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4900630A-A573-48A0-BC1A-F69EBFCAB412}" xr6:coauthVersionLast="47" xr6:coauthVersionMax="47" xr10:uidLastSave="{00000000-0000-0000-0000-000000000000}"/>
  <bookViews>
    <workbookView xWindow="-120" yWindow="-120" windowWidth="29040" windowHeight="15840" xr2:uid="{596AC0B0-FF45-4F83-B13B-3776BE180AE7}"/>
  </bookViews>
  <sheets>
    <sheet name="Cash Flows" sheetId="1" r:id="rId1"/>
    <sheet name="Property List" sheetId="2" r:id="rId2"/>
    <sheet name="Sheet1" sheetId="6" r:id="rId3"/>
    <sheet name="Hidden Config" sheetId="5" state="hidden" r:id="rId4"/>
  </sheets>
  <definedNames>
    <definedName name="rent_keys">'Hidden Config'!$A$2:$A$4</definedName>
    <definedName name="term_keys">'Hidden Config'!$B$2:$B$3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N4" i="1" s="1"/>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W3" i="2"/>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2"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2" i="2"/>
  <c r="U3" i="2"/>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U91" i="2"/>
  <c r="U92" i="2"/>
  <c r="U93" i="2"/>
  <c r="U94" i="2"/>
  <c r="U95" i="2"/>
  <c r="U96" i="2"/>
  <c r="U97" i="2"/>
  <c r="U98" i="2"/>
  <c r="U99" i="2"/>
  <c r="U100" i="2"/>
  <c r="U101" i="2"/>
  <c r="U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2" i="2"/>
  <c r="B3" i="6"/>
  <c r="C3" i="6"/>
  <c r="D3" i="6"/>
  <c r="E3" i="6"/>
  <c r="A3" i="6"/>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2" i="2"/>
  <c r="P3" i="2"/>
  <c r="Q3" i="2" s="1"/>
  <c r="R3" i="2"/>
  <c r="P4" i="2"/>
  <c r="Q4" i="2"/>
  <c r="R4" i="2"/>
  <c r="P5" i="2"/>
  <c r="Q5" i="2"/>
  <c r="R5" i="2"/>
  <c r="P6" i="2"/>
  <c r="Q6" i="2"/>
  <c r="R6" i="2"/>
  <c r="P7" i="2"/>
  <c r="Q7" i="2" s="1"/>
  <c r="R7" i="2"/>
  <c r="P8" i="2"/>
  <c r="Q8" i="2" s="1"/>
  <c r="R8" i="2"/>
  <c r="P9" i="2"/>
  <c r="Q9" i="2" s="1"/>
  <c r="R9" i="2"/>
  <c r="P10" i="2"/>
  <c r="Q10" i="2" s="1"/>
  <c r="R10" i="2"/>
  <c r="P11" i="2"/>
  <c r="Q11" i="2" s="1"/>
  <c r="R11" i="2"/>
  <c r="P12" i="2"/>
  <c r="Q12" i="2"/>
  <c r="R12" i="2"/>
  <c r="P13" i="2"/>
  <c r="Q13" i="2"/>
  <c r="R13" i="2"/>
  <c r="P14" i="2"/>
  <c r="Q14" i="2"/>
  <c r="R14" i="2"/>
  <c r="P15" i="2"/>
  <c r="Q15" i="2" s="1"/>
  <c r="R15" i="2"/>
  <c r="P16" i="2"/>
  <c r="Q16" i="2" s="1"/>
  <c r="R16" i="2"/>
  <c r="P17" i="2"/>
  <c r="Q17" i="2" s="1"/>
  <c r="R17" i="2"/>
  <c r="P18" i="2"/>
  <c r="Q18" i="2" s="1"/>
  <c r="R18" i="2"/>
  <c r="P19" i="2"/>
  <c r="Q19" i="2" s="1"/>
  <c r="R19" i="2"/>
  <c r="P20" i="2"/>
  <c r="Q20" i="2"/>
  <c r="R20" i="2"/>
  <c r="P21" i="2"/>
  <c r="Q21" i="2"/>
  <c r="R21" i="2"/>
  <c r="P22" i="2"/>
  <c r="Q22" i="2"/>
  <c r="R22" i="2"/>
  <c r="P23" i="2"/>
  <c r="Q23" i="2" s="1"/>
  <c r="R23" i="2"/>
  <c r="P24" i="2"/>
  <c r="Q24" i="2" s="1"/>
  <c r="R24" i="2"/>
  <c r="P25" i="2"/>
  <c r="Q25" i="2" s="1"/>
  <c r="R25" i="2"/>
  <c r="P26" i="2"/>
  <c r="Q26" i="2" s="1"/>
  <c r="R26" i="2"/>
  <c r="P27" i="2"/>
  <c r="Q27" i="2" s="1"/>
  <c r="R27" i="2"/>
  <c r="P28" i="2"/>
  <c r="Q28" i="2"/>
  <c r="R28" i="2"/>
  <c r="P29" i="2"/>
  <c r="Q29" i="2"/>
  <c r="R29" i="2"/>
  <c r="P30" i="2"/>
  <c r="Q30" i="2"/>
  <c r="R30" i="2"/>
  <c r="P31" i="2"/>
  <c r="Q31" i="2" s="1"/>
  <c r="R31" i="2"/>
  <c r="P32" i="2"/>
  <c r="Q32" i="2" s="1"/>
  <c r="R32" i="2"/>
  <c r="P33" i="2"/>
  <c r="Q33" i="2" s="1"/>
  <c r="R33" i="2"/>
  <c r="P34" i="2"/>
  <c r="Q34" i="2" s="1"/>
  <c r="R34" i="2"/>
  <c r="P35" i="2"/>
  <c r="Q35" i="2" s="1"/>
  <c r="R35" i="2"/>
  <c r="P36" i="2"/>
  <c r="Q36" i="2"/>
  <c r="R36" i="2"/>
  <c r="P37" i="2"/>
  <c r="Q37" i="2"/>
  <c r="R37" i="2"/>
  <c r="P38" i="2"/>
  <c r="Q38" i="2"/>
  <c r="R38" i="2"/>
  <c r="P39" i="2"/>
  <c r="Q39" i="2" s="1"/>
  <c r="R39" i="2"/>
  <c r="P40" i="2"/>
  <c r="Q40" i="2" s="1"/>
  <c r="R40" i="2"/>
  <c r="P41" i="2"/>
  <c r="Q41" i="2" s="1"/>
  <c r="R41" i="2"/>
  <c r="P42" i="2"/>
  <c r="Q42" i="2" s="1"/>
  <c r="R42" i="2"/>
  <c r="P43" i="2"/>
  <c r="Q43" i="2" s="1"/>
  <c r="R43" i="2"/>
  <c r="P44" i="2"/>
  <c r="Q44" i="2"/>
  <c r="R44" i="2"/>
  <c r="P45" i="2"/>
  <c r="Q45" i="2"/>
  <c r="R45" i="2"/>
  <c r="P46" i="2"/>
  <c r="Q46" i="2"/>
  <c r="R46" i="2"/>
  <c r="P47" i="2"/>
  <c r="Q47" i="2" s="1"/>
  <c r="R47" i="2"/>
  <c r="P48" i="2"/>
  <c r="Q48" i="2" s="1"/>
  <c r="R48" i="2"/>
  <c r="P49" i="2"/>
  <c r="Q49" i="2" s="1"/>
  <c r="R49" i="2"/>
  <c r="P50" i="2"/>
  <c r="Q50" i="2" s="1"/>
  <c r="R50" i="2"/>
  <c r="P51" i="2"/>
  <c r="Q51" i="2" s="1"/>
  <c r="R51" i="2"/>
  <c r="P52" i="2"/>
  <c r="Q52" i="2"/>
  <c r="R52" i="2"/>
  <c r="P53" i="2"/>
  <c r="Q53" i="2"/>
  <c r="R53" i="2"/>
  <c r="P54" i="2"/>
  <c r="Q54" i="2"/>
  <c r="R54" i="2"/>
  <c r="P55" i="2"/>
  <c r="Q55" i="2" s="1"/>
  <c r="R55" i="2"/>
  <c r="P56" i="2"/>
  <c r="Q56" i="2" s="1"/>
  <c r="R56" i="2"/>
  <c r="P57" i="2"/>
  <c r="Q57" i="2" s="1"/>
  <c r="R57" i="2"/>
  <c r="P58" i="2"/>
  <c r="Q58" i="2" s="1"/>
  <c r="R58" i="2"/>
  <c r="P59" i="2"/>
  <c r="Q59" i="2" s="1"/>
  <c r="R59" i="2"/>
  <c r="P60" i="2"/>
  <c r="Q60" i="2"/>
  <c r="R60" i="2"/>
  <c r="P61" i="2"/>
  <c r="Q61" i="2"/>
  <c r="R61" i="2"/>
  <c r="P62" i="2"/>
  <c r="Q62" i="2"/>
  <c r="R62" i="2"/>
  <c r="P63" i="2"/>
  <c r="Q63" i="2" s="1"/>
  <c r="R63" i="2"/>
  <c r="P64" i="2"/>
  <c r="Q64" i="2" s="1"/>
  <c r="R64" i="2"/>
  <c r="P65" i="2"/>
  <c r="Q65" i="2" s="1"/>
  <c r="R65" i="2"/>
  <c r="P66" i="2"/>
  <c r="Q66" i="2" s="1"/>
  <c r="R66" i="2"/>
  <c r="P67" i="2"/>
  <c r="Q67" i="2" s="1"/>
  <c r="R67" i="2"/>
  <c r="P68" i="2"/>
  <c r="Q68" i="2"/>
  <c r="R68" i="2"/>
  <c r="P69" i="2"/>
  <c r="Q69" i="2"/>
  <c r="R69" i="2"/>
  <c r="P70" i="2"/>
  <c r="Q70" i="2"/>
  <c r="R70" i="2"/>
  <c r="P71" i="2"/>
  <c r="Q71" i="2" s="1"/>
  <c r="R71" i="2"/>
  <c r="P72" i="2"/>
  <c r="Q72" i="2" s="1"/>
  <c r="R72" i="2"/>
  <c r="P73" i="2"/>
  <c r="Q73" i="2" s="1"/>
  <c r="R73" i="2"/>
  <c r="P74" i="2"/>
  <c r="Q74" i="2" s="1"/>
  <c r="R74" i="2"/>
  <c r="P75" i="2"/>
  <c r="Q75" i="2" s="1"/>
  <c r="R75" i="2"/>
  <c r="P76" i="2"/>
  <c r="Q76" i="2"/>
  <c r="R76" i="2"/>
  <c r="P77" i="2"/>
  <c r="Q77" i="2"/>
  <c r="R77" i="2"/>
  <c r="P78" i="2"/>
  <c r="Q78" i="2"/>
  <c r="R78" i="2"/>
  <c r="P79" i="2"/>
  <c r="Q79" i="2" s="1"/>
  <c r="R79" i="2"/>
  <c r="P80" i="2"/>
  <c r="Q80" i="2" s="1"/>
  <c r="R80" i="2"/>
  <c r="P81" i="2"/>
  <c r="Q81" i="2" s="1"/>
  <c r="R81" i="2"/>
  <c r="P82" i="2"/>
  <c r="Q82" i="2" s="1"/>
  <c r="R82" i="2"/>
  <c r="P83" i="2"/>
  <c r="Q83" i="2" s="1"/>
  <c r="R83" i="2"/>
  <c r="P84" i="2"/>
  <c r="Q84" i="2"/>
  <c r="R84" i="2"/>
  <c r="P85" i="2"/>
  <c r="Q85" i="2"/>
  <c r="R85" i="2"/>
  <c r="P86" i="2"/>
  <c r="Q86" i="2"/>
  <c r="R86" i="2"/>
  <c r="P87" i="2"/>
  <c r="Q87" i="2" s="1"/>
  <c r="R87" i="2"/>
  <c r="P88" i="2"/>
  <c r="Q88" i="2" s="1"/>
  <c r="R88" i="2"/>
  <c r="P89" i="2"/>
  <c r="Q89" i="2" s="1"/>
  <c r="R89" i="2"/>
  <c r="P90" i="2"/>
  <c r="Q90" i="2" s="1"/>
  <c r="R90" i="2"/>
  <c r="P91" i="2"/>
  <c r="Q91" i="2" s="1"/>
  <c r="R91" i="2"/>
  <c r="P92" i="2"/>
  <c r="Q92" i="2"/>
  <c r="R92" i="2"/>
  <c r="P93" i="2"/>
  <c r="Q93" i="2"/>
  <c r="R93" i="2"/>
  <c r="P94" i="2"/>
  <c r="Q94" i="2"/>
  <c r="R94" i="2"/>
  <c r="P95" i="2"/>
  <c r="Q95" i="2" s="1"/>
  <c r="R95" i="2"/>
  <c r="P96" i="2"/>
  <c r="Q96" i="2" s="1"/>
  <c r="R96" i="2"/>
  <c r="P97" i="2"/>
  <c r="Q97" i="2" s="1"/>
  <c r="R97" i="2"/>
  <c r="P98" i="2"/>
  <c r="Q98" i="2" s="1"/>
  <c r="R98" i="2"/>
  <c r="P99" i="2"/>
  <c r="Q99" i="2" s="1"/>
  <c r="R99" i="2"/>
  <c r="P100" i="2"/>
  <c r="Q100" i="2"/>
  <c r="R100" i="2"/>
  <c r="P101" i="2"/>
  <c r="Q101" i="2"/>
  <c r="R101" i="2"/>
  <c r="Q2" i="2"/>
  <c r="P2" i="2"/>
  <c r="R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2"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3" i="2"/>
  <c r="K2" i="2"/>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U272" i="1"/>
  <c r="BU273" i="1"/>
  <c r="BU274" i="1"/>
  <c r="BU275" i="1"/>
  <c r="BU276" i="1"/>
  <c r="BU277" i="1"/>
  <c r="BU278" i="1"/>
  <c r="BU279" i="1"/>
  <c r="BU280" i="1"/>
  <c r="BU281" i="1"/>
  <c r="BU282" i="1"/>
  <c r="BU283" i="1"/>
  <c r="BU284" i="1"/>
  <c r="BU285" i="1"/>
  <c r="BU286" i="1"/>
  <c r="BU287" i="1"/>
  <c r="BU288" i="1"/>
  <c r="BU289" i="1"/>
  <c r="BU290" i="1"/>
  <c r="BU291" i="1"/>
  <c r="BU292" i="1"/>
  <c r="BU293" i="1"/>
  <c r="BU294" i="1"/>
  <c r="BU295" i="1"/>
  <c r="BU296" i="1"/>
  <c r="BU297" i="1"/>
  <c r="BU298" i="1"/>
  <c r="BU299" i="1"/>
  <c r="BU300" i="1"/>
  <c r="BU301" i="1"/>
  <c r="BU302" i="1"/>
  <c r="BU303" i="1"/>
  <c r="BU304" i="1"/>
  <c r="BU305" i="1"/>
  <c r="BU306" i="1"/>
  <c r="BU307" i="1"/>
  <c r="BU308" i="1"/>
  <c r="BU309" i="1"/>
  <c r="BU310" i="1"/>
  <c r="BU311" i="1"/>
  <c r="BU312" i="1"/>
  <c r="BU313" i="1"/>
  <c r="BU314" i="1"/>
  <c r="BU315" i="1"/>
  <c r="BU316" i="1"/>
  <c r="BU317" i="1"/>
  <c r="BU318" i="1"/>
  <c r="BU319" i="1"/>
  <c r="BU320" i="1"/>
  <c r="BU321" i="1"/>
  <c r="BU322" i="1"/>
  <c r="BU323" i="1"/>
  <c r="BU324" i="1"/>
  <c r="BU325" i="1"/>
  <c r="BU326" i="1"/>
  <c r="BU327" i="1"/>
  <c r="BU328" i="1"/>
  <c r="BU329" i="1"/>
  <c r="BU330" i="1"/>
  <c r="BU331" i="1"/>
  <c r="BU332" i="1"/>
  <c r="BU333" i="1"/>
  <c r="BU334" i="1"/>
  <c r="BU335" i="1"/>
  <c r="BU336" i="1"/>
  <c r="BU337" i="1"/>
  <c r="BU338" i="1"/>
  <c r="BU339" i="1"/>
  <c r="BU340" i="1"/>
  <c r="BU341" i="1"/>
  <c r="BU342" i="1"/>
  <c r="BU343" i="1"/>
  <c r="BU344" i="1"/>
  <c r="BU345" i="1"/>
  <c r="BU346" i="1"/>
  <c r="BU347" i="1"/>
  <c r="BU348" i="1"/>
  <c r="BU349" i="1"/>
  <c r="BU350" i="1"/>
  <c r="BU351" i="1"/>
  <c r="BU352" i="1"/>
  <c r="BU353" i="1"/>
  <c r="BU354" i="1"/>
  <c r="BU355" i="1"/>
  <c r="BU356" i="1"/>
  <c r="BU357" i="1"/>
  <c r="BU358" i="1"/>
  <c r="BU359" i="1"/>
  <c r="BU360" i="1"/>
  <c r="BU361" i="1"/>
  <c r="BU362" i="1"/>
  <c r="BU363" i="1"/>
  <c r="BU364" i="1"/>
  <c r="BU365" i="1"/>
  <c r="BU366" i="1"/>
  <c r="BU367" i="1"/>
  <c r="BU368" i="1"/>
  <c r="BU369" i="1"/>
  <c r="BU370" i="1"/>
  <c r="BU371" i="1"/>
  <c r="BU372" i="1"/>
  <c r="BU373" i="1"/>
  <c r="BU374" i="1"/>
  <c r="BU375" i="1"/>
  <c r="BU376" i="1"/>
  <c r="BU377" i="1"/>
  <c r="BU378" i="1"/>
  <c r="BU379" i="1"/>
  <c r="BU380" i="1"/>
  <c r="BU381" i="1"/>
  <c r="BU382" i="1"/>
  <c r="BU38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BM24" i="1"/>
  <c r="BM25" i="1" s="1"/>
  <c r="BM26" i="1" s="1"/>
  <c r="BM27" i="1" s="1"/>
  <c r="BM28" i="1" s="1"/>
  <c r="BM29" i="1" s="1"/>
  <c r="BM30" i="1" s="1"/>
  <c r="BM31" i="1" s="1"/>
  <c r="BM32" i="1" s="1"/>
  <c r="BM33" i="1" s="1"/>
  <c r="BM34" i="1" s="1"/>
  <c r="BM35" i="1" s="1"/>
  <c r="BM36" i="1" s="1"/>
  <c r="BM37" i="1" s="1"/>
  <c r="BM38" i="1" s="1"/>
  <c r="BM39" i="1" s="1"/>
  <c r="BM40" i="1" s="1"/>
  <c r="BM41" i="1" s="1"/>
  <c r="BM42" i="1" s="1"/>
  <c r="BM43" i="1" s="1"/>
  <c r="BM44" i="1" s="1"/>
  <c r="BM45" i="1" s="1"/>
  <c r="BM46" i="1" s="1"/>
  <c r="BM47" i="1" s="1"/>
  <c r="BM48" i="1" s="1"/>
  <c r="BM49" i="1" s="1"/>
  <c r="BM50" i="1" s="1"/>
  <c r="BM51" i="1" s="1"/>
  <c r="BM52" i="1" s="1"/>
  <c r="BM53" i="1" s="1"/>
  <c r="BM54" i="1" s="1"/>
  <c r="BM55" i="1" s="1"/>
  <c r="BM56" i="1" s="1"/>
  <c r="BM57" i="1" s="1"/>
  <c r="BM58" i="1" s="1"/>
  <c r="BM59" i="1" s="1"/>
  <c r="BM60" i="1" s="1"/>
  <c r="BM61" i="1" s="1"/>
  <c r="BM62" i="1" s="1"/>
  <c r="BM63" i="1" s="1"/>
  <c r="BM64" i="1" s="1"/>
  <c r="BM65" i="1" s="1"/>
  <c r="BM66" i="1" s="1"/>
  <c r="BM67" i="1" s="1"/>
  <c r="BM68" i="1" s="1"/>
  <c r="BM69" i="1" s="1"/>
  <c r="BM70" i="1" s="1"/>
  <c r="BM71" i="1" s="1"/>
  <c r="BM72" i="1" s="1"/>
  <c r="BM73" i="1" s="1"/>
  <c r="BM74" i="1" s="1"/>
  <c r="BM75" i="1" s="1"/>
  <c r="BM76" i="1" s="1"/>
  <c r="BM77" i="1" s="1"/>
  <c r="BM78" i="1" s="1"/>
  <c r="BM79" i="1" s="1"/>
  <c r="BM80" i="1" s="1"/>
  <c r="BM81" i="1" s="1"/>
  <c r="BM82" i="1" s="1"/>
  <c r="BM83" i="1" s="1"/>
  <c r="BM84" i="1" s="1"/>
  <c r="BM85" i="1" s="1"/>
  <c r="BM86" i="1" s="1"/>
  <c r="BM87" i="1" s="1"/>
  <c r="BM88" i="1" s="1"/>
  <c r="BM89" i="1" s="1"/>
  <c r="BM90" i="1" s="1"/>
  <c r="BM91" i="1" s="1"/>
  <c r="BM92" i="1" s="1"/>
  <c r="BM93" i="1" s="1"/>
  <c r="BM94" i="1" s="1"/>
  <c r="BM95" i="1" s="1"/>
  <c r="BM96" i="1" s="1"/>
  <c r="BM97" i="1" s="1"/>
  <c r="BM98" i="1" s="1"/>
  <c r="BM99" i="1" s="1"/>
  <c r="BM100" i="1" s="1"/>
  <c r="BM101" i="1" s="1"/>
  <c r="BM102" i="1" s="1"/>
  <c r="BM103" i="1" s="1"/>
  <c r="BM104" i="1" s="1"/>
  <c r="BM105" i="1" s="1"/>
  <c r="BM106" i="1" s="1"/>
  <c r="BM107" i="1" s="1"/>
  <c r="BM108" i="1" s="1"/>
  <c r="BM109" i="1" s="1"/>
  <c r="BM110" i="1" s="1"/>
  <c r="BM111" i="1" s="1"/>
  <c r="BM112" i="1" s="1"/>
  <c r="BM113" i="1" s="1"/>
  <c r="BM114" i="1" s="1"/>
  <c r="BM115" i="1" s="1"/>
  <c r="BM116" i="1" s="1"/>
  <c r="BM117" i="1" s="1"/>
  <c r="BM118" i="1" s="1"/>
  <c r="BM119" i="1" s="1"/>
  <c r="BM120" i="1" s="1"/>
  <c r="BM121" i="1" s="1"/>
  <c r="BM122" i="1" s="1"/>
  <c r="BM123" i="1" s="1"/>
  <c r="BM124" i="1" s="1"/>
  <c r="BM125" i="1" s="1"/>
  <c r="BM126" i="1" s="1"/>
  <c r="BM127" i="1" s="1"/>
  <c r="BM128" i="1" s="1"/>
  <c r="BM129" i="1" s="1"/>
  <c r="BM130" i="1" s="1"/>
  <c r="BM131" i="1" s="1"/>
  <c r="BM132" i="1" s="1"/>
  <c r="BM133" i="1" s="1"/>
  <c r="BM134" i="1" s="1"/>
  <c r="BM135" i="1" s="1"/>
  <c r="BM136" i="1" s="1"/>
  <c r="BM137" i="1" s="1"/>
  <c r="BM138" i="1" s="1"/>
  <c r="BM139" i="1" s="1"/>
  <c r="BM140" i="1" s="1"/>
  <c r="BM141" i="1" s="1"/>
  <c r="BM142" i="1" s="1"/>
  <c r="BM143" i="1" s="1"/>
  <c r="BM144" i="1" s="1"/>
  <c r="BM145" i="1" s="1"/>
  <c r="BM146" i="1" s="1"/>
  <c r="BM147" i="1" s="1"/>
  <c r="BM148" i="1" s="1"/>
  <c r="BM149" i="1" s="1"/>
  <c r="BM150" i="1" s="1"/>
  <c r="BM151" i="1" s="1"/>
  <c r="BM152" i="1" s="1"/>
  <c r="BM153" i="1" s="1"/>
  <c r="BM154" i="1" s="1"/>
  <c r="BM155" i="1" s="1"/>
  <c r="BM156" i="1" s="1"/>
  <c r="BM157" i="1" s="1"/>
  <c r="BM158" i="1" s="1"/>
  <c r="BM159" i="1" s="1"/>
  <c r="BM160" i="1" s="1"/>
  <c r="BM161" i="1" s="1"/>
  <c r="BM162" i="1" s="1"/>
  <c r="BM163" i="1" s="1"/>
  <c r="BM164" i="1" s="1"/>
  <c r="BM165" i="1" s="1"/>
  <c r="BM166" i="1" s="1"/>
  <c r="BM167" i="1" s="1"/>
  <c r="BM168" i="1" s="1"/>
  <c r="BM169" i="1" s="1"/>
  <c r="BM170" i="1" s="1"/>
  <c r="BM171" i="1" s="1"/>
  <c r="BM172" i="1" s="1"/>
  <c r="BM173" i="1" s="1"/>
  <c r="BM174" i="1" s="1"/>
  <c r="BM175" i="1" s="1"/>
  <c r="BM176" i="1" s="1"/>
  <c r="BM177" i="1" s="1"/>
  <c r="BM178" i="1" s="1"/>
  <c r="BM179" i="1" s="1"/>
  <c r="BM180" i="1" s="1"/>
  <c r="BM181" i="1" s="1"/>
  <c r="BM182" i="1" s="1"/>
  <c r="BM183" i="1" s="1"/>
  <c r="BM184" i="1" s="1"/>
  <c r="BM185" i="1" s="1"/>
  <c r="BM186" i="1" s="1"/>
  <c r="BM187" i="1" s="1"/>
  <c r="BM188" i="1" s="1"/>
  <c r="BM189" i="1" s="1"/>
  <c r="BM190" i="1" s="1"/>
  <c r="BM191" i="1" s="1"/>
  <c r="BM192" i="1" s="1"/>
  <c r="BM193" i="1" s="1"/>
  <c r="BM194" i="1" s="1"/>
  <c r="BM195" i="1" s="1"/>
  <c r="BM196" i="1" s="1"/>
  <c r="BM197" i="1" s="1"/>
  <c r="BM198" i="1" s="1"/>
  <c r="BM199" i="1" s="1"/>
  <c r="BM200" i="1" s="1"/>
  <c r="BM201" i="1" s="1"/>
  <c r="BM202" i="1" s="1"/>
  <c r="BM203" i="1" s="1"/>
  <c r="BM204" i="1" s="1"/>
  <c r="BM205" i="1" s="1"/>
  <c r="BM206" i="1" s="1"/>
  <c r="BM207" i="1" s="1"/>
  <c r="BM208" i="1" s="1"/>
  <c r="BM209" i="1" s="1"/>
  <c r="BM210" i="1" s="1"/>
  <c r="BM211" i="1" s="1"/>
  <c r="BM212" i="1" s="1"/>
  <c r="BM213" i="1" s="1"/>
  <c r="BM214" i="1" s="1"/>
  <c r="BM215" i="1" s="1"/>
  <c r="BM216" i="1" s="1"/>
  <c r="BM217" i="1" s="1"/>
  <c r="BM218" i="1" s="1"/>
  <c r="BM219" i="1" s="1"/>
  <c r="BM220" i="1" s="1"/>
  <c r="BM221" i="1" s="1"/>
  <c r="BM222" i="1" s="1"/>
  <c r="BM223" i="1" s="1"/>
  <c r="BM224" i="1" s="1"/>
  <c r="BM225" i="1" s="1"/>
  <c r="BM226" i="1" s="1"/>
  <c r="BM227" i="1" s="1"/>
  <c r="BM228" i="1" s="1"/>
  <c r="BM229" i="1" s="1"/>
  <c r="BM230" i="1" s="1"/>
  <c r="BM231" i="1" s="1"/>
  <c r="BM232" i="1" s="1"/>
  <c r="BM233" i="1" s="1"/>
  <c r="BM234" i="1" s="1"/>
  <c r="BM235" i="1" s="1"/>
  <c r="BM236" i="1" s="1"/>
  <c r="BM237" i="1" s="1"/>
  <c r="BM238" i="1" s="1"/>
  <c r="BM239" i="1" s="1"/>
  <c r="BM240" i="1" s="1"/>
  <c r="BM241" i="1" s="1"/>
  <c r="BM242" i="1" s="1"/>
  <c r="BM243" i="1" s="1"/>
  <c r="BM244" i="1" s="1"/>
  <c r="BM245" i="1" s="1"/>
  <c r="BM246" i="1" s="1"/>
  <c r="BM247" i="1" s="1"/>
  <c r="BM248" i="1" s="1"/>
  <c r="BM249" i="1" s="1"/>
  <c r="BM250" i="1" s="1"/>
  <c r="BM251" i="1" s="1"/>
  <c r="BM252" i="1" s="1"/>
  <c r="BM253" i="1" s="1"/>
  <c r="BM254" i="1" s="1"/>
  <c r="BM255" i="1" s="1"/>
  <c r="BM256" i="1" s="1"/>
  <c r="BM257" i="1" s="1"/>
  <c r="BM258" i="1" s="1"/>
  <c r="BM259" i="1" s="1"/>
  <c r="BM260" i="1" s="1"/>
  <c r="BM261" i="1" s="1"/>
  <c r="BM262" i="1" s="1"/>
  <c r="BM263" i="1" s="1"/>
  <c r="BM264" i="1" s="1"/>
  <c r="BM265" i="1" s="1"/>
  <c r="BM266" i="1" s="1"/>
  <c r="BM267" i="1" s="1"/>
  <c r="BM268" i="1" s="1"/>
  <c r="BM269" i="1" s="1"/>
  <c r="BM270" i="1" s="1"/>
  <c r="BM271" i="1" s="1"/>
  <c r="BM272" i="1" s="1"/>
  <c r="BM273" i="1" s="1"/>
  <c r="BM274" i="1" s="1"/>
  <c r="BM275" i="1" s="1"/>
  <c r="BM276" i="1" s="1"/>
  <c r="BM277" i="1" s="1"/>
  <c r="BM278" i="1" s="1"/>
  <c r="BM279" i="1" s="1"/>
  <c r="BM280" i="1" s="1"/>
  <c r="BM281" i="1" s="1"/>
  <c r="BM282" i="1" s="1"/>
  <c r="BM283" i="1" s="1"/>
  <c r="BM284" i="1" s="1"/>
  <c r="BM285" i="1" s="1"/>
  <c r="BM286" i="1" s="1"/>
  <c r="BM287" i="1" s="1"/>
  <c r="BM288" i="1" s="1"/>
  <c r="BM289" i="1" s="1"/>
  <c r="BM290" i="1" s="1"/>
  <c r="BM291" i="1" s="1"/>
  <c r="BM292" i="1" s="1"/>
  <c r="BM293" i="1" s="1"/>
  <c r="BM294" i="1" s="1"/>
  <c r="BM295" i="1" s="1"/>
  <c r="BM296" i="1" s="1"/>
  <c r="BM297" i="1" s="1"/>
  <c r="BM298" i="1" s="1"/>
  <c r="BM299" i="1" s="1"/>
  <c r="BM300" i="1" s="1"/>
  <c r="BM301" i="1" s="1"/>
  <c r="BM302" i="1" s="1"/>
  <c r="BM303" i="1" s="1"/>
  <c r="BM304" i="1" s="1"/>
  <c r="BM305" i="1" s="1"/>
  <c r="BM306" i="1" s="1"/>
  <c r="BM307" i="1" s="1"/>
  <c r="BM308" i="1" s="1"/>
  <c r="BM309" i="1" s="1"/>
  <c r="BM310" i="1" s="1"/>
  <c r="BM311" i="1" s="1"/>
  <c r="BM312" i="1" s="1"/>
  <c r="BM313" i="1" s="1"/>
  <c r="BM314" i="1" s="1"/>
  <c r="BM315" i="1" s="1"/>
  <c r="BM316" i="1" s="1"/>
  <c r="BM317" i="1" s="1"/>
  <c r="BM318" i="1" s="1"/>
  <c r="BM319" i="1" s="1"/>
  <c r="BM320" i="1" s="1"/>
  <c r="BM321" i="1" s="1"/>
  <c r="BM322" i="1" s="1"/>
  <c r="BM323" i="1" s="1"/>
  <c r="BM324" i="1" s="1"/>
  <c r="BM325" i="1" s="1"/>
  <c r="BM326" i="1" s="1"/>
  <c r="BM327" i="1" s="1"/>
  <c r="BM328" i="1" s="1"/>
  <c r="BM329" i="1" s="1"/>
  <c r="BM330" i="1" s="1"/>
  <c r="BM331" i="1" s="1"/>
  <c r="BM332" i="1" s="1"/>
  <c r="BM333" i="1" s="1"/>
  <c r="BM334" i="1" s="1"/>
  <c r="BM335" i="1" s="1"/>
  <c r="BM336" i="1" s="1"/>
  <c r="BM337" i="1" s="1"/>
  <c r="BM338" i="1" s="1"/>
  <c r="BM339" i="1" s="1"/>
  <c r="BM340" i="1" s="1"/>
  <c r="BM341" i="1" s="1"/>
  <c r="BM342" i="1" s="1"/>
  <c r="BM343" i="1" s="1"/>
  <c r="BM344" i="1" s="1"/>
  <c r="BM345" i="1" s="1"/>
  <c r="BM346" i="1" s="1"/>
  <c r="BM347" i="1" s="1"/>
  <c r="BM348" i="1" s="1"/>
  <c r="BM349" i="1" s="1"/>
  <c r="BM350" i="1" s="1"/>
  <c r="BM351" i="1" s="1"/>
  <c r="BM352" i="1" s="1"/>
  <c r="BM353" i="1" s="1"/>
  <c r="BM354" i="1" s="1"/>
  <c r="BM355" i="1" s="1"/>
  <c r="BM356" i="1" s="1"/>
  <c r="BM357" i="1" s="1"/>
  <c r="BM358" i="1" s="1"/>
  <c r="BM359" i="1" s="1"/>
  <c r="BM360" i="1" s="1"/>
  <c r="BM361" i="1" s="1"/>
  <c r="BM362" i="1" s="1"/>
  <c r="BM363" i="1" s="1"/>
  <c r="BM364" i="1" s="1"/>
  <c r="BM365" i="1" s="1"/>
  <c r="BM366" i="1" s="1"/>
  <c r="BM367" i="1" s="1"/>
  <c r="BM368" i="1" s="1"/>
  <c r="BM369" i="1" s="1"/>
  <c r="BM370" i="1" s="1"/>
  <c r="BM371" i="1" s="1"/>
  <c r="BM372" i="1" s="1"/>
  <c r="BM373" i="1" s="1"/>
  <c r="BM374" i="1" s="1"/>
  <c r="BM375" i="1" s="1"/>
  <c r="BM376" i="1" s="1"/>
  <c r="BM377" i="1" s="1"/>
  <c r="BM378" i="1" s="1"/>
  <c r="BM379" i="1" s="1"/>
  <c r="BM380" i="1" s="1"/>
  <c r="BM381" i="1" s="1"/>
  <c r="BM382" i="1" s="1"/>
  <c r="BM383" i="1" s="1"/>
  <c r="BK24" i="1"/>
  <c r="BK25" i="1" s="1"/>
  <c r="BK26" i="1" s="1"/>
  <c r="BK27" i="1" s="1"/>
  <c r="BK28" i="1" s="1"/>
  <c r="BK29" i="1" s="1"/>
  <c r="BK30" i="1" s="1"/>
  <c r="BK31" i="1" s="1"/>
  <c r="BK32" i="1" s="1"/>
  <c r="BK33" i="1" s="1"/>
  <c r="BK34" i="1" s="1"/>
  <c r="BK35" i="1" s="1"/>
  <c r="BK36" i="1" s="1"/>
  <c r="BK37" i="1" s="1"/>
  <c r="BK38" i="1" s="1"/>
  <c r="BK39" i="1" s="1"/>
  <c r="BK40" i="1" s="1"/>
  <c r="BK41" i="1" s="1"/>
  <c r="BK42" i="1" s="1"/>
  <c r="BK43" i="1" s="1"/>
  <c r="BK44" i="1" s="1"/>
  <c r="BK45" i="1" s="1"/>
  <c r="BK46" i="1" s="1"/>
  <c r="BK47" i="1" s="1"/>
  <c r="BK48" i="1" s="1"/>
  <c r="BK49" i="1" s="1"/>
  <c r="BK50" i="1" s="1"/>
  <c r="BK51" i="1" s="1"/>
  <c r="BK52" i="1" s="1"/>
  <c r="BK53" i="1" s="1"/>
  <c r="BK54" i="1" s="1"/>
  <c r="BK55" i="1" s="1"/>
  <c r="BK56" i="1" s="1"/>
  <c r="BK57" i="1" s="1"/>
  <c r="BK58" i="1" s="1"/>
  <c r="BK59" i="1" s="1"/>
  <c r="BK60" i="1" s="1"/>
  <c r="BK61" i="1" s="1"/>
  <c r="BK62" i="1" s="1"/>
  <c r="BK63" i="1" s="1"/>
  <c r="BK64" i="1" s="1"/>
  <c r="BK65" i="1" s="1"/>
  <c r="BK66" i="1" s="1"/>
  <c r="BK67" i="1" s="1"/>
  <c r="BK68" i="1" s="1"/>
  <c r="BK69" i="1" s="1"/>
  <c r="BK70" i="1" s="1"/>
  <c r="BK71" i="1" s="1"/>
  <c r="BK72" i="1" s="1"/>
  <c r="BK73" i="1" s="1"/>
  <c r="BK74" i="1" s="1"/>
  <c r="BK75" i="1" s="1"/>
  <c r="BK76" i="1" s="1"/>
  <c r="BK77" i="1" s="1"/>
  <c r="BK78" i="1" s="1"/>
  <c r="BK79" i="1" s="1"/>
  <c r="BK80" i="1" s="1"/>
  <c r="BK81" i="1" s="1"/>
  <c r="BK82" i="1" s="1"/>
  <c r="BK83" i="1" s="1"/>
  <c r="BK84" i="1" s="1"/>
  <c r="BK85" i="1" s="1"/>
  <c r="BK86" i="1" s="1"/>
  <c r="BK87" i="1" s="1"/>
  <c r="BK88" i="1" s="1"/>
  <c r="BK89" i="1" s="1"/>
  <c r="BK90" i="1" s="1"/>
  <c r="BK91" i="1" s="1"/>
  <c r="BK92" i="1" s="1"/>
  <c r="BK93" i="1" s="1"/>
  <c r="BK94" i="1" s="1"/>
  <c r="BK95" i="1" s="1"/>
  <c r="BK96" i="1" s="1"/>
  <c r="BK97" i="1" s="1"/>
  <c r="BK98" i="1" s="1"/>
  <c r="BK99" i="1" s="1"/>
  <c r="BK100" i="1" s="1"/>
  <c r="BK101" i="1" s="1"/>
  <c r="BK102" i="1" s="1"/>
  <c r="BK103" i="1" s="1"/>
  <c r="BK104" i="1" s="1"/>
  <c r="BK105" i="1" s="1"/>
  <c r="BK106" i="1" s="1"/>
  <c r="BK107" i="1" s="1"/>
  <c r="BK108" i="1" s="1"/>
  <c r="BK109" i="1" s="1"/>
  <c r="BK110" i="1" s="1"/>
  <c r="BK111" i="1" s="1"/>
  <c r="BK112" i="1" s="1"/>
  <c r="BK113" i="1" s="1"/>
  <c r="BK114" i="1" s="1"/>
  <c r="BK115" i="1" s="1"/>
  <c r="BK116" i="1" s="1"/>
  <c r="BK117" i="1" s="1"/>
  <c r="BK118" i="1" s="1"/>
  <c r="BK119" i="1" s="1"/>
  <c r="BK120" i="1" s="1"/>
  <c r="BK121" i="1" s="1"/>
  <c r="BK122" i="1" s="1"/>
  <c r="BK123" i="1" s="1"/>
  <c r="BK124" i="1" s="1"/>
  <c r="BK125" i="1" s="1"/>
  <c r="BK126" i="1" s="1"/>
  <c r="BK127" i="1" s="1"/>
  <c r="BK128" i="1" s="1"/>
  <c r="BK129" i="1" s="1"/>
  <c r="BK130" i="1" s="1"/>
  <c r="BK131" i="1" s="1"/>
  <c r="BK132" i="1" s="1"/>
  <c r="BK133" i="1" s="1"/>
  <c r="BK134" i="1" s="1"/>
  <c r="BK135" i="1" s="1"/>
  <c r="BK136" i="1" s="1"/>
  <c r="BK137" i="1" s="1"/>
  <c r="BK138" i="1" s="1"/>
  <c r="BK139" i="1" s="1"/>
  <c r="BK140" i="1" s="1"/>
  <c r="BK141" i="1" s="1"/>
  <c r="BK142" i="1" s="1"/>
  <c r="BK143" i="1" s="1"/>
  <c r="BK144" i="1" s="1"/>
  <c r="BK145" i="1" s="1"/>
  <c r="BK146" i="1" s="1"/>
  <c r="BK147" i="1" s="1"/>
  <c r="BK148" i="1" s="1"/>
  <c r="BK149" i="1" s="1"/>
  <c r="BK150" i="1" s="1"/>
  <c r="BK151" i="1" s="1"/>
  <c r="BK152" i="1" s="1"/>
  <c r="BK153" i="1" s="1"/>
  <c r="BK154" i="1" s="1"/>
  <c r="BK155" i="1" s="1"/>
  <c r="BK156" i="1" s="1"/>
  <c r="BK157" i="1" s="1"/>
  <c r="BK158" i="1" s="1"/>
  <c r="BK159" i="1" s="1"/>
  <c r="BK160" i="1" s="1"/>
  <c r="BK161" i="1" s="1"/>
  <c r="BK162" i="1" s="1"/>
  <c r="BK163" i="1" s="1"/>
  <c r="BK164" i="1" s="1"/>
  <c r="BK165" i="1" s="1"/>
  <c r="BK166" i="1" s="1"/>
  <c r="BK167" i="1" s="1"/>
  <c r="BK168" i="1" s="1"/>
  <c r="BK169" i="1" s="1"/>
  <c r="BK170" i="1" s="1"/>
  <c r="BK171" i="1" s="1"/>
  <c r="BK172" i="1" s="1"/>
  <c r="BK173" i="1" s="1"/>
  <c r="BK174" i="1" s="1"/>
  <c r="BK175" i="1" s="1"/>
  <c r="BK176" i="1" s="1"/>
  <c r="BK177" i="1" s="1"/>
  <c r="BK178" i="1" s="1"/>
  <c r="BK179" i="1" s="1"/>
  <c r="BK180" i="1" s="1"/>
  <c r="BK181" i="1" s="1"/>
  <c r="BK182" i="1" s="1"/>
  <c r="BK183" i="1" s="1"/>
  <c r="BK184" i="1" s="1"/>
  <c r="BK185" i="1" s="1"/>
  <c r="BK186" i="1" s="1"/>
  <c r="BK187" i="1" s="1"/>
  <c r="BK188" i="1" s="1"/>
  <c r="BK189" i="1" s="1"/>
  <c r="BK190" i="1" s="1"/>
  <c r="BK191" i="1" s="1"/>
  <c r="BK192" i="1" s="1"/>
  <c r="BK193" i="1" s="1"/>
  <c r="BK194" i="1" s="1"/>
  <c r="BK195" i="1" s="1"/>
  <c r="BK196" i="1" s="1"/>
  <c r="BK197" i="1" s="1"/>
  <c r="BK198" i="1" s="1"/>
  <c r="BK199" i="1" s="1"/>
  <c r="BK200" i="1" s="1"/>
  <c r="BK201" i="1" s="1"/>
  <c r="BK202" i="1" s="1"/>
  <c r="BK203" i="1" s="1"/>
  <c r="BK204" i="1" s="1"/>
  <c r="BK205" i="1" s="1"/>
  <c r="BK206" i="1" s="1"/>
  <c r="BK207" i="1" s="1"/>
  <c r="BK208" i="1" s="1"/>
  <c r="BK209" i="1" s="1"/>
  <c r="BK210" i="1" s="1"/>
  <c r="BK211" i="1" s="1"/>
  <c r="BK212" i="1" s="1"/>
  <c r="BK213" i="1" s="1"/>
  <c r="BK214" i="1" s="1"/>
  <c r="BK215" i="1" s="1"/>
  <c r="BK216" i="1" s="1"/>
  <c r="BK217" i="1" s="1"/>
  <c r="BK218" i="1" s="1"/>
  <c r="BK219" i="1" s="1"/>
  <c r="BK220" i="1" s="1"/>
  <c r="BK221" i="1" s="1"/>
  <c r="BK222" i="1" s="1"/>
  <c r="BK223" i="1" s="1"/>
  <c r="BK224" i="1" s="1"/>
  <c r="BK225" i="1" s="1"/>
  <c r="BK226" i="1" s="1"/>
  <c r="BK227" i="1" s="1"/>
  <c r="BK228" i="1" s="1"/>
  <c r="BK229" i="1" s="1"/>
  <c r="BK230" i="1" s="1"/>
  <c r="BK231" i="1" s="1"/>
  <c r="BK232" i="1" s="1"/>
  <c r="BK233" i="1" s="1"/>
  <c r="BK234" i="1" s="1"/>
  <c r="BK235" i="1" s="1"/>
  <c r="BK236" i="1" s="1"/>
  <c r="BK237" i="1" s="1"/>
  <c r="BK238" i="1" s="1"/>
  <c r="BK239" i="1" s="1"/>
  <c r="BK240" i="1" s="1"/>
  <c r="BK241" i="1" s="1"/>
  <c r="BK242" i="1" s="1"/>
  <c r="BK243" i="1" s="1"/>
  <c r="BK244" i="1" s="1"/>
  <c r="BK245" i="1" s="1"/>
  <c r="BK246" i="1" s="1"/>
  <c r="BK247" i="1" s="1"/>
  <c r="BK248" i="1" s="1"/>
  <c r="BK249" i="1" s="1"/>
  <c r="BK250" i="1" s="1"/>
  <c r="BK251" i="1" s="1"/>
  <c r="BK252" i="1" s="1"/>
  <c r="BK253" i="1" s="1"/>
  <c r="BK254" i="1" s="1"/>
  <c r="BK255" i="1" s="1"/>
  <c r="BK256" i="1" s="1"/>
  <c r="BK257" i="1" s="1"/>
  <c r="BK258" i="1" s="1"/>
  <c r="BK259" i="1" s="1"/>
  <c r="BK260" i="1" s="1"/>
  <c r="BK261" i="1" s="1"/>
  <c r="BK262" i="1" s="1"/>
  <c r="BK263" i="1" s="1"/>
  <c r="BK264" i="1" s="1"/>
  <c r="BK265" i="1" s="1"/>
  <c r="BK266" i="1" s="1"/>
  <c r="BK267" i="1" s="1"/>
  <c r="BK268" i="1" s="1"/>
  <c r="BK269" i="1" s="1"/>
  <c r="BK270" i="1" s="1"/>
  <c r="BK271" i="1" s="1"/>
  <c r="BK272" i="1" s="1"/>
  <c r="BK273" i="1" s="1"/>
  <c r="BK274" i="1" s="1"/>
  <c r="BK275" i="1" s="1"/>
  <c r="BK276" i="1" s="1"/>
  <c r="BK277" i="1" s="1"/>
  <c r="BK278" i="1" s="1"/>
  <c r="BK279" i="1" s="1"/>
  <c r="BK280" i="1" s="1"/>
  <c r="BK281" i="1" s="1"/>
  <c r="BK282" i="1" s="1"/>
  <c r="BK283" i="1" s="1"/>
  <c r="BK284" i="1" s="1"/>
  <c r="BK285" i="1" s="1"/>
  <c r="BK286" i="1" s="1"/>
  <c r="BK287" i="1" s="1"/>
  <c r="BK288" i="1" s="1"/>
  <c r="BK289" i="1" s="1"/>
  <c r="BK290" i="1" s="1"/>
  <c r="BK291" i="1" s="1"/>
  <c r="BK292" i="1" s="1"/>
  <c r="BK293" i="1" s="1"/>
  <c r="BK294" i="1" s="1"/>
  <c r="BK295" i="1" s="1"/>
  <c r="BK296" i="1" s="1"/>
  <c r="BK297" i="1" s="1"/>
  <c r="BK298" i="1" s="1"/>
  <c r="BK299" i="1" s="1"/>
  <c r="BK300" i="1" s="1"/>
  <c r="BK301" i="1" s="1"/>
  <c r="BK302" i="1" s="1"/>
  <c r="BK303" i="1" s="1"/>
  <c r="BK304" i="1" s="1"/>
  <c r="BK305" i="1" s="1"/>
  <c r="BK306" i="1" s="1"/>
  <c r="BK307" i="1" s="1"/>
  <c r="BK308" i="1" s="1"/>
  <c r="BK309" i="1" s="1"/>
  <c r="BK310" i="1" s="1"/>
  <c r="BK311" i="1" s="1"/>
  <c r="BK312" i="1" s="1"/>
  <c r="BK313" i="1" s="1"/>
  <c r="BK314" i="1" s="1"/>
  <c r="BK315" i="1" s="1"/>
  <c r="BK316" i="1" s="1"/>
  <c r="BK317" i="1" s="1"/>
  <c r="BK318" i="1" s="1"/>
  <c r="BK319" i="1" s="1"/>
  <c r="BK320" i="1" s="1"/>
  <c r="BK321" i="1" s="1"/>
  <c r="BK322" i="1" s="1"/>
  <c r="BK323" i="1" s="1"/>
  <c r="BK324" i="1" s="1"/>
  <c r="BK325" i="1" s="1"/>
  <c r="BK326" i="1" s="1"/>
  <c r="BK327" i="1" s="1"/>
  <c r="BK328" i="1" s="1"/>
  <c r="BK329" i="1" s="1"/>
  <c r="BK330" i="1" s="1"/>
  <c r="BK331" i="1" s="1"/>
  <c r="BK332" i="1" s="1"/>
  <c r="BK333" i="1" s="1"/>
  <c r="BK334" i="1" s="1"/>
  <c r="BK335" i="1" s="1"/>
  <c r="BK336" i="1" s="1"/>
  <c r="BK337" i="1" s="1"/>
  <c r="BK338" i="1" s="1"/>
  <c r="BK339" i="1" s="1"/>
  <c r="BK340" i="1" s="1"/>
  <c r="BK341" i="1" s="1"/>
  <c r="BK342" i="1" s="1"/>
  <c r="BK343" i="1" s="1"/>
  <c r="BK344" i="1" s="1"/>
  <c r="BK345" i="1" s="1"/>
  <c r="BK346" i="1" s="1"/>
  <c r="BK347" i="1" s="1"/>
  <c r="BK348" i="1" s="1"/>
  <c r="BK349" i="1" s="1"/>
  <c r="BK350" i="1" s="1"/>
  <c r="BK351" i="1" s="1"/>
  <c r="BK352" i="1" s="1"/>
  <c r="BK353" i="1" s="1"/>
  <c r="BK354" i="1" s="1"/>
  <c r="BK355" i="1" s="1"/>
  <c r="BK356" i="1" s="1"/>
  <c r="BK357" i="1" s="1"/>
  <c r="BK358" i="1" s="1"/>
  <c r="BK359" i="1" s="1"/>
  <c r="BK360" i="1" s="1"/>
  <c r="BK361" i="1" s="1"/>
  <c r="BK362" i="1" s="1"/>
  <c r="BK363" i="1" s="1"/>
  <c r="BK364" i="1" s="1"/>
  <c r="BK365" i="1" s="1"/>
  <c r="BK366" i="1" s="1"/>
  <c r="BK367" i="1" s="1"/>
  <c r="BK368" i="1" s="1"/>
  <c r="BK369" i="1" s="1"/>
  <c r="BK370" i="1" s="1"/>
  <c r="BK371" i="1" s="1"/>
  <c r="BK372" i="1" s="1"/>
  <c r="BK373" i="1" s="1"/>
  <c r="BK374" i="1" s="1"/>
  <c r="BK375" i="1" s="1"/>
  <c r="BK376" i="1" s="1"/>
  <c r="BK377" i="1" s="1"/>
  <c r="BK378" i="1" s="1"/>
  <c r="BK379" i="1" s="1"/>
  <c r="BK380" i="1" s="1"/>
  <c r="BK381" i="1" s="1"/>
  <c r="BK382" i="1" s="1"/>
  <c r="BK383" i="1" s="1"/>
  <c r="BP23" i="1"/>
  <c r="BP24" i="1" s="1"/>
  <c r="BP25" i="1" s="1"/>
  <c r="BP26" i="1" s="1"/>
  <c r="BP27" i="1" s="1"/>
  <c r="BP28" i="1" s="1"/>
  <c r="BP29" i="1" s="1"/>
  <c r="BP30" i="1" s="1"/>
  <c r="BP31" i="1" s="1"/>
  <c r="BP32" i="1" s="1"/>
  <c r="BP33" i="1" s="1"/>
  <c r="BP34" i="1" s="1"/>
  <c r="BP35" i="1" s="1"/>
  <c r="BP36" i="1" s="1"/>
  <c r="BP37" i="1" s="1"/>
  <c r="BP38" i="1" s="1"/>
  <c r="BP39" i="1" s="1"/>
  <c r="BP40" i="1" s="1"/>
  <c r="BP41" i="1" s="1"/>
  <c r="BP42" i="1" s="1"/>
  <c r="BP43" i="1" s="1"/>
  <c r="BP44" i="1" s="1"/>
  <c r="BP45" i="1" s="1"/>
  <c r="BP46" i="1" s="1"/>
  <c r="BP47" i="1" s="1"/>
  <c r="BP48" i="1" s="1"/>
  <c r="BP49" i="1" s="1"/>
  <c r="BP50" i="1" s="1"/>
  <c r="BP51" i="1" s="1"/>
  <c r="BP52" i="1" s="1"/>
  <c r="BP53" i="1" s="1"/>
  <c r="BP54" i="1" s="1"/>
  <c r="BP55" i="1" s="1"/>
  <c r="BP56" i="1" s="1"/>
  <c r="BP57" i="1" s="1"/>
  <c r="BP58" i="1" s="1"/>
  <c r="BP59" i="1" s="1"/>
  <c r="BP60" i="1" s="1"/>
  <c r="BP61" i="1" s="1"/>
  <c r="BP62" i="1" s="1"/>
  <c r="BP63" i="1" s="1"/>
  <c r="BP64" i="1" s="1"/>
  <c r="BP65" i="1" s="1"/>
  <c r="BP66" i="1" s="1"/>
  <c r="BP67" i="1" s="1"/>
  <c r="BP68" i="1" s="1"/>
  <c r="BP69" i="1" s="1"/>
  <c r="BP70" i="1" s="1"/>
  <c r="BP71" i="1" s="1"/>
  <c r="BP72" i="1" s="1"/>
  <c r="BP73" i="1" s="1"/>
  <c r="BP74" i="1" s="1"/>
  <c r="BP75" i="1" s="1"/>
  <c r="BP76" i="1" s="1"/>
  <c r="BP77" i="1" s="1"/>
  <c r="BP78" i="1" s="1"/>
  <c r="BP79" i="1" s="1"/>
  <c r="BP80" i="1" s="1"/>
  <c r="BP81" i="1" s="1"/>
  <c r="BP82" i="1" s="1"/>
  <c r="BP83" i="1" s="1"/>
  <c r="BP84" i="1" s="1"/>
  <c r="BP85" i="1" s="1"/>
  <c r="BP86" i="1" s="1"/>
  <c r="BP87" i="1" s="1"/>
  <c r="BP88" i="1" s="1"/>
  <c r="BP89" i="1" s="1"/>
  <c r="BP90" i="1" s="1"/>
  <c r="BP91" i="1" s="1"/>
  <c r="BP92" i="1" s="1"/>
  <c r="BP93" i="1" s="1"/>
  <c r="BP94" i="1" s="1"/>
  <c r="BP95" i="1" s="1"/>
  <c r="BP96" i="1" s="1"/>
  <c r="BP97" i="1" s="1"/>
  <c r="BP98" i="1" s="1"/>
  <c r="BP99" i="1" s="1"/>
  <c r="BP100" i="1" s="1"/>
  <c r="BP101" i="1" s="1"/>
  <c r="BP102" i="1" s="1"/>
  <c r="BP103" i="1" s="1"/>
  <c r="BP104" i="1" s="1"/>
  <c r="BP105" i="1" s="1"/>
  <c r="BP106" i="1" s="1"/>
  <c r="BP107" i="1" s="1"/>
  <c r="BP108" i="1" s="1"/>
  <c r="BP109" i="1" s="1"/>
  <c r="BP110" i="1" s="1"/>
  <c r="BP111" i="1" s="1"/>
  <c r="BP112" i="1" s="1"/>
  <c r="BP113" i="1" s="1"/>
  <c r="BP114" i="1" s="1"/>
  <c r="BP115" i="1" s="1"/>
  <c r="BP116" i="1" s="1"/>
  <c r="BP117" i="1" s="1"/>
  <c r="BP118" i="1" s="1"/>
  <c r="BP119" i="1" s="1"/>
  <c r="BP120" i="1" s="1"/>
  <c r="BP121" i="1" s="1"/>
  <c r="BP122" i="1" s="1"/>
  <c r="BP123" i="1" s="1"/>
  <c r="BP124" i="1" s="1"/>
  <c r="BP125" i="1" s="1"/>
  <c r="BP126" i="1" s="1"/>
  <c r="BP127" i="1" s="1"/>
  <c r="BP128" i="1" s="1"/>
  <c r="BP129" i="1" s="1"/>
  <c r="BP130" i="1" s="1"/>
  <c r="BP131" i="1" s="1"/>
  <c r="BP132" i="1" s="1"/>
  <c r="BP133" i="1" s="1"/>
  <c r="BP134" i="1" s="1"/>
  <c r="BP135" i="1" s="1"/>
  <c r="BP136" i="1" s="1"/>
  <c r="BP137" i="1" s="1"/>
  <c r="BP138" i="1" s="1"/>
  <c r="BP139" i="1" s="1"/>
  <c r="BP140" i="1" s="1"/>
  <c r="BP141" i="1" s="1"/>
  <c r="BP142" i="1" s="1"/>
  <c r="BP143" i="1" s="1"/>
  <c r="BP144" i="1" s="1"/>
  <c r="BP145" i="1" s="1"/>
  <c r="BP146" i="1" s="1"/>
  <c r="BP147" i="1" s="1"/>
  <c r="BP148" i="1" s="1"/>
  <c r="BP149" i="1" s="1"/>
  <c r="BP150" i="1" s="1"/>
  <c r="BP151" i="1" s="1"/>
  <c r="BP152" i="1" s="1"/>
  <c r="BP153" i="1" s="1"/>
  <c r="BP154" i="1" s="1"/>
  <c r="BP155" i="1" s="1"/>
  <c r="BP156" i="1" s="1"/>
  <c r="BP157" i="1" s="1"/>
  <c r="BP158" i="1" s="1"/>
  <c r="BP159" i="1" s="1"/>
  <c r="BP160" i="1" s="1"/>
  <c r="BP161" i="1" s="1"/>
  <c r="BP162" i="1" s="1"/>
  <c r="BP163" i="1" s="1"/>
  <c r="BP164" i="1" s="1"/>
  <c r="BP165" i="1" s="1"/>
  <c r="BP166" i="1" s="1"/>
  <c r="BP167" i="1" s="1"/>
  <c r="BP168" i="1" s="1"/>
  <c r="BP169" i="1" s="1"/>
  <c r="BP170" i="1" s="1"/>
  <c r="BP171" i="1" s="1"/>
  <c r="BP172" i="1" s="1"/>
  <c r="BP173" i="1" s="1"/>
  <c r="BP174" i="1" s="1"/>
  <c r="BP175" i="1" s="1"/>
  <c r="BP176" i="1" s="1"/>
  <c r="BP177" i="1" s="1"/>
  <c r="BP178" i="1" s="1"/>
  <c r="BP179" i="1" s="1"/>
  <c r="BP180" i="1" s="1"/>
  <c r="BP181" i="1" s="1"/>
  <c r="BP182" i="1" s="1"/>
  <c r="BP183" i="1" s="1"/>
  <c r="BP184" i="1" s="1"/>
  <c r="BP185" i="1" s="1"/>
  <c r="BP186" i="1" s="1"/>
  <c r="BP187" i="1" s="1"/>
  <c r="BP188" i="1" s="1"/>
  <c r="BP189" i="1" s="1"/>
  <c r="BP190" i="1" s="1"/>
  <c r="BP191" i="1" s="1"/>
  <c r="BP192" i="1" s="1"/>
  <c r="BP193" i="1" s="1"/>
  <c r="BP194" i="1" s="1"/>
  <c r="BP195" i="1" s="1"/>
  <c r="BP196" i="1" s="1"/>
  <c r="BP197" i="1" s="1"/>
  <c r="BP198" i="1" s="1"/>
  <c r="BP199" i="1" s="1"/>
  <c r="BP200" i="1" s="1"/>
  <c r="BP201" i="1" s="1"/>
  <c r="BP202" i="1" s="1"/>
  <c r="BP203" i="1" s="1"/>
  <c r="BP204" i="1" s="1"/>
  <c r="BP205" i="1" s="1"/>
  <c r="BP206" i="1" s="1"/>
  <c r="BP207" i="1" s="1"/>
  <c r="BP208" i="1" s="1"/>
  <c r="BP209" i="1" s="1"/>
  <c r="BP210" i="1" s="1"/>
  <c r="BP211" i="1" s="1"/>
  <c r="BP212" i="1" s="1"/>
  <c r="BP213" i="1" s="1"/>
  <c r="BP214" i="1" s="1"/>
  <c r="BP215" i="1" s="1"/>
  <c r="BP216" i="1" s="1"/>
  <c r="BP217" i="1" s="1"/>
  <c r="BP218" i="1" s="1"/>
  <c r="BP219" i="1" s="1"/>
  <c r="BP220" i="1" s="1"/>
  <c r="BP221" i="1" s="1"/>
  <c r="BP222" i="1" s="1"/>
  <c r="BP223" i="1" s="1"/>
  <c r="BP224" i="1" s="1"/>
  <c r="BP225" i="1" s="1"/>
  <c r="BP226" i="1" s="1"/>
  <c r="BP227" i="1" s="1"/>
  <c r="BP228" i="1" s="1"/>
  <c r="BP229" i="1" s="1"/>
  <c r="BP230" i="1" s="1"/>
  <c r="BP231" i="1" s="1"/>
  <c r="BP232" i="1" s="1"/>
  <c r="BP233" i="1" s="1"/>
  <c r="BP234" i="1" s="1"/>
  <c r="BP235" i="1" s="1"/>
  <c r="BP236" i="1" s="1"/>
  <c r="BP237" i="1" s="1"/>
  <c r="BP238" i="1" s="1"/>
  <c r="BP239" i="1" s="1"/>
  <c r="BP240" i="1" s="1"/>
  <c r="BP241" i="1" s="1"/>
  <c r="BP242" i="1" s="1"/>
  <c r="BP243" i="1" s="1"/>
  <c r="BP244" i="1" s="1"/>
  <c r="BP245" i="1" s="1"/>
  <c r="BP246" i="1" s="1"/>
  <c r="BP247" i="1" s="1"/>
  <c r="BP248" i="1" s="1"/>
  <c r="BP249" i="1" s="1"/>
  <c r="BP250" i="1" s="1"/>
  <c r="BP251" i="1" s="1"/>
  <c r="BP252" i="1" s="1"/>
  <c r="BP253" i="1" s="1"/>
  <c r="BP254" i="1" s="1"/>
  <c r="BP255" i="1" s="1"/>
  <c r="BP256" i="1" s="1"/>
  <c r="BP257" i="1" s="1"/>
  <c r="BP258" i="1" s="1"/>
  <c r="BP259" i="1" s="1"/>
  <c r="BP260" i="1" s="1"/>
  <c r="BP261" i="1" s="1"/>
  <c r="BP262" i="1" s="1"/>
  <c r="BP263" i="1" s="1"/>
  <c r="BP264" i="1" s="1"/>
  <c r="BP265" i="1" s="1"/>
  <c r="BP266" i="1" s="1"/>
  <c r="BP267" i="1" s="1"/>
  <c r="BP268" i="1" s="1"/>
  <c r="BP269" i="1" s="1"/>
  <c r="BP270" i="1" s="1"/>
  <c r="BP271" i="1" s="1"/>
  <c r="BP272" i="1" s="1"/>
  <c r="BP273" i="1" s="1"/>
  <c r="BP274" i="1" s="1"/>
  <c r="BP275" i="1" s="1"/>
  <c r="BP276" i="1" s="1"/>
  <c r="BP277" i="1" s="1"/>
  <c r="BP278" i="1" s="1"/>
  <c r="BP279" i="1" s="1"/>
  <c r="BP280" i="1" s="1"/>
  <c r="BP281" i="1" s="1"/>
  <c r="BP282" i="1" s="1"/>
  <c r="BP283" i="1" s="1"/>
  <c r="BP284" i="1" s="1"/>
  <c r="BP285" i="1" s="1"/>
  <c r="BP286" i="1" s="1"/>
  <c r="BP287" i="1" s="1"/>
  <c r="BP288" i="1" s="1"/>
  <c r="BP289" i="1" s="1"/>
  <c r="BP290" i="1" s="1"/>
  <c r="BP291" i="1" s="1"/>
  <c r="BP292" i="1" s="1"/>
  <c r="BP293" i="1" s="1"/>
  <c r="BP294" i="1" s="1"/>
  <c r="BP295" i="1" s="1"/>
  <c r="BP296" i="1" s="1"/>
  <c r="BP297" i="1" s="1"/>
  <c r="BP298" i="1" s="1"/>
  <c r="BP299" i="1" s="1"/>
  <c r="BP300" i="1" s="1"/>
  <c r="BP301" i="1" s="1"/>
  <c r="BP302" i="1" s="1"/>
  <c r="BP303" i="1" s="1"/>
  <c r="BP304" i="1" s="1"/>
  <c r="BP305" i="1" s="1"/>
  <c r="BP306" i="1" s="1"/>
  <c r="BP307" i="1" s="1"/>
  <c r="BP308" i="1" s="1"/>
  <c r="BP309" i="1" s="1"/>
  <c r="BP310" i="1" s="1"/>
  <c r="BP311" i="1" s="1"/>
  <c r="BP312" i="1" s="1"/>
  <c r="BP313" i="1" s="1"/>
  <c r="BP314" i="1" s="1"/>
  <c r="BP315" i="1" s="1"/>
  <c r="BP316" i="1" s="1"/>
  <c r="BP317" i="1" s="1"/>
  <c r="BP318" i="1" s="1"/>
  <c r="BP319" i="1" s="1"/>
  <c r="BP320" i="1" s="1"/>
  <c r="BP321" i="1" s="1"/>
  <c r="BP322" i="1" s="1"/>
  <c r="BP323" i="1" s="1"/>
  <c r="BP324" i="1" s="1"/>
  <c r="BP325" i="1" s="1"/>
  <c r="BP326" i="1" s="1"/>
  <c r="BP327" i="1" s="1"/>
  <c r="BP328" i="1" s="1"/>
  <c r="BP329" i="1" s="1"/>
  <c r="BP330" i="1" s="1"/>
  <c r="BP331" i="1" s="1"/>
  <c r="BP332" i="1" s="1"/>
  <c r="BP333" i="1" s="1"/>
  <c r="BP334" i="1" s="1"/>
  <c r="BP335" i="1" s="1"/>
  <c r="BP336" i="1" s="1"/>
  <c r="BP337" i="1" s="1"/>
  <c r="BP338" i="1" s="1"/>
  <c r="BP339" i="1" s="1"/>
  <c r="BP340" i="1" s="1"/>
  <c r="BP341" i="1" s="1"/>
  <c r="BP342" i="1" s="1"/>
  <c r="BP343" i="1" s="1"/>
  <c r="BP344" i="1" s="1"/>
  <c r="BP345" i="1" s="1"/>
  <c r="BP346" i="1" s="1"/>
  <c r="BP347" i="1" s="1"/>
  <c r="BP348" i="1" s="1"/>
  <c r="BP349" i="1" s="1"/>
  <c r="BP350" i="1" s="1"/>
  <c r="BP351" i="1" s="1"/>
  <c r="BP352" i="1" s="1"/>
  <c r="BP353" i="1" s="1"/>
  <c r="BP354" i="1" s="1"/>
  <c r="BP355" i="1" s="1"/>
  <c r="BP356" i="1" s="1"/>
  <c r="BP357" i="1" s="1"/>
  <c r="BP358" i="1" s="1"/>
  <c r="BP359" i="1" s="1"/>
  <c r="BP360" i="1" s="1"/>
  <c r="BP361" i="1" s="1"/>
  <c r="BP362" i="1" s="1"/>
  <c r="BP363" i="1" s="1"/>
  <c r="BP364" i="1" s="1"/>
  <c r="BP365" i="1" s="1"/>
  <c r="BP366" i="1" s="1"/>
  <c r="BP367" i="1" s="1"/>
  <c r="BP368" i="1" s="1"/>
  <c r="BP369" i="1" s="1"/>
  <c r="BP370" i="1" s="1"/>
  <c r="BP371" i="1" s="1"/>
  <c r="BP372" i="1" s="1"/>
  <c r="BP373" i="1" s="1"/>
  <c r="BP374" i="1" s="1"/>
  <c r="BP375" i="1" s="1"/>
  <c r="BP376" i="1" s="1"/>
  <c r="BP377" i="1" s="1"/>
  <c r="BP378" i="1" s="1"/>
  <c r="BP379" i="1" s="1"/>
  <c r="BP380" i="1" s="1"/>
  <c r="BP381" i="1" s="1"/>
  <c r="BP382" i="1" s="1"/>
  <c r="BP383"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W260" i="1"/>
  <c r="W259" i="1"/>
  <c r="W258" i="1"/>
  <c r="W257" i="1"/>
  <c r="W256" i="1"/>
  <c r="W255" i="1"/>
  <c r="W254" i="1"/>
  <c r="W253" i="1"/>
  <c r="W252" i="1"/>
  <c r="W251" i="1"/>
  <c r="W250" i="1"/>
  <c r="W249" i="1"/>
  <c r="W248" i="1"/>
  <c r="W247" i="1"/>
  <c r="W246" i="1"/>
  <c r="W245" i="1"/>
  <c r="W244" i="1"/>
  <c r="W243" i="1"/>
  <c r="W242" i="1"/>
  <c r="W241" i="1"/>
  <c r="W240" i="1"/>
  <c r="W239" i="1"/>
  <c r="W238" i="1"/>
  <c r="W237" i="1"/>
  <c r="W236" i="1"/>
  <c r="W235" i="1"/>
  <c r="W234" i="1"/>
  <c r="W233" i="1"/>
  <c r="W232" i="1"/>
  <c r="W231" i="1"/>
  <c r="W230" i="1"/>
  <c r="W229" i="1"/>
  <c r="W228" i="1"/>
  <c r="W227" i="1"/>
  <c r="W226" i="1"/>
  <c r="W225" i="1"/>
  <c r="W224" i="1"/>
  <c r="W223" i="1"/>
  <c r="W222" i="1"/>
  <c r="W221" i="1"/>
  <c r="W220" i="1"/>
  <c r="W219" i="1"/>
  <c r="W218" i="1"/>
  <c r="W217" i="1"/>
  <c r="W216" i="1"/>
  <c r="W215" i="1"/>
  <c r="W214" i="1"/>
  <c r="W213" i="1"/>
  <c r="W212" i="1"/>
  <c r="W211" i="1"/>
  <c r="W210" i="1"/>
  <c r="W209" i="1"/>
  <c r="W208" i="1"/>
  <c r="W207" i="1"/>
  <c r="W206" i="1"/>
  <c r="W205" i="1"/>
  <c r="W204" i="1"/>
  <c r="W203" i="1"/>
  <c r="W202" i="1"/>
  <c r="W201" i="1"/>
  <c r="W200" i="1"/>
  <c r="W199" i="1"/>
  <c r="W198" i="1"/>
  <c r="W197" i="1"/>
  <c r="W196" i="1"/>
  <c r="W195" i="1"/>
  <c r="W194" i="1"/>
  <c r="W193" i="1"/>
  <c r="W192" i="1"/>
  <c r="W191" i="1"/>
  <c r="W190" i="1"/>
  <c r="W189" i="1"/>
  <c r="W188" i="1"/>
  <c r="W187" i="1"/>
  <c r="W186" i="1"/>
  <c r="W185" i="1"/>
  <c r="W184" i="1"/>
  <c r="W183" i="1"/>
  <c r="W182" i="1"/>
  <c r="W181" i="1"/>
  <c r="W180" i="1"/>
  <c r="W179" i="1"/>
  <c r="W178" i="1"/>
  <c r="W177" i="1"/>
  <c r="W176" i="1"/>
  <c r="W175" i="1"/>
  <c r="W174" i="1"/>
  <c r="W173" i="1"/>
  <c r="W172" i="1"/>
  <c r="W171" i="1"/>
  <c r="W170" i="1"/>
  <c r="W169" i="1"/>
  <c r="W168" i="1"/>
  <c r="W167" i="1"/>
  <c r="W166" i="1"/>
  <c r="W165" i="1"/>
  <c r="W164" i="1"/>
  <c r="W163" i="1"/>
  <c r="W162" i="1"/>
  <c r="W161" i="1"/>
  <c r="W160" i="1"/>
  <c r="W159" i="1"/>
  <c r="W158" i="1"/>
  <c r="W157" i="1"/>
  <c r="W156" i="1"/>
  <c r="W155" i="1"/>
  <c r="W154" i="1"/>
  <c r="W153" i="1"/>
  <c r="W152" i="1"/>
  <c r="W151" i="1"/>
  <c r="W150" i="1"/>
  <c r="W149" i="1"/>
  <c r="W148" i="1"/>
  <c r="W147" i="1"/>
  <c r="W146" i="1"/>
  <c r="W145" i="1"/>
  <c r="W144" i="1"/>
  <c r="W143" i="1"/>
  <c r="W142" i="1"/>
  <c r="W141" i="1"/>
  <c r="W140" i="1"/>
  <c r="W139" i="1"/>
  <c r="W138" i="1"/>
  <c r="W137" i="1"/>
  <c r="W136" i="1"/>
  <c r="W135" i="1"/>
  <c r="W134" i="1"/>
  <c r="W133" i="1"/>
  <c r="W132" i="1"/>
  <c r="W131" i="1"/>
  <c r="W130" i="1"/>
  <c r="W129" i="1"/>
  <c r="W128" i="1"/>
  <c r="W127" i="1"/>
  <c r="W126" i="1"/>
  <c r="W125" i="1"/>
  <c r="W124" i="1"/>
  <c r="AN24" i="1"/>
  <c r="AN25" i="1" s="1"/>
  <c r="AN26" i="1" s="1"/>
  <c r="AN27" i="1" s="1"/>
  <c r="AN28" i="1" s="1"/>
  <c r="AN29" i="1" s="1"/>
  <c r="AN30" i="1" s="1"/>
  <c r="AN31" i="1" s="1"/>
  <c r="AN32" i="1" s="1"/>
  <c r="AN33" i="1" s="1"/>
  <c r="AN34" i="1" s="1"/>
  <c r="AN35" i="1" s="1"/>
  <c r="AN36" i="1" s="1"/>
  <c r="AN37" i="1" s="1"/>
  <c r="AN38" i="1" s="1"/>
  <c r="AN39" i="1" s="1"/>
  <c r="AN40" i="1" s="1"/>
  <c r="AN41" i="1" s="1"/>
  <c r="AN42" i="1" s="1"/>
  <c r="AN43" i="1" s="1"/>
  <c r="AN44" i="1" s="1"/>
  <c r="AN45" i="1" s="1"/>
  <c r="AN46" i="1" s="1"/>
  <c r="AN47" i="1" s="1"/>
  <c r="AN48" i="1" s="1"/>
  <c r="AN49" i="1" s="1"/>
  <c r="AN50" i="1" s="1"/>
  <c r="AN51" i="1" s="1"/>
  <c r="AN52" i="1" s="1"/>
  <c r="AN53" i="1" s="1"/>
  <c r="AN54" i="1" s="1"/>
  <c r="AN55" i="1" s="1"/>
  <c r="AN56" i="1" s="1"/>
  <c r="AN57" i="1" s="1"/>
  <c r="AN58" i="1" s="1"/>
  <c r="AN59" i="1" s="1"/>
  <c r="AN60" i="1" s="1"/>
  <c r="AN61" i="1" s="1"/>
  <c r="AN62" i="1" s="1"/>
  <c r="AN63" i="1" s="1"/>
  <c r="AN64" i="1" s="1"/>
  <c r="AN65" i="1" s="1"/>
  <c r="AN66" i="1" s="1"/>
  <c r="AN67" i="1" s="1"/>
  <c r="AN68" i="1" s="1"/>
  <c r="AN69" i="1" s="1"/>
  <c r="AN70" i="1" s="1"/>
  <c r="AN71" i="1" s="1"/>
  <c r="AN72" i="1" s="1"/>
  <c r="AN73" i="1" s="1"/>
  <c r="AN74" i="1" s="1"/>
  <c r="AN75" i="1" s="1"/>
  <c r="AN76" i="1" s="1"/>
  <c r="AN77" i="1" s="1"/>
  <c r="AN78" i="1" s="1"/>
  <c r="AN79" i="1" s="1"/>
  <c r="AN80" i="1" s="1"/>
  <c r="AN81" i="1" s="1"/>
  <c r="AN82" i="1" s="1"/>
  <c r="AN83" i="1" s="1"/>
  <c r="AN84" i="1" s="1"/>
  <c r="AN85" i="1" s="1"/>
  <c r="AN86" i="1" s="1"/>
  <c r="AN87" i="1" s="1"/>
  <c r="AN88" i="1" s="1"/>
  <c r="AN89" i="1" s="1"/>
  <c r="AN90" i="1" s="1"/>
  <c r="AN91" i="1" s="1"/>
  <c r="AN92" i="1" s="1"/>
  <c r="AN93" i="1" s="1"/>
  <c r="AN94" i="1" s="1"/>
  <c r="AN95" i="1" s="1"/>
  <c r="AN96" i="1" s="1"/>
  <c r="AN97" i="1" s="1"/>
  <c r="AN98" i="1" s="1"/>
  <c r="AN99" i="1" s="1"/>
  <c r="AN100" i="1" s="1"/>
  <c r="AN101" i="1" s="1"/>
  <c r="AN102" i="1" s="1"/>
  <c r="AN103" i="1" s="1"/>
  <c r="AN104" i="1" s="1"/>
  <c r="AN105" i="1" s="1"/>
  <c r="AN106" i="1" s="1"/>
  <c r="AN107" i="1" s="1"/>
  <c r="AN108" i="1" s="1"/>
  <c r="AN109" i="1" s="1"/>
  <c r="AN110" i="1" s="1"/>
  <c r="AN111" i="1" s="1"/>
  <c r="AN112" i="1" s="1"/>
  <c r="AN113" i="1" s="1"/>
  <c r="AN114" i="1" s="1"/>
  <c r="AN115" i="1" s="1"/>
  <c r="AN116" i="1" s="1"/>
  <c r="AN117" i="1" s="1"/>
  <c r="AN118" i="1" s="1"/>
  <c r="AN119" i="1" s="1"/>
  <c r="AN120" i="1" s="1"/>
  <c r="AN121" i="1" s="1"/>
  <c r="AN122" i="1" s="1"/>
  <c r="AN123" i="1" s="1"/>
  <c r="AN124" i="1" s="1"/>
  <c r="AN125" i="1" s="1"/>
  <c r="AL24" i="1"/>
  <c r="O24" i="1"/>
  <c r="O25" i="1" s="1"/>
  <c r="O26" i="1" s="1"/>
  <c r="O27" i="1" s="1"/>
  <c r="O28" i="1" s="1"/>
  <c r="O29" i="1" s="1"/>
  <c r="O30" i="1" s="1"/>
  <c r="O31" i="1" s="1"/>
  <c r="O32" i="1" s="1"/>
  <c r="O33" i="1" s="1"/>
  <c r="O34" i="1" s="1"/>
  <c r="O35" i="1" s="1"/>
  <c r="O36" i="1" s="1"/>
  <c r="O37" i="1" s="1"/>
  <c r="O38" i="1" s="1"/>
  <c r="O39" i="1" s="1"/>
  <c r="O40" i="1" s="1"/>
  <c r="O41" i="1" s="1"/>
  <c r="O42" i="1" s="1"/>
  <c r="O43" i="1" s="1"/>
  <c r="O44" i="1" s="1"/>
  <c r="O45" i="1" s="1"/>
  <c r="O46" i="1" s="1"/>
  <c r="O47" i="1" s="1"/>
  <c r="O48" i="1" s="1"/>
  <c r="O49" i="1" s="1"/>
  <c r="O50" i="1" s="1"/>
  <c r="O51" i="1" s="1"/>
  <c r="O52" i="1" s="1"/>
  <c r="O53" i="1" s="1"/>
  <c r="O54" i="1" s="1"/>
  <c r="O55" i="1" s="1"/>
  <c r="O56" i="1" s="1"/>
  <c r="O57" i="1" s="1"/>
  <c r="O58" i="1" s="1"/>
  <c r="O59" i="1" s="1"/>
  <c r="O60" i="1" s="1"/>
  <c r="O61" i="1" s="1"/>
  <c r="O62" i="1" s="1"/>
  <c r="O63" i="1" s="1"/>
  <c r="O64" i="1" s="1"/>
  <c r="O65" i="1" s="1"/>
  <c r="O66" i="1" s="1"/>
  <c r="O67" i="1" s="1"/>
  <c r="O68" i="1" s="1"/>
  <c r="O69" i="1" s="1"/>
  <c r="O70" i="1" s="1"/>
  <c r="O71" i="1" s="1"/>
  <c r="O72" i="1" s="1"/>
  <c r="O73" i="1" s="1"/>
  <c r="O74" i="1" s="1"/>
  <c r="O75" i="1" s="1"/>
  <c r="O76" i="1" s="1"/>
  <c r="O77" i="1" s="1"/>
  <c r="O78" i="1" s="1"/>
  <c r="O79" i="1" s="1"/>
  <c r="O80" i="1" s="1"/>
  <c r="O81" i="1" s="1"/>
  <c r="O82" i="1" s="1"/>
  <c r="O83" i="1" s="1"/>
  <c r="O84" i="1" s="1"/>
  <c r="O85" i="1" s="1"/>
  <c r="O86" i="1" s="1"/>
  <c r="O87" i="1" s="1"/>
  <c r="O88" i="1" s="1"/>
  <c r="O89" i="1" s="1"/>
  <c r="O90" i="1" s="1"/>
  <c r="O91" i="1" s="1"/>
  <c r="O92" i="1" s="1"/>
  <c r="O93" i="1" s="1"/>
  <c r="O94" i="1" s="1"/>
  <c r="O95" i="1" s="1"/>
  <c r="O96" i="1" s="1"/>
  <c r="O97" i="1" s="1"/>
  <c r="O98" i="1" s="1"/>
  <c r="O99" i="1" s="1"/>
  <c r="O100" i="1" s="1"/>
  <c r="O101" i="1" s="1"/>
  <c r="O102" i="1" s="1"/>
  <c r="O103" i="1" s="1"/>
  <c r="O104" i="1" s="1"/>
  <c r="O105" i="1" s="1"/>
  <c r="O106" i="1" s="1"/>
  <c r="O107" i="1" s="1"/>
  <c r="O108" i="1" s="1"/>
  <c r="O109" i="1" s="1"/>
  <c r="O110" i="1" s="1"/>
  <c r="O111" i="1" s="1"/>
  <c r="O112" i="1" s="1"/>
  <c r="O113" i="1" s="1"/>
  <c r="O114" i="1" s="1"/>
  <c r="O115" i="1" s="1"/>
  <c r="O116" i="1" s="1"/>
  <c r="O117" i="1" s="1"/>
  <c r="O118" i="1" s="1"/>
  <c r="O119" i="1" s="1"/>
  <c r="O120" i="1" s="1"/>
  <c r="M24" i="1"/>
  <c r="M25" i="1" s="1"/>
  <c r="AQ23" i="1"/>
  <c r="AQ24" i="1" s="1"/>
  <c r="AQ25" i="1" s="1"/>
  <c r="AQ26" i="1" s="1"/>
  <c r="AQ27" i="1" s="1"/>
  <c r="AQ28" i="1" s="1"/>
  <c r="AQ29" i="1" s="1"/>
  <c r="AQ30" i="1" s="1"/>
  <c r="AQ31" i="1" s="1"/>
  <c r="AQ32" i="1" s="1"/>
  <c r="AQ33" i="1" s="1"/>
  <c r="AQ34" i="1" s="1"/>
  <c r="AQ35" i="1" s="1"/>
  <c r="AQ36" i="1" s="1"/>
  <c r="AQ37" i="1" s="1"/>
  <c r="AQ38" i="1" s="1"/>
  <c r="AQ39" i="1" s="1"/>
  <c r="AQ40" i="1" s="1"/>
  <c r="AQ41" i="1" s="1"/>
  <c r="AQ42" i="1" s="1"/>
  <c r="AQ43" i="1" s="1"/>
  <c r="AQ44" i="1" s="1"/>
  <c r="AQ45" i="1" s="1"/>
  <c r="AQ46" i="1" s="1"/>
  <c r="AQ47" i="1" s="1"/>
  <c r="AQ48" i="1" s="1"/>
  <c r="AQ49" i="1" s="1"/>
  <c r="AQ50" i="1" s="1"/>
  <c r="AQ51" i="1" s="1"/>
  <c r="AQ52" i="1" s="1"/>
  <c r="AQ53" i="1" s="1"/>
  <c r="AQ54" i="1" s="1"/>
  <c r="AQ55" i="1" s="1"/>
  <c r="AQ56" i="1" s="1"/>
  <c r="AQ57" i="1" s="1"/>
  <c r="AQ58" i="1" s="1"/>
  <c r="AQ59" i="1" s="1"/>
  <c r="AQ60" i="1" s="1"/>
  <c r="AQ61" i="1" s="1"/>
  <c r="AQ62" i="1" s="1"/>
  <c r="AQ63" i="1" s="1"/>
  <c r="AQ64" i="1" s="1"/>
  <c r="AQ65" i="1" s="1"/>
  <c r="AQ66" i="1" s="1"/>
  <c r="AQ67" i="1" s="1"/>
  <c r="AQ68" i="1" s="1"/>
  <c r="AQ69" i="1" s="1"/>
  <c r="AQ70" i="1" s="1"/>
  <c r="AQ71" i="1" s="1"/>
  <c r="AQ72" i="1" s="1"/>
  <c r="AQ73" i="1" s="1"/>
  <c r="AQ74" i="1" s="1"/>
  <c r="AQ75" i="1" s="1"/>
  <c r="AQ76" i="1" s="1"/>
  <c r="AQ77" i="1" s="1"/>
  <c r="AQ78" i="1" s="1"/>
  <c r="AQ79" i="1" s="1"/>
  <c r="R23" i="1"/>
  <c r="R24" i="1" s="1"/>
  <c r="R25" i="1" s="1"/>
  <c r="R26" i="1" s="1"/>
  <c r="R27" i="1" s="1"/>
  <c r="R28" i="1" s="1"/>
  <c r="R29" i="1" s="1"/>
  <c r="R30" i="1" s="1"/>
  <c r="R31" i="1" s="1"/>
  <c r="R32" i="1" s="1"/>
  <c r="R33" i="1" s="1"/>
  <c r="R34" i="1" s="1"/>
  <c r="R35" i="1" s="1"/>
  <c r="R36" i="1" s="1"/>
  <c r="R37" i="1" s="1"/>
  <c r="R38" i="1" s="1"/>
  <c r="R39" i="1" s="1"/>
  <c r="R40" i="1" s="1"/>
  <c r="R41" i="1" s="1"/>
  <c r="R42" i="1" s="1"/>
  <c r="R43" i="1" s="1"/>
  <c r="R44" i="1" s="1"/>
  <c r="R45" i="1" s="1"/>
  <c r="R46" i="1" s="1"/>
  <c r="R47" i="1" s="1"/>
  <c r="R48" i="1" s="1"/>
  <c r="R49" i="1" s="1"/>
  <c r="R50" i="1" s="1"/>
  <c r="R51" i="1" s="1"/>
  <c r="R52" i="1" s="1"/>
  <c r="R53" i="1" s="1"/>
  <c r="R54" i="1" s="1"/>
  <c r="R55" i="1" s="1"/>
  <c r="R56" i="1" s="1"/>
  <c r="R57" i="1" s="1"/>
  <c r="R58" i="1" s="1"/>
  <c r="R59" i="1" s="1"/>
  <c r="R60" i="1" s="1"/>
  <c r="R61" i="1" s="1"/>
  <c r="R62" i="1" s="1"/>
  <c r="R63" i="1" s="1"/>
  <c r="R64" i="1" s="1"/>
  <c r="R65" i="1" s="1"/>
  <c r="R66" i="1" s="1"/>
  <c r="R67" i="1" s="1"/>
  <c r="R68" i="1" s="1"/>
  <c r="R69" i="1" s="1"/>
  <c r="R70" i="1" s="1"/>
  <c r="R71" i="1" s="1"/>
  <c r="R72" i="1" s="1"/>
  <c r="R73" i="1" s="1"/>
  <c r="AZ21" i="1"/>
  <c r="AA21" i="1"/>
  <c r="B21" i="1"/>
  <c r="S4" i="1"/>
  <c r="BL23" i="1" s="1"/>
  <c r="R4" i="1"/>
  <c r="Q4" i="1"/>
  <c r="P4" i="1"/>
  <c r="O4" i="1"/>
  <c r="M4" i="1"/>
  <c r="L4" i="1"/>
  <c r="AZ23" i="1" s="1"/>
  <c r="S3" i="1"/>
  <c r="AM23" i="1" s="1"/>
  <c r="R3" i="1"/>
  <c r="Q3" i="1"/>
  <c r="P3" i="1"/>
  <c r="O3" i="1"/>
  <c r="N3" i="1"/>
  <c r="M3" i="1"/>
  <c r="L3" i="1"/>
  <c r="S2" i="1"/>
  <c r="N23" i="1" s="1"/>
  <c r="R2" i="1"/>
  <c r="Q2" i="1"/>
  <c r="P2" i="1"/>
  <c r="O2" i="1"/>
  <c r="N2" i="1"/>
  <c r="M2" i="1"/>
  <c r="L2" i="1"/>
  <c r="S23" i="1" l="1"/>
  <c r="AR23" i="1"/>
  <c r="B23" i="1"/>
  <c r="D23" i="1" s="1"/>
  <c r="F23" i="1" s="1"/>
  <c r="BI24" i="1"/>
  <c r="BJ24" i="1"/>
  <c r="BH24" i="1"/>
  <c r="BR23" i="1"/>
  <c r="BS23" i="1" s="1"/>
  <c r="BN26" i="1"/>
  <c r="BO26" i="1" s="1"/>
  <c r="BN34" i="1"/>
  <c r="BO34" i="1" s="1"/>
  <c r="BN42" i="1"/>
  <c r="BO42" i="1" s="1"/>
  <c r="BN50" i="1"/>
  <c r="BO50" i="1" s="1"/>
  <c r="BN58" i="1"/>
  <c r="BO58" i="1" s="1"/>
  <c r="BN66" i="1"/>
  <c r="BO66" i="1" s="1"/>
  <c r="BN74" i="1"/>
  <c r="BO74" i="1" s="1"/>
  <c r="BN82" i="1"/>
  <c r="BO82" i="1" s="1"/>
  <c r="BN90" i="1"/>
  <c r="BO90" i="1" s="1"/>
  <c r="BN98" i="1"/>
  <c r="BO98" i="1" s="1"/>
  <c r="BN106" i="1"/>
  <c r="BO106" i="1" s="1"/>
  <c r="BN114" i="1"/>
  <c r="BO114" i="1" s="1"/>
  <c r="BN122" i="1"/>
  <c r="BO122" i="1" s="1"/>
  <c r="BN130" i="1"/>
  <c r="BO130" i="1" s="1"/>
  <c r="BN138" i="1"/>
  <c r="BO138" i="1" s="1"/>
  <c r="BN146" i="1"/>
  <c r="BO146" i="1" s="1"/>
  <c r="BN154" i="1"/>
  <c r="BO154" i="1" s="1"/>
  <c r="BN162" i="1"/>
  <c r="BO162" i="1" s="1"/>
  <c r="BN170" i="1"/>
  <c r="BO170" i="1" s="1"/>
  <c r="BN178" i="1"/>
  <c r="BO178" i="1" s="1"/>
  <c r="BN186" i="1"/>
  <c r="BO186" i="1" s="1"/>
  <c r="BN27" i="1"/>
  <c r="BO27" i="1" s="1"/>
  <c r="BN35" i="1"/>
  <c r="BO35" i="1" s="1"/>
  <c r="BN43" i="1"/>
  <c r="BO43" i="1" s="1"/>
  <c r="BN51" i="1"/>
  <c r="BO51" i="1" s="1"/>
  <c r="BN59" i="1"/>
  <c r="BO59" i="1" s="1"/>
  <c r="BN67" i="1"/>
  <c r="BO67" i="1" s="1"/>
  <c r="BN75" i="1"/>
  <c r="BO75" i="1" s="1"/>
  <c r="BN83" i="1"/>
  <c r="BO83" i="1" s="1"/>
  <c r="BN91" i="1"/>
  <c r="BO91" i="1" s="1"/>
  <c r="BN99" i="1"/>
  <c r="BO99" i="1" s="1"/>
  <c r="BN107" i="1"/>
  <c r="BO107" i="1" s="1"/>
  <c r="BN115" i="1"/>
  <c r="BO115" i="1" s="1"/>
  <c r="BN123" i="1"/>
  <c r="BO123" i="1" s="1"/>
  <c r="BN131" i="1"/>
  <c r="BO131" i="1" s="1"/>
  <c r="BN139" i="1"/>
  <c r="BO139" i="1" s="1"/>
  <c r="BN147" i="1"/>
  <c r="BO147" i="1" s="1"/>
  <c r="BN155" i="1"/>
  <c r="BO155" i="1" s="1"/>
  <c r="BN163" i="1"/>
  <c r="BO163" i="1" s="1"/>
  <c r="BN171" i="1"/>
  <c r="BO171" i="1" s="1"/>
  <c r="BN179" i="1"/>
  <c r="BO179" i="1" s="1"/>
  <c r="BN187" i="1"/>
  <c r="BO187" i="1" s="1"/>
  <c r="BN28" i="1"/>
  <c r="BO28" i="1" s="1"/>
  <c r="BN36" i="1"/>
  <c r="BO36" i="1" s="1"/>
  <c r="BN44" i="1"/>
  <c r="BO44" i="1" s="1"/>
  <c r="BN52" i="1"/>
  <c r="BO52" i="1" s="1"/>
  <c r="BN60" i="1"/>
  <c r="BO60" i="1" s="1"/>
  <c r="BN68" i="1"/>
  <c r="BO68" i="1" s="1"/>
  <c r="BN76" i="1"/>
  <c r="BO76" i="1" s="1"/>
  <c r="BN84" i="1"/>
  <c r="BO84" i="1" s="1"/>
  <c r="BN92" i="1"/>
  <c r="BO92" i="1" s="1"/>
  <c r="BN100" i="1"/>
  <c r="BO100" i="1" s="1"/>
  <c r="BN108" i="1"/>
  <c r="BO108" i="1" s="1"/>
  <c r="BN116" i="1"/>
  <c r="BO116" i="1" s="1"/>
  <c r="BN124" i="1"/>
  <c r="BO124" i="1" s="1"/>
  <c r="BN132" i="1"/>
  <c r="BO132" i="1" s="1"/>
  <c r="BN140" i="1"/>
  <c r="BO140" i="1" s="1"/>
  <c r="BN148" i="1"/>
  <c r="BO148" i="1" s="1"/>
  <c r="BN156" i="1"/>
  <c r="BO156" i="1" s="1"/>
  <c r="BN164" i="1"/>
  <c r="BO164" i="1" s="1"/>
  <c r="BN172" i="1"/>
  <c r="BO172" i="1" s="1"/>
  <c r="BN180" i="1"/>
  <c r="BO180" i="1" s="1"/>
  <c r="BN188" i="1"/>
  <c r="BO188" i="1" s="1"/>
  <c r="BN29" i="1"/>
  <c r="BO29" i="1" s="1"/>
  <c r="BN37" i="1"/>
  <c r="BO37" i="1" s="1"/>
  <c r="BN45" i="1"/>
  <c r="BO45" i="1" s="1"/>
  <c r="BN53" i="1"/>
  <c r="BO53" i="1" s="1"/>
  <c r="BN61" i="1"/>
  <c r="BO61" i="1" s="1"/>
  <c r="BN69" i="1"/>
  <c r="BO69" i="1" s="1"/>
  <c r="BN77" i="1"/>
  <c r="BO77" i="1" s="1"/>
  <c r="BN85" i="1"/>
  <c r="BO85" i="1" s="1"/>
  <c r="BN93" i="1"/>
  <c r="BO93" i="1" s="1"/>
  <c r="BN101" i="1"/>
  <c r="BO101" i="1" s="1"/>
  <c r="BN109" i="1"/>
  <c r="BO109" i="1" s="1"/>
  <c r="BN117" i="1"/>
  <c r="BO117" i="1" s="1"/>
  <c r="BN125" i="1"/>
  <c r="BO125" i="1" s="1"/>
  <c r="BN133" i="1"/>
  <c r="BO133" i="1" s="1"/>
  <c r="BN141" i="1"/>
  <c r="BO141" i="1" s="1"/>
  <c r="BN149" i="1"/>
  <c r="BO149" i="1" s="1"/>
  <c r="BN157" i="1"/>
  <c r="BO157" i="1" s="1"/>
  <c r="BN165" i="1"/>
  <c r="BO165" i="1" s="1"/>
  <c r="BN173" i="1"/>
  <c r="BO173" i="1" s="1"/>
  <c r="BN181" i="1"/>
  <c r="BO181" i="1" s="1"/>
  <c r="BN189" i="1"/>
  <c r="BO189" i="1" s="1"/>
  <c r="BN30" i="1"/>
  <c r="BO30" i="1" s="1"/>
  <c r="BN38" i="1"/>
  <c r="BO38" i="1" s="1"/>
  <c r="BN46" i="1"/>
  <c r="BO46" i="1" s="1"/>
  <c r="BN54" i="1"/>
  <c r="BO54" i="1" s="1"/>
  <c r="BN62" i="1"/>
  <c r="BO62" i="1" s="1"/>
  <c r="BN70" i="1"/>
  <c r="BO70" i="1" s="1"/>
  <c r="BN78" i="1"/>
  <c r="BO78" i="1" s="1"/>
  <c r="BN86" i="1"/>
  <c r="BO86" i="1" s="1"/>
  <c r="BN94" i="1"/>
  <c r="BO94" i="1" s="1"/>
  <c r="BN102" i="1"/>
  <c r="BO102" i="1" s="1"/>
  <c r="BN110" i="1"/>
  <c r="BO110" i="1" s="1"/>
  <c r="BN118" i="1"/>
  <c r="BO118" i="1" s="1"/>
  <c r="BN126" i="1"/>
  <c r="BO126" i="1" s="1"/>
  <c r="BN134" i="1"/>
  <c r="BO134" i="1" s="1"/>
  <c r="BN142" i="1"/>
  <c r="BO142" i="1" s="1"/>
  <c r="BN150" i="1"/>
  <c r="BO150" i="1" s="1"/>
  <c r="BN158" i="1"/>
  <c r="BO158" i="1" s="1"/>
  <c r="BN166" i="1"/>
  <c r="BO166" i="1" s="1"/>
  <c r="BN174" i="1"/>
  <c r="BO174" i="1" s="1"/>
  <c r="BN182" i="1"/>
  <c r="BO182" i="1" s="1"/>
  <c r="BN190" i="1"/>
  <c r="BO190" i="1" s="1"/>
  <c r="BN25" i="1"/>
  <c r="BO25" i="1" s="1"/>
  <c r="BN33" i="1"/>
  <c r="BO33" i="1" s="1"/>
  <c r="BN41" i="1"/>
  <c r="BO41" i="1" s="1"/>
  <c r="BN49" i="1"/>
  <c r="BO49" i="1" s="1"/>
  <c r="BN57" i="1"/>
  <c r="BO57" i="1" s="1"/>
  <c r="BN65" i="1"/>
  <c r="BO65" i="1" s="1"/>
  <c r="BN73" i="1"/>
  <c r="BO73" i="1" s="1"/>
  <c r="BN81" i="1"/>
  <c r="BO81" i="1" s="1"/>
  <c r="BN89" i="1"/>
  <c r="BO89" i="1" s="1"/>
  <c r="BN97" i="1"/>
  <c r="BO97" i="1" s="1"/>
  <c r="BN105" i="1"/>
  <c r="BO105" i="1" s="1"/>
  <c r="BN113" i="1"/>
  <c r="BO113" i="1" s="1"/>
  <c r="BN121" i="1"/>
  <c r="BO121" i="1" s="1"/>
  <c r="BN129" i="1"/>
  <c r="BO129" i="1" s="1"/>
  <c r="BN137" i="1"/>
  <c r="BO137" i="1" s="1"/>
  <c r="BN145" i="1"/>
  <c r="BO145" i="1" s="1"/>
  <c r="BN153" i="1"/>
  <c r="BO153" i="1" s="1"/>
  <c r="BN161" i="1"/>
  <c r="BO161" i="1" s="1"/>
  <c r="BN169" i="1"/>
  <c r="BO169" i="1" s="1"/>
  <c r="BN177" i="1"/>
  <c r="BO177" i="1" s="1"/>
  <c r="BN185" i="1"/>
  <c r="BO185" i="1" s="1"/>
  <c r="BN193" i="1"/>
  <c r="BO193" i="1" s="1"/>
  <c r="BN55" i="1"/>
  <c r="BO55" i="1" s="1"/>
  <c r="BN87" i="1"/>
  <c r="BO87" i="1" s="1"/>
  <c r="BN119" i="1"/>
  <c r="BO119" i="1" s="1"/>
  <c r="BN151" i="1"/>
  <c r="BO151" i="1" s="1"/>
  <c r="BN183" i="1"/>
  <c r="BO183" i="1" s="1"/>
  <c r="BN198" i="1"/>
  <c r="BO198" i="1" s="1"/>
  <c r="BN206" i="1"/>
  <c r="BO206" i="1" s="1"/>
  <c r="BN214" i="1"/>
  <c r="BO214" i="1" s="1"/>
  <c r="BN222" i="1"/>
  <c r="BO222" i="1" s="1"/>
  <c r="BN230" i="1"/>
  <c r="BO230" i="1" s="1"/>
  <c r="BN238" i="1"/>
  <c r="BO238" i="1" s="1"/>
  <c r="BN246" i="1"/>
  <c r="BO246" i="1" s="1"/>
  <c r="BN254" i="1"/>
  <c r="BO254" i="1" s="1"/>
  <c r="BN262" i="1"/>
  <c r="BO262" i="1" s="1"/>
  <c r="BN270" i="1"/>
  <c r="BO270" i="1" s="1"/>
  <c r="BN278" i="1"/>
  <c r="BO278" i="1" s="1"/>
  <c r="BN286" i="1"/>
  <c r="BO286" i="1" s="1"/>
  <c r="BN294" i="1"/>
  <c r="BO294" i="1" s="1"/>
  <c r="BN302" i="1"/>
  <c r="BO302" i="1" s="1"/>
  <c r="BN310" i="1"/>
  <c r="BO310" i="1" s="1"/>
  <c r="BN318" i="1"/>
  <c r="BO318" i="1" s="1"/>
  <c r="BN326" i="1"/>
  <c r="BO326" i="1" s="1"/>
  <c r="BN334" i="1"/>
  <c r="BO334" i="1" s="1"/>
  <c r="BN342" i="1"/>
  <c r="BO342" i="1" s="1"/>
  <c r="BN350" i="1"/>
  <c r="BO350" i="1" s="1"/>
  <c r="BN358" i="1"/>
  <c r="BO358" i="1" s="1"/>
  <c r="BN366" i="1"/>
  <c r="BO366" i="1" s="1"/>
  <c r="BN374" i="1"/>
  <c r="BO374" i="1" s="1"/>
  <c r="BN382" i="1"/>
  <c r="BO382" i="1" s="1"/>
  <c r="BN56" i="1"/>
  <c r="BO56" i="1" s="1"/>
  <c r="BN88" i="1"/>
  <c r="BO88" i="1" s="1"/>
  <c r="BN120" i="1"/>
  <c r="BO120" i="1" s="1"/>
  <c r="BN152" i="1"/>
  <c r="BO152" i="1" s="1"/>
  <c r="BN184" i="1"/>
  <c r="BO184" i="1" s="1"/>
  <c r="BN199" i="1"/>
  <c r="BO199" i="1" s="1"/>
  <c r="BN207" i="1"/>
  <c r="BO207" i="1" s="1"/>
  <c r="BN215" i="1"/>
  <c r="BO215" i="1" s="1"/>
  <c r="BN223" i="1"/>
  <c r="BO223" i="1" s="1"/>
  <c r="BN231" i="1"/>
  <c r="BO231" i="1" s="1"/>
  <c r="BN239" i="1"/>
  <c r="BO239" i="1" s="1"/>
  <c r="BN247" i="1"/>
  <c r="BO247" i="1" s="1"/>
  <c r="BN255" i="1"/>
  <c r="BO255" i="1" s="1"/>
  <c r="BN263" i="1"/>
  <c r="BO263" i="1" s="1"/>
  <c r="BN271" i="1"/>
  <c r="BO271" i="1" s="1"/>
  <c r="BN279" i="1"/>
  <c r="BO279" i="1" s="1"/>
  <c r="BN287" i="1"/>
  <c r="BO287" i="1" s="1"/>
  <c r="BN295" i="1"/>
  <c r="BO295" i="1" s="1"/>
  <c r="BN303" i="1"/>
  <c r="BO303" i="1" s="1"/>
  <c r="BN311" i="1"/>
  <c r="BO311" i="1" s="1"/>
  <c r="BN319" i="1"/>
  <c r="BO319" i="1" s="1"/>
  <c r="BN327" i="1"/>
  <c r="BO327" i="1" s="1"/>
  <c r="BN335" i="1"/>
  <c r="BO335" i="1" s="1"/>
  <c r="BN343" i="1"/>
  <c r="BO343" i="1" s="1"/>
  <c r="BN351" i="1"/>
  <c r="BO351" i="1" s="1"/>
  <c r="BN359" i="1"/>
  <c r="BO359" i="1" s="1"/>
  <c r="BN367" i="1"/>
  <c r="BO367" i="1" s="1"/>
  <c r="BN375" i="1"/>
  <c r="BO375" i="1" s="1"/>
  <c r="BN383" i="1"/>
  <c r="BO383" i="1" s="1"/>
  <c r="BN32" i="1"/>
  <c r="BO32" i="1" s="1"/>
  <c r="BN64" i="1"/>
  <c r="BO64" i="1" s="1"/>
  <c r="BN96" i="1"/>
  <c r="BO96" i="1" s="1"/>
  <c r="BN128" i="1"/>
  <c r="BO128" i="1" s="1"/>
  <c r="BN160" i="1"/>
  <c r="BO160" i="1" s="1"/>
  <c r="BN192" i="1"/>
  <c r="BO192" i="1" s="1"/>
  <c r="BN201" i="1"/>
  <c r="BO201" i="1" s="1"/>
  <c r="BN209" i="1"/>
  <c r="BO209" i="1" s="1"/>
  <c r="BN217" i="1"/>
  <c r="BO217" i="1" s="1"/>
  <c r="BN225" i="1"/>
  <c r="BO225" i="1" s="1"/>
  <c r="BN233" i="1"/>
  <c r="BO233" i="1" s="1"/>
  <c r="BN241" i="1"/>
  <c r="BO241" i="1" s="1"/>
  <c r="BN249" i="1"/>
  <c r="BO249" i="1" s="1"/>
  <c r="BN257" i="1"/>
  <c r="BO257" i="1" s="1"/>
  <c r="BN265" i="1"/>
  <c r="BO265" i="1" s="1"/>
  <c r="BN273" i="1"/>
  <c r="BO273" i="1" s="1"/>
  <c r="BN281" i="1"/>
  <c r="BO281" i="1" s="1"/>
  <c r="BN289" i="1"/>
  <c r="BO289" i="1" s="1"/>
  <c r="BN297" i="1"/>
  <c r="BO297" i="1" s="1"/>
  <c r="BN305" i="1"/>
  <c r="BO305" i="1" s="1"/>
  <c r="BN313" i="1"/>
  <c r="BO313" i="1" s="1"/>
  <c r="BN321" i="1"/>
  <c r="BO321" i="1" s="1"/>
  <c r="BN329" i="1"/>
  <c r="BO329" i="1" s="1"/>
  <c r="BN337" i="1"/>
  <c r="BO337" i="1" s="1"/>
  <c r="BN345" i="1"/>
  <c r="BO345" i="1" s="1"/>
  <c r="BN353" i="1"/>
  <c r="BO353" i="1" s="1"/>
  <c r="BN361" i="1"/>
  <c r="BO361" i="1" s="1"/>
  <c r="BN369" i="1"/>
  <c r="BO369" i="1" s="1"/>
  <c r="BN377" i="1"/>
  <c r="BO377" i="1" s="1"/>
  <c r="BN39" i="1"/>
  <c r="BO39" i="1" s="1"/>
  <c r="BN71" i="1"/>
  <c r="BO71" i="1" s="1"/>
  <c r="BN103" i="1"/>
  <c r="BO103" i="1" s="1"/>
  <c r="BN135" i="1"/>
  <c r="BO135" i="1" s="1"/>
  <c r="BN167" i="1"/>
  <c r="BO167" i="1" s="1"/>
  <c r="BN194" i="1"/>
  <c r="BO194" i="1" s="1"/>
  <c r="BN202" i="1"/>
  <c r="BO202" i="1" s="1"/>
  <c r="BN210" i="1"/>
  <c r="BO210" i="1" s="1"/>
  <c r="BN218" i="1"/>
  <c r="BO218" i="1" s="1"/>
  <c r="BN226" i="1"/>
  <c r="BO226" i="1" s="1"/>
  <c r="BN234" i="1"/>
  <c r="BO234" i="1" s="1"/>
  <c r="BN242" i="1"/>
  <c r="BO242" i="1" s="1"/>
  <c r="BN250" i="1"/>
  <c r="BO250" i="1" s="1"/>
  <c r="BN258" i="1"/>
  <c r="BO258" i="1" s="1"/>
  <c r="BN266" i="1"/>
  <c r="BO266" i="1" s="1"/>
  <c r="BN274" i="1"/>
  <c r="BO274" i="1" s="1"/>
  <c r="BN282" i="1"/>
  <c r="BO282" i="1" s="1"/>
  <c r="BN290" i="1"/>
  <c r="BO290" i="1" s="1"/>
  <c r="BN298" i="1"/>
  <c r="BO298" i="1" s="1"/>
  <c r="BN306" i="1"/>
  <c r="BO306" i="1" s="1"/>
  <c r="BN314" i="1"/>
  <c r="BO314" i="1" s="1"/>
  <c r="BN322" i="1"/>
  <c r="BO322" i="1" s="1"/>
  <c r="BN330" i="1"/>
  <c r="BO330" i="1" s="1"/>
  <c r="BN338" i="1"/>
  <c r="BO338" i="1" s="1"/>
  <c r="BN346" i="1"/>
  <c r="BO346" i="1" s="1"/>
  <c r="BN354" i="1"/>
  <c r="BO354" i="1" s="1"/>
  <c r="BN362" i="1"/>
  <c r="BO362" i="1" s="1"/>
  <c r="BN370" i="1"/>
  <c r="BO370" i="1" s="1"/>
  <c r="BN378" i="1"/>
  <c r="BO378" i="1" s="1"/>
  <c r="BN40" i="1"/>
  <c r="BO40" i="1" s="1"/>
  <c r="BN72" i="1"/>
  <c r="BO72" i="1" s="1"/>
  <c r="BN104" i="1"/>
  <c r="BO104" i="1" s="1"/>
  <c r="BN136" i="1"/>
  <c r="BO136" i="1" s="1"/>
  <c r="BN168" i="1"/>
  <c r="BO168" i="1" s="1"/>
  <c r="BN195" i="1"/>
  <c r="BO195" i="1" s="1"/>
  <c r="BN203" i="1"/>
  <c r="BO203" i="1" s="1"/>
  <c r="BN211" i="1"/>
  <c r="BO211" i="1" s="1"/>
  <c r="BN219" i="1"/>
  <c r="BO219" i="1" s="1"/>
  <c r="BN227" i="1"/>
  <c r="BO227" i="1" s="1"/>
  <c r="BN235" i="1"/>
  <c r="BO235" i="1" s="1"/>
  <c r="BN243" i="1"/>
  <c r="BO243" i="1" s="1"/>
  <c r="BN251" i="1"/>
  <c r="BO251" i="1" s="1"/>
  <c r="BN259" i="1"/>
  <c r="BO259" i="1" s="1"/>
  <c r="BN267" i="1"/>
  <c r="BO267" i="1" s="1"/>
  <c r="BN275" i="1"/>
  <c r="BO275" i="1" s="1"/>
  <c r="BN283" i="1"/>
  <c r="BO283" i="1" s="1"/>
  <c r="BN291" i="1"/>
  <c r="BO291" i="1" s="1"/>
  <c r="BN299" i="1"/>
  <c r="BO299" i="1" s="1"/>
  <c r="BN307" i="1"/>
  <c r="BO307" i="1" s="1"/>
  <c r="BN315" i="1"/>
  <c r="BO315" i="1" s="1"/>
  <c r="BN323" i="1"/>
  <c r="BO323" i="1" s="1"/>
  <c r="BN331" i="1"/>
  <c r="BO331" i="1" s="1"/>
  <c r="BN339" i="1"/>
  <c r="BO339" i="1" s="1"/>
  <c r="BN347" i="1"/>
  <c r="BO347" i="1" s="1"/>
  <c r="BN355" i="1"/>
  <c r="BO355" i="1" s="1"/>
  <c r="BN363" i="1"/>
  <c r="BO363" i="1" s="1"/>
  <c r="BN371" i="1"/>
  <c r="BO371" i="1" s="1"/>
  <c r="BN379" i="1"/>
  <c r="BO379" i="1" s="1"/>
  <c r="BN47" i="1"/>
  <c r="BO47" i="1" s="1"/>
  <c r="BN79" i="1"/>
  <c r="BO79" i="1" s="1"/>
  <c r="BN111" i="1"/>
  <c r="BO111" i="1" s="1"/>
  <c r="BN143" i="1"/>
  <c r="BO143" i="1" s="1"/>
  <c r="BN175" i="1"/>
  <c r="BO175" i="1" s="1"/>
  <c r="BN196" i="1"/>
  <c r="BO196" i="1" s="1"/>
  <c r="BN204" i="1"/>
  <c r="BO204" i="1" s="1"/>
  <c r="BN212" i="1"/>
  <c r="BO212" i="1" s="1"/>
  <c r="BN220" i="1"/>
  <c r="BO220" i="1" s="1"/>
  <c r="BN228" i="1"/>
  <c r="BO228" i="1" s="1"/>
  <c r="BN236" i="1"/>
  <c r="BO236" i="1" s="1"/>
  <c r="BN244" i="1"/>
  <c r="BO244" i="1" s="1"/>
  <c r="BN252" i="1"/>
  <c r="BO252" i="1" s="1"/>
  <c r="BN260" i="1"/>
  <c r="BO260" i="1" s="1"/>
  <c r="BN268" i="1"/>
  <c r="BO268" i="1" s="1"/>
  <c r="BN276" i="1"/>
  <c r="BO276" i="1" s="1"/>
  <c r="BN284" i="1"/>
  <c r="BO284" i="1" s="1"/>
  <c r="BN292" i="1"/>
  <c r="BO292" i="1" s="1"/>
  <c r="BN300" i="1"/>
  <c r="BO300" i="1" s="1"/>
  <c r="BN308" i="1"/>
  <c r="BO308" i="1" s="1"/>
  <c r="BN316" i="1"/>
  <c r="BO316" i="1" s="1"/>
  <c r="BN324" i="1"/>
  <c r="BO324" i="1" s="1"/>
  <c r="BN332" i="1"/>
  <c r="BO332" i="1" s="1"/>
  <c r="BN340" i="1"/>
  <c r="BO340" i="1" s="1"/>
  <c r="BN348" i="1"/>
  <c r="BO348" i="1" s="1"/>
  <c r="BN356" i="1"/>
  <c r="BO356" i="1" s="1"/>
  <c r="BN364" i="1"/>
  <c r="BO364" i="1" s="1"/>
  <c r="BN372" i="1"/>
  <c r="BO372" i="1" s="1"/>
  <c r="BN380" i="1"/>
  <c r="BO380" i="1" s="1"/>
  <c r="BN127" i="1"/>
  <c r="BO127" i="1" s="1"/>
  <c r="BN208" i="1"/>
  <c r="BO208" i="1" s="1"/>
  <c r="BN240" i="1"/>
  <c r="BO240" i="1" s="1"/>
  <c r="BN272" i="1"/>
  <c r="BO272" i="1" s="1"/>
  <c r="BN304" i="1"/>
  <c r="BO304" i="1" s="1"/>
  <c r="BN336" i="1"/>
  <c r="BO336" i="1" s="1"/>
  <c r="BN368" i="1"/>
  <c r="BO368" i="1" s="1"/>
  <c r="BN144" i="1"/>
  <c r="BO144" i="1" s="1"/>
  <c r="BN213" i="1"/>
  <c r="BO213" i="1" s="1"/>
  <c r="BN245" i="1"/>
  <c r="BO245" i="1" s="1"/>
  <c r="BN277" i="1"/>
  <c r="BO277" i="1" s="1"/>
  <c r="BN309" i="1"/>
  <c r="BO309" i="1" s="1"/>
  <c r="BN341" i="1"/>
  <c r="BO341" i="1" s="1"/>
  <c r="BN373" i="1"/>
  <c r="BO373" i="1" s="1"/>
  <c r="BN31" i="1"/>
  <c r="BO31" i="1" s="1"/>
  <c r="BN159" i="1"/>
  <c r="BO159" i="1" s="1"/>
  <c r="BN216" i="1"/>
  <c r="BO216" i="1" s="1"/>
  <c r="BN248" i="1"/>
  <c r="BO248" i="1" s="1"/>
  <c r="BN280" i="1"/>
  <c r="BO280" i="1" s="1"/>
  <c r="BN312" i="1"/>
  <c r="BO312" i="1" s="1"/>
  <c r="BN344" i="1"/>
  <c r="BO344" i="1" s="1"/>
  <c r="BN376" i="1"/>
  <c r="BO376" i="1" s="1"/>
  <c r="BN48" i="1"/>
  <c r="BO48" i="1" s="1"/>
  <c r="BN176" i="1"/>
  <c r="BO176" i="1" s="1"/>
  <c r="BN221" i="1"/>
  <c r="BO221" i="1" s="1"/>
  <c r="BN253" i="1"/>
  <c r="BO253" i="1" s="1"/>
  <c r="BN285" i="1"/>
  <c r="BO285" i="1" s="1"/>
  <c r="BN317" i="1"/>
  <c r="BO317" i="1" s="1"/>
  <c r="BN349" i="1"/>
  <c r="BO349" i="1" s="1"/>
  <c r="BN381" i="1"/>
  <c r="BO381" i="1" s="1"/>
  <c r="BN63" i="1"/>
  <c r="BO63" i="1" s="1"/>
  <c r="BN191" i="1"/>
  <c r="BO191" i="1" s="1"/>
  <c r="BN224" i="1"/>
  <c r="BO224" i="1" s="1"/>
  <c r="BN256" i="1"/>
  <c r="BO256" i="1" s="1"/>
  <c r="BN288" i="1"/>
  <c r="BO288" i="1" s="1"/>
  <c r="BN320" i="1"/>
  <c r="BO320" i="1" s="1"/>
  <c r="BN352" i="1"/>
  <c r="BO352" i="1" s="1"/>
  <c r="BN24" i="1"/>
  <c r="BO24" i="1" s="1"/>
  <c r="BN80" i="1"/>
  <c r="BO80" i="1" s="1"/>
  <c r="BN197" i="1"/>
  <c r="BO197" i="1" s="1"/>
  <c r="BN229" i="1"/>
  <c r="BO229" i="1" s="1"/>
  <c r="BN261" i="1"/>
  <c r="BO261" i="1" s="1"/>
  <c r="BN293" i="1"/>
  <c r="BO293" i="1" s="1"/>
  <c r="BN325" i="1"/>
  <c r="BO325" i="1" s="1"/>
  <c r="BN357" i="1"/>
  <c r="BO357" i="1" s="1"/>
  <c r="BN95" i="1"/>
  <c r="BO95" i="1" s="1"/>
  <c r="BN200" i="1"/>
  <c r="BO200" i="1" s="1"/>
  <c r="BN232" i="1"/>
  <c r="BO232" i="1" s="1"/>
  <c r="BN264" i="1"/>
  <c r="BO264" i="1" s="1"/>
  <c r="BN296" i="1"/>
  <c r="BO296" i="1" s="1"/>
  <c r="BN328" i="1"/>
  <c r="BO328" i="1" s="1"/>
  <c r="BN360" i="1"/>
  <c r="BO360" i="1" s="1"/>
  <c r="BN301" i="1"/>
  <c r="BO301" i="1" s="1"/>
  <c r="BN269" i="1"/>
  <c r="BO269" i="1" s="1"/>
  <c r="BG24" i="1"/>
  <c r="BG25" i="1"/>
  <c r="AI24" i="1"/>
  <c r="BN237" i="1"/>
  <c r="BO237" i="1" s="1"/>
  <c r="BN205" i="1"/>
  <c r="BO205" i="1" s="1"/>
  <c r="BN112" i="1"/>
  <c r="BO112" i="1" s="1"/>
  <c r="AA23" i="1"/>
  <c r="AC23" i="1" s="1"/>
  <c r="AE23" i="1" s="1"/>
  <c r="BN365" i="1"/>
  <c r="BO365" i="1" s="1"/>
  <c r="BQ31" i="1"/>
  <c r="BQ39" i="1"/>
  <c r="BQ47" i="1"/>
  <c r="BQ55" i="1"/>
  <c r="BQ63" i="1"/>
  <c r="BQ71" i="1"/>
  <c r="BQ79" i="1"/>
  <c r="BQ87" i="1"/>
  <c r="BQ95" i="1"/>
  <c r="BQ103" i="1"/>
  <c r="BQ111" i="1"/>
  <c r="BQ119" i="1"/>
  <c r="BQ127" i="1"/>
  <c r="BQ135" i="1"/>
  <c r="BQ143" i="1"/>
  <c r="BQ151" i="1"/>
  <c r="BQ159" i="1"/>
  <c r="BQ167" i="1"/>
  <c r="BQ175" i="1"/>
  <c r="BQ183" i="1"/>
  <c r="BQ191" i="1"/>
  <c r="BQ199" i="1"/>
  <c r="BQ207" i="1"/>
  <c r="BQ215" i="1"/>
  <c r="BQ223" i="1"/>
  <c r="BQ231" i="1"/>
  <c r="BQ239" i="1"/>
  <c r="BQ247" i="1"/>
  <c r="BQ255" i="1"/>
  <c r="BQ263" i="1"/>
  <c r="BQ271" i="1"/>
  <c r="BQ279" i="1"/>
  <c r="BQ287" i="1"/>
  <c r="BQ295" i="1"/>
  <c r="BQ303" i="1"/>
  <c r="BQ311" i="1"/>
  <c r="BQ319" i="1"/>
  <c r="BQ327" i="1"/>
  <c r="BQ335" i="1"/>
  <c r="BQ23" i="1"/>
  <c r="BQ32" i="1"/>
  <c r="BQ40" i="1"/>
  <c r="BQ48" i="1"/>
  <c r="BQ56" i="1"/>
  <c r="BQ64" i="1"/>
  <c r="BQ72" i="1"/>
  <c r="BQ80" i="1"/>
  <c r="BQ25" i="1"/>
  <c r="BQ33" i="1"/>
  <c r="BQ41" i="1"/>
  <c r="BQ49" i="1"/>
  <c r="BQ57" i="1"/>
  <c r="BQ65" i="1"/>
  <c r="BQ73" i="1"/>
  <c r="BQ81" i="1"/>
  <c r="BQ89" i="1"/>
  <c r="BQ97" i="1"/>
  <c r="BQ105" i="1"/>
  <c r="BQ113" i="1"/>
  <c r="BQ121" i="1"/>
  <c r="BQ129" i="1"/>
  <c r="BQ137" i="1"/>
  <c r="BQ145" i="1"/>
  <c r="BQ153" i="1"/>
  <c r="BQ161" i="1"/>
  <c r="BQ169" i="1"/>
  <c r="BQ177" i="1"/>
  <c r="BQ185" i="1"/>
  <c r="BQ193" i="1"/>
  <c r="BQ201" i="1"/>
  <c r="BQ209" i="1"/>
  <c r="BQ217" i="1"/>
  <c r="BQ225" i="1"/>
  <c r="BQ233" i="1"/>
  <c r="BQ241" i="1"/>
  <c r="BQ249" i="1"/>
  <c r="BQ257" i="1"/>
  <c r="BQ265" i="1"/>
  <c r="BQ273" i="1"/>
  <c r="BQ281" i="1"/>
  <c r="BQ289" i="1"/>
  <c r="BQ297" i="1"/>
  <c r="BQ305" i="1"/>
  <c r="BQ313" i="1"/>
  <c r="BQ321" i="1"/>
  <c r="BQ329" i="1"/>
  <c r="BQ337" i="1"/>
  <c r="BQ26" i="1"/>
  <c r="BQ34" i="1"/>
  <c r="BQ42" i="1"/>
  <c r="BQ50" i="1"/>
  <c r="BQ58" i="1"/>
  <c r="BQ66" i="1"/>
  <c r="BQ74" i="1"/>
  <c r="BQ82" i="1"/>
  <c r="BQ90" i="1"/>
  <c r="BQ98" i="1"/>
  <c r="BQ106" i="1"/>
  <c r="BQ114" i="1"/>
  <c r="BQ122" i="1"/>
  <c r="BQ130" i="1"/>
  <c r="BQ138" i="1"/>
  <c r="BQ146" i="1"/>
  <c r="BQ154" i="1"/>
  <c r="BQ162" i="1"/>
  <c r="BQ170" i="1"/>
  <c r="BQ178" i="1"/>
  <c r="BQ186" i="1"/>
  <c r="BQ194" i="1"/>
  <c r="BQ202" i="1"/>
  <c r="BQ210" i="1"/>
  <c r="BQ218" i="1"/>
  <c r="BQ226" i="1"/>
  <c r="BQ234" i="1"/>
  <c r="BQ242" i="1"/>
  <c r="BQ250" i="1"/>
  <c r="BQ258" i="1"/>
  <c r="BQ266" i="1"/>
  <c r="BQ274" i="1"/>
  <c r="BQ282" i="1"/>
  <c r="BQ290" i="1"/>
  <c r="BQ27" i="1"/>
  <c r="BQ35" i="1"/>
  <c r="BQ43" i="1"/>
  <c r="BQ51" i="1"/>
  <c r="BQ59" i="1"/>
  <c r="BQ67" i="1"/>
  <c r="BQ75" i="1"/>
  <c r="BQ83" i="1"/>
  <c r="BQ91" i="1"/>
  <c r="BQ99" i="1"/>
  <c r="BQ107" i="1"/>
  <c r="BQ115" i="1"/>
  <c r="BQ123" i="1"/>
  <c r="BQ131" i="1"/>
  <c r="BQ139" i="1"/>
  <c r="BQ147" i="1"/>
  <c r="BQ155" i="1"/>
  <c r="BQ163" i="1"/>
  <c r="BQ171" i="1"/>
  <c r="BQ179" i="1"/>
  <c r="BQ187" i="1"/>
  <c r="BQ195" i="1"/>
  <c r="BQ203" i="1"/>
  <c r="BQ211" i="1"/>
  <c r="BQ219" i="1"/>
  <c r="BQ227" i="1"/>
  <c r="BQ235" i="1"/>
  <c r="BQ243" i="1"/>
  <c r="BQ251" i="1"/>
  <c r="BQ259" i="1"/>
  <c r="BQ267" i="1"/>
  <c r="BQ275" i="1"/>
  <c r="BQ283" i="1"/>
  <c r="BQ291" i="1"/>
  <c r="BQ299" i="1"/>
  <c r="BQ307" i="1"/>
  <c r="BQ315" i="1"/>
  <c r="BQ323" i="1"/>
  <c r="BQ331" i="1"/>
  <c r="BQ339" i="1"/>
  <c r="BQ28" i="1"/>
  <c r="BQ36" i="1"/>
  <c r="BQ44" i="1"/>
  <c r="BQ52" i="1"/>
  <c r="BQ60" i="1"/>
  <c r="BQ68" i="1"/>
  <c r="BQ76" i="1"/>
  <c r="BQ84" i="1"/>
  <c r="BQ92" i="1"/>
  <c r="BQ100" i="1"/>
  <c r="BQ108" i="1"/>
  <c r="BQ116" i="1"/>
  <c r="BQ124" i="1"/>
  <c r="BQ132" i="1"/>
  <c r="BQ140" i="1"/>
  <c r="BQ148" i="1"/>
  <c r="BQ156" i="1"/>
  <c r="BQ164" i="1"/>
  <c r="BQ172" i="1"/>
  <c r="BQ180" i="1"/>
  <c r="BQ188" i="1"/>
  <c r="BQ196" i="1"/>
  <c r="BQ204" i="1"/>
  <c r="BQ212" i="1"/>
  <c r="BQ220" i="1"/>
  <c r="BQ228" i="1"/>
  <c r="BQ236" i="1"/>
  <c r="BQ244" i="1"/>
  <c r="BQ29" i="1"/>
  <c r="BQ37" i="1"/>
  <c r="BQ45" i="1"/>
  <c r="BQ53" i="1"/>
  <c r="BQ61" i="1"/>
  <c r="BQ69" i="1"/>
  <c r="BQ77" i="1"/>
  <c r="BQ85" i="1"/>
  <c r="BQ93" i="1"/>
  <c r="BQ101" i="1"/>
  <c r="BQ109" i="1"/>
  <c r="BQ117" i="1"/>
  <c r="BQ125" i="1"/>
  <c r="BQ133" i="1"/>
  <c r="BQ141" i="1"/>
  <c r="BQ149" i="1"/>
  <c r="BQ157" i="1"/>
  <c r="BQ165" i="1"/>
  <c r="BQ173" i="1"/>
  <c r="BQ181" i="1"/>
  <c r="BQ189" i="1"/>
  <c r="BQ197" i="1"/>
  <c r="BQ205" i="1"/>
  <c r="BQ213" i="1"/>
  <c r="BQ221" i="1"/>
  <c r="BQ229" i="1"/>
  <c r="BQ237" i="1"/>
  <c r="BQ245" i="1"/>
  <c r="BQ253" i="1"/>
  <c r="BQ261" i="1"/>
  <c r="BQ269" i="1"/>
  <c r="BQ277" i="1"/>
  <c r="BQ285" i="1"/>
  <c r="BQ293" i="1"/>
  <c r="BQ301" i="1"/>
  <c r="BQ309" i="1"/>
  <c r="BQ317" i="1"/>
  <c r="BQ325" i="1"/>
  <c r="BQ333" i="1"/>
  <c r="BQ341" i="1"/>
  <c r="BQ86" i="1"/>
  <c r="BQ118" i="1"/>
  <c r="BQ150" i="1"/>
  <c r="BQ182" i="1"/>
  <c r="BQ214" i="1"/>
  <c r="BQ246" i="1"/>
  <c r="BQ268" i="1"/>
  <c r="BQ288" i="1"/>
  <c r="BQ306" i="1"/>
  <c r="BQ322" i="1"/>
  <c r="BQ338" i="1"/>
  <c r="BQ348" i="1"/>
  <c r="BQ356" i="1"/>
  <c r="BQ364" i="1"/>
  <c r="BQ372" i="1"/>
  <c r="BQ380" i="1"/>
  <c r="BQ30" i="1"/>
  <c r="BQ88" i="1"/>
  <c r="BQ120" i="1"/>
  <c r="BQ152" i="1"/>
  <c r="BQ184" i="1"/>
  <c r="BQ216" i="1"/>
  <c r="BQ248" i="1"/>
  <c r="BQ270" i="1"/>
  <c r="BQ292" i="1"/>
  <c r="BQ308" i="1"/>
  <c r="BQ324" i="1"/>
  <c r="BQ340" i="1"/>
  <c r="BQ349" i="1"/>
  <c r="BQ357" i="1"/>
  <c r="BQ365" i="1"/>
  <c r="BQ373" i="1"/>
  <c r="BQ381" i="1"/>
  <c r="BQ38" i="1"/>
  <c r="BQ94" i="1"/>
  <c r="BQ126" i="1"/>
  <c r="BQ158" i="1"/>
  <c r="BQ190" i="1"/>
  <c r="BQ222" i="1"/>
  <c r="BQ252" i="1"/>
  <c r="BQ272" i="1"/>
  <c r="BQ294" i="1"/>
  <c r="BQ310" i="1"/>
  <c r="BQ326" i="1"/>
  <c r="BQ342" i="1"/>
  <c r="BQ350" i="1"/>
  <c r="BQ358" i="1"/>
  <c r="BQ366" i="1"/>
  <c r="BQ374" i="1"/>
  <c r="BQ382" i="1"/>
  <c r="BQ46" i="1"/>
  <c r="BQ96" i="1"/>
  <c r="BQ128" i="1"/>
  <c r="BQ160" i="1"/>
  <c r="BQ192" i="1"/>
  <c r="BQ224" i="1"/>
  <c r="BQ254" i="1"/>
  <c r="BQ276" i="1"/>
  <c r="BQ296" i="1"/>
  <c r="BQ312" i="1"/>
  <c r="BQ328" i="1"/>
  <c r="BQ343" i="1"/>
  <c r="BQ351" i="1"/>
  <c r="BQ359" i="1"/>
  <c r="BQ367" i="1"/>
  <c r="BQ375" i="1"/>
  <c r="BQ383" i="1"/>
  <c r="BQ54" i="1"/>
  <c r="BQ102" i="1"/>
  <c r="BQ134" i="1"/>
  <c r="BQ166" i="1"/>
  <c r="BQ198" i="1"/>
  <c r="BQ230" i="1"/>
  <c r="BQ256" i="1"/>
  <c r="BQ278" i="1"/>
  <c r="BQ298" i="1"/>
  <c r="BQ314" i="1"/>
  <c r="BQ330" i="1"/>
  <c r="BQ344" i="1"/>
  <c r="BQ352" i="1"/>
  <c r="BQ360" i="1"/>
  <c r="BQ368" i="1"/>
  <c r="BQ376" i="1"/>
  <c r="BQ24" i="1"/>
  <c r="BQ62" i="1"/>
  <c r="BQ104" i="1"/>
  <c r="BQ136" i="1"/>
  <c r="BQ168" i="1"/>
  <c r="BQ200" i="1"/>
  <c r="BQ232" i="1"/>
  <c r="BQ260" i="1"/>
  <c r="BQ280" i="1"/>
  <c r="BQ300" i="1"/>
  <c r="BQ316" i="1"/>
  <c r="BQ332" i="1"/>
  <c r="BQ345" i="1"/>
  <c r="BQ353" i="1"/>
  <c r="BQ361" i="1"/>
  <c r="BQ369" i="1"/>
  <c r="BQ377" i="1"/>
  <c r="BQ78" i="1"/>
  <c r="BQ112" i="1"/>
  <c r="BQ144" i="1"/>
  <c r="BQ176" i="1"/>
  <c r="BQ208" i="1"/>
  <c r="BQ240" i="1"/>
  <c r="BQ264" i="1"/>
  <c r="BQ286" i="1"/>
  <c r="BQ304" i="1"/>
  <c r="BQ320" i="1"/>
  <c r="BQ336" i="1"/>
  <c r="BQ347" i="1"/>
  <c r="BQ355" i="1"/>
  <c r="BQ363" i="1"/>
  <c r="BQ371" i="1"/>
  <c r="BQ379" i="1"/>
  <c r="BQ262" i="1"/>
  <c r="BQ370" i="1"/>
  <c r="BQ284" i="1"/>
  <c r="BQ378" i="1"/>
  <c r="BQ70" i="1"/>
  <c r="BQ302" i="1"/>
  <c r="BQ110" i="1"/>
  <c r="BQ318" i="1"/>
  <c r="BQ142" i="1"/>
  <c r="BQ334" i="1"/>
  <c r="BQ174" i="1"/>
  <c r="BQ346" i="1"/>
  <c r="BQ206" i="1"/>
  <c r="BQ354" i="1"/>
  <c r="BQ238" i="1"/>
  <c r="BQ362" i="1"/>
  <c r="BC23" i="1"/>
  <c r="BA112" i="1" s="1"/>
  <c r="BN333" i="1"/>
  <c r="BO333" i="1" s="1"/>
  <c r="BJ25" i="1"/>
  <c r="BI25" i="1"/>
  <c r="BH25" i="1"/>
  <c r="BB23" i="1"/>
  <c r="BD23" i="1" s="1"/>
  <c r="R74" i="1"/>
  <c r="S73" i="1"/>
  <c r="M26" i="1"/>
  <c r="BG26" i="1" s="1"/>
  <c r="J25" i="1"/>
  <c r="I25" i="1"/>
  <c r="AN126" i="1"/>
  <c r="AN127" i="1" s="1"/>
  <c r="AN128" i="1" s="1"/>
  <c r="AN129" i="1" s="1"/>
  <c r="AO125" i="1"/>
  <c r="AP125" i="1" s="1"/>
  <c r="O121" i="1"/>
  <c r="O122" i="1" s="1"/>
  <c r="O123" i="1" s="1"/>
  <c r="O124" i="1" s="1"/>
  <c r="O125" i="1" s="1"/>
  <c r="O126" i="1" s="1"/>
  <c r="O127" i="1" s="1"/>
  <c r="O128" i="1" s="1"/>
  <c r="O129" i="1" s="1"/>
  <c r="O130" i="1" s="1"/>
  <c r="O131" i="1" s="1"/>
  <c r="O132" i="1" s="1"/>
  <c r="O133" i="1" s="1"/>
  <c r="O134" i="1" s="1"/>
  <c r="O135" i="1" s="1"/>
  <c r="O136" i="1" s="1"/>
  <c r="O137" i="1" s="1"/>
  <c r="O138" i="1" s="1"/>
  <c r="O139" i="1" s="1"/>
  <c r="O140" i="1" s="1"/>
  <c r="O141" i="1" s="1"/>
  <c r="O142" i="1" s="1"/>
  <c r="O143" i="1" s="1"/>
  <c r="O144" i="1" s="1"/>
  <c r="O145" i="1" s="1"/>
  <c r="O146" i="1" s="1"/>
  <c r="O147" i="1" s="1"/>
  <c r="O148" i="1" s="1"/>
  <c r="O149" i="1" s="1"/>
  <c r="O150" i="1" s="1"/>
  <c r="O151" i="1" s="1"/>
  <c r="O152" i="1" s="1"/>
  <c r="O153" i="1" s="1"/>
  <c r="O154" i="1" s="1"/>
  <c r="O155" i="1" s="1"/>
  <c r="O156" i="1" s="1"/>
  <c r="O157" i="1" s="1"/>
  <c r="O158" i="1" s="1"/>
  <c r="O159" i="1" s="1"/>
  <c r="O160" i="1" s="1"/>
  <c r="O161" i="1" s="1"/>
  <c r="O162" i="1" s="1"/>
  <c r="O163" i="1" s="1"/>
  <c r="O164" i="1" s="1"/>
  <c r="O165" i="1" s="1"/>
  <c r="O166" i="1" s="1"/>
  <c r="O167" i="1" s="1"/>
  <c r="O168" i="1" s="1"/>
  <c r="O169" i="1" s="1"/>
  <c r="O170" i="1" s="1"/>
  <c r="O171" i="1" s="1"/>
  <c r="O172" i="1" s="1"/>
  <c r="O173" i="1" s="1"/>
  <c r="O174" i="1" s="1"/>
  <c r="O175" i="1" s="1"/>
  <c r="O176" i="1" s="1"/>
  <c r="O177" i="1" s="1"/>
  <c r="O178" i="1" s="1"/>
  <c r="O179" i="1" s="1"/>
  <c r="O180" i="1" s="1"/>
  <c r="O181" i="1" s="1"/>
  <c r="O182" i="1" s="1"/>
  <c r="O183" i="1" s="1"/>
  <c r="O184" i="1" s="1"/>
  <c r="O185" i="1" s="1"/>
  <c r="O186" i="1" s="1"/>
  <c r="O187" i="1" s="1"/>
  <c r="O188" i="1" s="1"/>
  <c r="O189" i="1" s="1"/>
  <c r="O190" i="1" s="1"/>
  <c r="O191" i="1" s="1"/>
  <c r="O192" i="1" s="1"/>
  <c r="O193" i="1" s="1"/>
  <c r="O194" i="1" s="1"/>
  <c r="O195" i="1" s="1"/>
  <c r="O196" i="1" s="1"/>
  <c r="O197" i="1" s="1"/>
  <c r="O198" i="1" s="1"/>
  <c r="O199" i="1" s="1"/>
  <c r="O200" i="1" s="1"/>
  <c r="O201" i="1" s="1"/>
  <c r="O202" i="1" s="1"/>
  <c r="O203" i="1" s="1"/>
  <c r="O204" i="1" s="1"/>
  <c r="O205" i="1" s="1"/>
  <c r="O206" i="1" s="1"/>
  <c r="O207" i="1" s="1"/>
  <c r="O208" i="1" s="1"/>
  <c r="O209" i="1" s="1"/>
  <c r="O210" i="1" s="1"/>
  <c r="O211" i="1" s="1"/>
  <c r="O212" i="1" s="1"/>
  <c r="O213" i="1" s="1"/>
  <c r="O214" i="1" s="1"/>
  <c r="O215" i="1" s="1"/>
  <c r="O216" i="1" s="1"/>
  <c r="O217" i="1" s="1"/>
  <c r="O218" i="1" s="1"/>
  <c r="O219" i="1" s="1"/>
  <c r="O220" i="1" s="1"/>
  <c r="O221" i="1" s="1"/>
  <c r="O222" i="1" s="1"/>
  <c r="O223" i="1" s="1"/>
  <c r="O224" i="1" s="1"/>
  <c r="O225" i="1" s="1"/>
  <c r="O226" i="1" s="1"/>
  <c r="O227" i="1" s="1"/>
  <c r="O228" i="1" s="1"/>
  <c r="O229" i="1" s="1"/>
  <c r="O230" i="1" s="1"/>
  <c r="O231" i="1" s="1"/>
  <c r="O232" i="1" s="1"/>
  <c r="O233" i="1" s="1"/>
  <c r="O234" i="1" s="1"/>
  <c r="O235" i="1" s="1"/>
  <c r="O236" i="1" s="1"/>
  <c r="O237" i="1" s="1"/>
  <c r="O238" i="1" s="1"/>
  <c r="O239" i="1" s="1"/>
  <c r="O240" i="1" s="1"/>
  <c r="O241" i="1" s="1"/>
  <c r="O242" i="1" s="1"/>
  <c r="O243" i="1" s="1"/>
  <c r="O244" i="1" s="1"/>
  <c r="O245" i="1" s="1"/>
  <c r="O246" i="1" s="1"/>
  <c r="O247" i="1" s="1"/>
  <c r="O248" i="1" s="1"/>
  <c r="O249" i="1" s="1"/>
  <c r="O250" i="1" s="1"/>
  <c r="O251" i="1" s="1"/>
  <c r="O252" i="1" s="1"/>
  <c r="O253" i="1" s="1"/>
  <c r="O254" i="1" s="1"/>
  <c r="O255" i="1" s="1"/>
  <c r="O256" i="1" s="1"/>
  <c r="O257" i="1" s="1"/>
  <c r="O258" i="1" s="1"/>
  <c r="O259" i="1" s="1"/>
  <c r="O260" i="1" s="1"/>
  <c r="O261" i="1" s="1"/>
  <c r="O262" i="1" s="1"/>
  <c r="O263" i="1" s="1"/>
  <c r="O264" i="1" s="1"/>
  <c r="O265" i="1" s="1"/>
  <c r="O266" i="1" s="1"/>
  <c r="O267" i="1" s="1"/>
  <c r="O268" i="1" s="1"/>
  <c r="O269" i="1" s="1"/>
  <c r="O270" i="1" s="1"/>
  <c r="O271" i="1" s="1"/>
  <c r="O272" i="1" s="1"/>
  <c r="O273" i="1" s="1"/>
  <c r="O274" i="1" s="1"/>
  <c r="O275" i="1" s="1"/>
  <c r="O276" i="1" s="1"/>
  <c r="O277" i="1" s="1"/>
  <c r="O278" i="1" s="1"/>
  <c r="O279" i="1" s="1"/>
  <c r="O280" i="1" s="1"/>
  <c r="O281" i="1" s="1"/>
  <c r="O282" i="1" s="1"/>
  <c r="O283" i="1" s="1"/>
  <c r="O284" i="1" s="1"/>
  <c r="O285" i="1" s="1"/>
  <c r="O286" i="1" s="1"/>
  <c r="O287" i="1" s="1"/>
  <c r="O288" i="1" s="1"/>
  <c r="O289" i="1" s="1"/>
  <c r="O290" i="1" s="1"/>
  <c r="O291" i="1" s="1"/>
  <c r="O292" i="1" s="1"/>
  <c r="O293" i="1" s="1"/>
  <c r="O294" i="1" s="1"/>
  <c r="O295" i="1" s="1"/>
  <c r="O296" i="1" s="1"/>
  <c r="O297" i="1" s="1"/>
  <c r="O298" i="1" s="1"/>
  <c r="O299" i="1" s="1"/>
  <c r="O300" i="1" s="1"/>
  <c r="O301" i="1" s="1"/>
  <c r="O302" i="1" s="1"/>
  <c r="O303" i="1" s="1"/>
  <c r="O304" i="1" s="1"/>
  <c r="O305" i="1" s="1"/>
  <c r="O306" i="1" s="1"/>
  <c r="O307" i="1" s="1"/>
  <c r="O308" i="1" s="1"/>
  <c r="O309" i="1" s="1"/>
  <c r="O310" i="1" s="1"/>
  <c r="O311" i="1" s="1"/>
  <c r="O312" i="1" s="1"/>
  <c r="O313" i="1" s="1"/>
  <c r="O314" i="1" s="1"/>
  <c r="O315" i="1" s="1"/>
  <c r="O316" i="1" s="1"/>
  <c r="O317" i="1" s="1"/>
  <c r="O318" i="1" s="1"/>
  <c r="O319" i="1" s="1"/>
  <c r="O320" i="1" s="1"/>
  <c r="O321" i="1" s="1"/>
  <c r="O322" i="1" s="1"/>
  <c r="O323" i="1" s="1"/>
  <c r="O324" i="1" s="1"/>
  <c r="O325" i="1" s="1"/>
  <c r="O326" i="1" s="1"/>
  <c r="O327" i="1" s="1"/>
  <c r="O328" i="1" s="1"/>
  <c r="O329" i="1" s="1"/>
  <c r="O330" i="1" s="1"/>
  <c r="O331" i="1" s="1"/>
  <c r="O332" i="1" s="1"/>
  <c r="O333" i="1" s="1"/>
  <c r="O334" i="1" s="1"/>
  <c r="O335" i="1" s="1"/>
  <c r="O336" i="1" s="1"/>
  <c r="O337" i="1" s="1"/>
  <c r="O338" i="1" s="1"/>
  <c r="O339" i="1" s="1"/>
  <c r="O340" i="1" s="1"/>
  <c r="O341" i="1" s="1"/>
  <c r="O342" i="1" s="1"/>
  <c r="O343" i="1" s="1"/>
  <c r="O344" i="1" s="1"/>
  <c r="O345" i="1" s="1"/>
  <c r="O346" i="1" s="1"/>
  <c r="O347" i="1" s="1"/>
  <c r="O348" i="1" s="1"/>
  <c r="O349" i="1" s="1"/>
  <c r="O350" i="1" s="1"/>
  <c r="O351" i="1" s="1"/>
  <c r="O352" i="1" s="1"/>
  <c r="O353" i="1" s="1"/>
  <c r="O354" i="1" s="1"/>
  <c r="O355" i="1" s="1"/>
  <c r="O356" i="1" s="1"/>
  <c r="O357" i="1" s="1"/>
  <c r="O358" i="1" s="1"/>
  <c r="O359" i="1" s="1"/>
  <c r="O360" i="1" s="1"/>
  <c r="O361" i="1" s="1"/>
  <c r="O362" i="1" s="1"/>
  <c r="O363" i="1" s="1"/>
  <c r="O364" i="1" s="1"/>
  <c r="O365" i="1" s="1"/>
  <c r="O366" i="1" s="1"/>
  <c r="O367" i="1" s="1"/>
  <c r="O368" i="1" s="1"/>
  <c r="O369" i="1" s="1"/>
  <c r="O370" i="1" s="1"/>
  <c r="O371" i="1" s="1"/>
  <c r="O372" i="1" s="1"/>
  <c r="O373" i="1" s="1"/>
  <c r="O374" i="1" s="1"/>
  <c r="O375" i="1" s="1"/>
  <c r="O376" i="1" s="1"/>
  <c r="O377" i="1" s="1"/>
  <c r="O378" i="1" s="1"/>
  <c r="O379" i="1" s="1"/>
  <c r="O380" i="1" s="1"/>
  <c r="O381" i="1" s="1"/>
  <c r="O382" i="1" s="1"/>
  <c r="O383" i="1" s="1"/>
  <c r="P383" i="1" s="1"/>
  <c r="Q383" i="1" s="1"/>
  <c r="P120" i="1"/>
  <c r="Q120" i="1" s="1"/>
  <c r="AQ80" i="1"/>
  <c r="AR79" i="1"/>
  <c r="AL25" i="1"/>
  <c r="AJ25" i="1" s="1"/>
  <c r="J24" i="1"/>
  <c r="I24" i="1"/>
  <c r="AH24" i="1"/>
  <c r="K24" i="1"/>
  <c r="S24" i="1"/>
  <c r="AJ24" i="1"/>
  <c r="AR24" i="1"/>
  <c r="K25" i="1"/>
  <c r="S25" i="1"/>
  <c r="AR25" i="1"/>
  <c r="S26" i="1"/>
  <c r="AR26" i="1"/>
  <c r="S27" i="1"/>
  <c r="AR27" i="1"/>
  <c r="S28" i="1"/>
  <c r="AR28" i="1"/>
  <c r="S29" i="1"/>
  <c r="AR29" i="1"/>
  <c r="S30" i="1"/>
  <c r="AR30" i="1"/>
  <c r="S31" i="1"/>
  <c r="AR31" i="1"/>
  <c r="S32" i="1"/>
  <c r="AR32" i="1"/>
  <c r="S33" i="1"/>
  <c r="AR33" i="1"/>
  <c r="S34" i="1"/>
  <c r="AR34" i="1"/>
  <c r="S35" i="1"/>
  <c r="AR35" i="1"/>
  <c r="S36" i="1"/>
  <c r="AR36" i="1"/>
  <c r="S37" i="1"/>
  <c r="AR37" i="1"/>
  <c r="S38" i="1"/>
  <c r="AR38" i="1"/>
  <c r="S39" i="1"/>
  <c r="AR39" i="1"/>
  <c r="S40" i="1"/>
  <c r="AR40" i="1"/>
  <c r="S41" i="1"/>
  <c r="AR41" i="1"/>
  <c r="S42" i="1"/>
  <c r="AR42" i="1"/>
  <c r="S43" i="1"/>
  <c r="AR43" i="1"/>
  <c r="S44" i="1"/>
  <c r="AR44" i="1"/>
  <c r="S45" i="1"/>
  <c r="AR45" i="1"/>
  <c r="S46" i="1"/>
  <c r="AR46" i="1"/>
  <c r="S47" i="1"/>
  <c r="AR47" i="1"/>
  <c r="S48" i="1"/>
  <c r="AR48" i="1"/>
  <c r="S49" i="1"/>
  <c r="AR49" i="1"/>
  <c r="S50" i="1"/>
  <c r="AR50" i="1"/>
  <c r="S51" i="1"/>
  <c r="AR51" i="1"/>
  <c r="S52" i="1"/>
  <c r="AR52" i="1"/>
  <c r="S53" i="1"/>
  <c r="AR53" i="1"/>
  <c r="S54" i="1"/>
  <c r="AR54" i="1"/>
  <c r="S55" i="1"/>
  <c r="AR55" i="1"/>
  <c r="S56" i="1"/>
  <c r="AR56" i="1"/>
  <c r="S57" i="1"/>
  <c r="AR57" i="1"/>
  <c r="S58" i="1"/>
  <c r="AR58" i="1"/>
  <c r="S59" i="1"/>
  <c r="AR59" i="1"/>
  <c r="S60" i="1"/>
  <c r="AR60" i="1"/>
  <c r="S61" i="1"/>
  <c r="AR61" i="1"/>
  <c r="S62" i="1"/>
  <c r="AR62" i="1"/>
  <c r="S63" i="1"/>
  <c r="AR63" i="1"/>
  <c r="S64" i="1"/>
  <c r="AR64" i="1"/>
  <c r="S65" i="1"/>
  <c r="AR65" i="1"/>
  <c r="S66" i="1"/>
  <c r="AR66" i="1"/>
  <c r="S67" i="1"/>
  <c r="AR67" i="1"/>
  <c r="S68" i="1"/>
  <c r="AR68" i="1"/>
  <c r="S69" i="1"/>
  <c r="AR69" i="1"/>
  <c r="S70" i="1"/>
  <c r="AR70" i="1"/>
  <c r="S71" i="1"/>
  <c r="AR71" i="1"/>
  <c r="S72" i="1"/>
  <c r="AR72" i="1"/>
  <c r="AR73" i="1"/>
  <c r="AR74" i="1"/>
  <c r="AR75" i="1"/>
  <c r="AR76" i="1"/>
  <c r="AR77" i="1"/>
  <c r="AR78" i="1"/>
  <c r="AO120" i="1"/>
  <c r="AP120" i="1" s="1"/>
  <c r="P212" i="1"/>
  <c r="Q212" i="1" s="1"/>
  <c r="P186" i="1"/>
  <c r="Q186" i="1" s="1"/>
  <c r="P156" i="1"/>
  <c r="Q156" i="1" s="1"/>
  <c r="P148" i="1"/>
  <c r="Q148" i="1" s="1"/>
  <c r="P144" i="1"/>
  <c r="Q144" i="1" s="1"/>
  <c r="P140" i="1"/>
  <c r="Q140" i="1" s="1"/>
  <c r="P136" i="1"/>
  <c r="Q136" i="1" s="1"/>
  <c r="P132" i="1"/>
  <c r="Q132" i="1" s="1"/>
  <c r="P128" i="1"/>
  <c r="Q128" i="1" s="1"/>
  <c r="P124" i="1"/>
  <c r="Q124" i="1" s="1"/>
  <c r="P123" i="1"/>
  <c r="Q123" i="1" s="1"/>
  <c r="P122" i="1"/>
  <c r="Q122" i="1" s="1"/>
  <c r="P180" i="1"/>
  <c r="Q180" i="1" s="1"/>
  <c r="P159" i="1"/>
  <c r="Q159" i="1" s="1"/>
  <c r="P151" i="1"/>
  <c r="Q151" i="1" s="1"/>
  <c r="P147" i="1"/>
  <c r="Q147" i="1" s="1"/>
  <c r="P143" i="1"/>
  <c r="Q143" i="1" s="1"/>
  <c r="P139" i="1"/>
  <c r="Q139" i="1" s="1"/>
  <c r="P135" i="1"/>
  <c r="Q135" i="1" s="1"/>
  <c r="P131" i="1"/>
  <c r="Q131" i="1" s="1"/>
  <c r="P127" i="1"/>
  <c r="Q127" i="1" s="1"/>
  <c r="P170" i="1"/>
  <c r="Q170" i="1" s="1"/>
  <c r="P162" i="1"/>
  <c r="Q162" i="1" s="1"/>
  <c r="P150" i="1"/>
  <c r="Q150" i="1" s="1"/>
  <c r="P173" i="1"/>
  <c r="Q173" i="1" s="1"/>
  <c r="P165" i="1"/>
  <c r="Q165" i="1" s="1"/>
  <c r="P157" i="1"/>
  <c r="Q157" i="1" s="1"/>
  <c r="P153" i="1"/>
  <c r="Q153" i="1" s="1"/>
  <c r="P149" i="1"/>
  <c r="Q149" i="1" s="1"/>
  <c r="P145" i="1"/>
  <c r="Q145" i="1" s="1"/>
  <c r="P141" i="1"/>
  <c r="Q141" i="1" s="1"/>
  <c r="P137" i="1"/>
  <c r="Q137" i="1" s="1"/>
  <c r="P133" i="1"/>
  <c r="Q133" i="1" s="1"/>
  <c r="P129" i="1"/>
  <c r="Q129" i="1" s="1"/>
  <c r="P125" i="1"/>
  <c r="Q125" i="1" s="1"/>
  <c r="P119" i="1"/>
  <c r="Q119" i="1" s="1"/>
  <c r="P118" i="1"/>
  <c r="Q118" i="1" s="1"/>
  <c r="P117" i="1"/>
  <c r="Q117" i="1" s="1"/>
  <c r="P116" i="1"/>
  <c r="Q116" i="1" s="1"/>
  <c r="P115" i="1"/>
  <c r="Q115" i="1" s="1"/>
  <c r="P114" i="1"/>
  <c r="Q114" i="1" s="1"/>
  <c r="P113" i="1"/>
  <c r="Q113" i="1" s="1"/>
  <c r="P112" i="1"/>
  <c r="Q112" i="1" s="1"/>
  <c r="P111" i="1"/>
  <c r="Q111" i="1" s="1"/>
  <c r="P110" i="1"/>
  <c r="Q110" i="1" s="1"/>
  <c r="P109" i="1"/>
  <c r="Q109" i="1" s="1"/>
  <c r="P108" i="1"/>
  <c r="Q108" i="1" s="1"/>
  <c r="P107" i="1"/>
  <c r="Q107" i="1" s="1"/>
  <c r="P106" i="1"/>
  <c r="Q106" i="1" s="1"/>
  <c r="P105" i="1"/>
  <c r="Q105" i="1" s="1"/>
  <c r="P104" i="1"/>
  <c r="Q104" i="1" s="1"/>
  <c r="P103" i="1"/>
  <c r="Q103" i="1" s="1"/>
  <c r="P102" i="1"/>
  <c r="Q102" i="1" s="1"/>
  <c r="P101" i="1"/>
  <c r="Q101" i="1" s="1"/>
  <c r="P100" i="1"/>
  <c r="Q100" i="1" s="1"/>
  <c r="P99" i="1"/>
  <c r="Q99" i="1" s="1"/>
  <c r="P98" i="1"/>
  <c r="Q98" i="1" s="1"/>
  <c r="P97" i="1"/>
  <c r="Q97" i="1" s="1"/>
  <c r="P96" i="1"/>
  <c r="Q96" i="1" s="1"/>
  <c r="P95" i="1"/>
  <c r="Q95" i="1" s="1"/>
  <c r="P94" i="1"/>
  <c r="Q94" i="1" s="1"/>
  <c r="P93" i="1"/>
  <c r="Q93" i="1" s="1"/>
  <c r="P92" i="1"/>
  <c r="Q92" i="1" s="1"/>
  <c r="P91" i="1"/>
  <c r="Q91" i="1" s="1"/>
  <c r="P90" i="1"/>
  <c r="Q90" i="1" s="1"/>
  <c r="P89" i="1"/>
  <c r="Q89" i="1" s="1"/>
  <c r="P88" i="1"/>
  <c r="Q88" i="1" s="1"/>
  <c r="P87" i="1"/>
  <c r="Q87" i="1" s="1"/>
  <c r="P86" i="1"/>
  <c r="Q86" i="1" s="1"/>
  <c r="P85" i="1"/>
  <c r="Q85" i="1" s="1"/>
  <c r="P84" i="1"/>
  <c r="Q84" i="1" s="1"/>
  <c r="P83" i="1"/>
  <c r="Q83" i="1" s="1"/>
  <c r="P82" i="1"/>
  <c r="Q82" i="1" s="1"/>
  <c r="P81" i="1"/>
  <c r="Q81" i="1" s="1"/>
  <c r="P80" i="1"/>
  <c r="Q80" i="1" s="1"/>
  <c r="P79" i="1"/>
  <c r="Q79" i="1" s="1"/>
  <c r="P78" i="1"/>
  <c r="Q78" i="1" s="1"/>
  <c r="P77" i="1"/>
  <c r="Q77" i="1" s="1"/>
  <c r="P76" i="1"/>
  <c r="Q76" i="1" s="1"/>
  <c r="P75" i="1"/>
  <c r="Q75" i="1" s="1"/>
  <c r="P74" i="1"/>
  <c r="Q74" i="1" s="1"/>
  <c r="P73" i="1"/>
  <c r="Q73" i="1" s="1"/>
  <c r="AO123" i="1"/>
  <c r="AP123" i="1" s="1"/>
  <c r="AO122" i="1"/>
  <c r="AP122" i="1" s="1"/>
  <c r="AO121" i="1"/>
  <c r="AP121" i="1" s="1"/>
  <c r="AO119" i="1"/>
  <c r="AP119" i="1" s="1"/>
  <c r="AO118" i="1"/>
  <c r="AP118" i="1" s="1"/>
  <c r="AO117" i="1"/>
  <c r="AP117" i="1" s="1"/>
  <c r="AO116" i="1"/>
  <c r="AP116" i="1" s="1"/>
  <c r="AO115" i="1"/>
  <c r="AP115" i="1" s="1"/>
  <c r="AO114" i="1"/>
  <c r="AP114" i="1" s="1"/>
  <c r="AO113" i="1"/>
  <c r="AP113" i="1" s="1"/>
  <c r="AO112" i="1"/>
  <c r="AP112" i="1" s="1"/>
  <c r="AO111" i="1"/>
  <c r="AP111" i="1" s="1"/>
  <c r="AO110" i="1"/>
  <c r="AP110" i="1" s="1"/>
  <c r="AO109" i="1"/>
  <c r="AP109" i="1" s="1"/>
  <c r="AO108" i="1"/>
  <c r="AP108" i="1" s="1"/>
  <c r="AO107" i="1"/>
  <c r="AP107" i="1" s="1"/>
  <c r="AO106" i="1"/>
  <c r="AP106" i="1" s="1"/>
  <c r="AO105" i="1"/>
  <c r="AP105" i="1" s="1"/>
  <c r="AO104" i="1"/>
  <c r="AP104" i="1" s="1"/>
  <c r="AO103" i="1"/>
  <c r="AP103" i="1" s="1"/>
  <c r="AO102" i="1"/>
  <c r="AP102" i="1" s="1"/>
  <c r="AO101" i="1"/>
  <c r="AP101" i="1" s="1"/>
  <c r="AO100" i="1"/>
  <c r="AP100" i="1" s="1"/>
  <c r="AO99" i="1"/>
  <c r="AP99" i="1" s="1"/>
  <c r="AO98" i="1"/>
  <c r="AP98" i="1" s="1"/>
  <c r="AO97" i="1"/>
  <c r="AP97" i="1" s="1"/>
  <c r="AO96" i="1"/>
  <c r="AP96" i="1" s="1"/>
  <c r="AO95" i="1"/>
  <c r="AP95" i="1" s="1"/>
  <c r="AO94" i="1"/>
  <c r="AP94" i="1" s="1"/>
  <c r="AO93" i="1"/>
  <c r="AP93" i="1" s="1"/>
  <c r="AO92" i="1"/>
  <c r="AP92" i="1" s="1"/>
  <c r="AO91" i="1"/>
  <c r="AP91" i="1" s="1"/>
  <c r="AO90" i="1"/>
  <c r="AP90" i="1" s="1"/>
  <c r="AO89" i="1"/>
  <c r="AP89" i="1" s="1"/>
  <c r="AO88" i="1"/>
  <c r="AP88" i="1" s="1"/>
  <c r="AO87" i="1"/>
  <c r="AP87" i="1" s="1"/>
  <c r="AO86" i="1"/>
  <c r="AP86" i="1" s="1"/>
  <c r="AO85" i="1"/>
  <c r="AP85" i="1" s="1"/>
  <c r="AO84" i="1"/>
  <c r="AP84" i="1" s="1"/>
  <c r="AO83" i="1"/>
  <c r="AP83" i="1" s="1"/>
  <c r="AO82" i="1"/>
  <c r="AP82" i="1" s="1"/>
  <c r="AO81" i="1"/>
  <c r="AP81" i="1" s="1"/>
  <c r="AO80" i="1"/>
  <c r="AP80" i="1" s="1"/>
  <c r="AO79" i="1"/>
  <c r="AP79" i="1" s="1"/>
  <c r="AO78" i="1"/>
  <c r="AP78" i="1" s="1"/>
  <c r="AO77" i="1"/>
  <c r="AP77" i="1" s="1"/>
  <c r="AO76" i="1"/>
  <c r="AP76" i="1" s="1"/>
  <c r="AO75" i="1"/>
  <c r="AP75" i="1" s="1"/>
  <c r="AO74" i="1"/>
  <c r="AP74" i="1" s="1"/>
  <c r="AO73" i="1"/>
  <c r="AP73" i="1" s="1"/>
  <c r="AO72" i="1"/>
  <c r="AP72" i="1" s="1"/>
  <c r="AO124" i="1"/>
  <c r="AP124" i="1" s="1"/>
  <c r="E23" i="1"/>
  <c r="AD23" i="1"/>
  <c r="L24" i="1"/>
  <c r="P24" i="1"/>
  <c r="Q24" i="1" s="1"/>
  <c r="AK24" i="1"/>
  <c r="AO24" i="1"/>
  <c r="AP24" i="1" s="1"/>
  <c r="L25" i="1"/>
  <c r="P25" i="1"/>
  <c r="Q25" i="1" s="1"/>
  <c r="AO25" i="1"/>
  <c r="AP25" i="1" s="1"/>
  <c r="L26" i="1"/>
  <c r="P26" i="1"/>
  <c r="Q26" i="1" s="1"/>
  <c r="AO26" i="1"/>
  <c r="AP26" i="1" s="1"/>
  <c r="P27" i="1"/>
  <c r="Q27" i="1" s="1"/>
  <c r="AO27" i="1"/>
  <c r="AP27" i="1" s="1"/>
  <c r="P28" i="1"/>
  <c r="Q28" i="1" s="1"/>
  <c r="AO28" i="1"/>
  <c r="AP28" i="1" s="1"/>
  <c r="P29" i="1"/>
  <c r="Q29" i="1" s="1"/>
  <c r="AO29" i="1"/>
  <c r="AP29" i="1" s="1"/>
  <c r="P30" i="1"/>
  <c r="Q30" i="1" s="1"/>
  <c r="AO30" i="1"/>
  <c r="AP30" i="1" s="1"/>
  <c r="P31" i="1"/>
  <c r="Q31" i="1" s="1"/>
  <c r="AO31" i="1"/>
  <c r="AP31" i="1" s="1"/>
  <c r="P32" i="1"/>
  <c r="Q32" i="1" s="1"/>
  <c r="AO32" i="1"/>
  <c r="AP32" i="1" s="1"/>
  <c r="P33" i="1"/>
  <c r="Q33" i="1" s="1"/>
  <c r="AO33" i="1"/>
  <c r="AP33" i="1" s="1"/>
  <c r="P34" i="1"/>
  <c r="Q34" i="1" s="1"/>
  <c r="AO34" i="1"/>
  <c r="AP34" i="1" s="1"/>
  <c r="P35" i="1"/>
  <c r="Q35" i="1" s="1"/>
  <c r="AO35" i="1"/>
  <c r="AP35" i="1" s="1"/>
  <c r="P36" i="1"/>
  <c r="Q36" i="1" s="1"/>
  <c r="AO36" i="1"/>
  <c r="AP36" i="1" s="1"/>
  <c r="P37" i="1"/>
  <c r="Q37" i="1" s="1"/>
  <c r="AO37" i="1"/>
  <c r="AP37" i="1" s="1"/>
  <c r="P38" i="1"/>
  <c r="Q38" i="1" s="1"/>
  <c r="AO38" i="1"/>
  <c r="AP38" i="1" s="1"/>
  <c r="P39" i="1"/>
  <c r="Q39" i="1" s="1"/>
  <c r="AO39" i="1"/>
  <c r="AP39" i="1" s="1"/>
  <c r="P40" i="1"/>
  <c r="Q40" i="1" s="1"/>
  <c r="AO40" i="1"/>
  <c r="AP40" i="1" s="1"/>
  <c r="P41" i="1"/>
  <c r="Q41" i="1" s="1"/>
  <c r="AO41" i="1"/>
  <c r="AP41" i="1" s="1"/>
  <c r="P42" i="1"/>
  <c r="Q42" i="1" s="1"/>
  <c r="AO42" i="1"/>
  <c r="AP42" i="1" s="1"/>
  <c r="P43" i="1"/>
  <c r="Q43" i="1" s="1"/>
  <c r="AO43" i="1"/>
  <c r="AP43" i="1" s="1"/>
  <c r="P44" i="1"/>
  <c r="Q44" i="1" s="1"/>
  <c r="AO44" i="1"/>
  <c r="AP44" i="1" s="1"/>
  <c r="P45" i="1"/>
  <c r="Q45" i="1" s="1"/>
  <c r="AO45" i="1"/>
  <c r="AP45" i="1" s="1"/>
  <c r="P46" i="1"/>
  <c r="Q46" i="1" s="1"/>
  <c r="AO46" i="1"/>
  <c r="AP46" i="1" s="1"/>
  <c r="P47" i="1"/>
  <c r="Q47" i="1" s="1"/>
  <c r="AO47" i="1"/>
  <c r="AP47" i="1" s="1"/>
  <c r="P48" i="1"/>
  <c r="Q48" i="1" s="1"/>
  <c r="AO48" i="1"/>
  <c r="AP48" i="1" s="1"/>
  <c r="P49" i="1"/>
  <c r="Q49" i="1" s="1"/>
  <c r="AO49" i="1"/>
  <c r="AP49" i="1" s="1"/>
  <c r="P50" i="1"/>
  <c r="Q50" i="1" s="1"/>
  <c r="AO50" i="1"/>
  <c r="AP50" i="1" s="1"/>
  <c r="P51" i="1"/>
  <c r="Q51" i="1" s="1"/>
  <c r="AO51" i="1"/>
  <c r="AP51" i="1" s="1"/>
  <c r="P52" i="1"/>
  <c r="Q52" i="1" s="1"/>
  <c r="AO52" i="1"/>
  <c r="AP52" i="1" s="1"/>
  <c r="P53" i="1"/>
  <c r="Q53" i="1" s="1"/>
  <c r="AO53" i="1"/>
  <c r="AP53" i="1" s="1"/>
  <c r="P54" i="1"/>
  <c r="Q54" i="1" s="1"/>
  <c r="AO54" i="1"/>
  <c r="AP54" i="1" s="1"/>
  <c r="P55" i="1"/>
  <c r="Q55" i="1" s="1"/>
  <c r="AO55" i="1"/>
  <c r="AP55" i="1" s="1"/>
  <c r="P56" i="1"/>
  <c r="Q56" i="1" s="1"/>
  <c r="AO56" i="1"/>
  <c r="AP56" i="1" s="1"/>
  <c r="P57" i="1"/>
  <c r="Q57" i="1" s="1"/>
  <c r="AO57" i="1"/>
  <c r="AP57" i="1" s="1"/>
  <c r="P58" i="1"/>
  <c r="Q58" i="1" s="1"/>
  <c r="AO58" i="1"/>
  <c r="AP58" i="1" s="1"/>
  <c r="P59" i="1"/>
  <c r="Q59" i="1" s="1"/>
  <c r="AO59" i="1"/>
  <c r="AP59" i="1" s="1"/>
  <c r="P60" i="1"/>
  <c r="Q60" i="1" s="1"/>
  <c r="AO60" i="1"/>
  <c r="AP60" i="1" s="1"/>
  <c r="P61" i="1"/>
  <c r="Q61" i="1" s="1"/>
  <c r="AO61" i="1"/>
  <c r="AP61" i="1" s="1"/>
  <c r="P62" i="1"/>
  <c r="Q62" i="1" s="1"/>
  <c r="AO62" i="1"/>
  <c r="AP62" i="1" s="1"/>
  <c r="P63" i="1"/>
  <c r="Q63" i="1" s="1"/>
  <c r="AO63" i="1"/>
  <c r="AP63" i="1" s="1"/>
  <c r="P64" i="1"/>
  <c r="Q64" i="1" s="1"/>
  <c r="AO64" i="1"/>
  <c r="AP64" i="1" s="1"/>
  <c r="P65" i="1"/>
  <c r="Q65" i="1" s="1"/>
  <c r="AO65" i="1"/>
  <c r="AP65" i="1" s="1"/>
  <c r="P66" i="1"/>
  <c r="Q66" i="1" s="1"/>
  <c r="AO66" i="1"/>
  <c r="AP66" i="1" s="1"/>
  <c r="P67" i="1"/>
  <c r="Q67" i="1" s="1"/>
  <c r="AO67" i="1"/>
  <c r="AP67" i="1" s="1"/>
  <c r="P68" i="1"/>
  <c r="Q68" i="1" s="1"/>
  <c r="AO68" i="1"/>
  <c r="AP68" i="1" s="1"/>
  <c r="P69" i="1"/>
  <c r="Q69" i="1" s="1"/>
  <c r="AO69" i="1"/>
  <c r="AP69" i="1" s="1"/>
  <c r="P70" i="1"/>
  <c r="Q70" i="1" s="1"/>
  <c r="AO70" i="1"/>
  <c r="AP70" i="1" s="1"/>
  <c r="P71" i="1"/>
  <c r="Q71" i="1" s="1"/>
  <c r="AO71" i="1"/>
  <c r="AP71" i="1" s="1"/>
  <c r="P72" i="1"/>
  <c r="Q72" i="1" s="1"/>
  <c r="P121" i="1"/>
  <c r="Q121" i="1" s="1"/>
  <c r="P126" i="1"/>
  <c r="Q126" i="1" s="1"/>
  <c r="P130" i="1"/>
  <c r="Q130" i="1" s="1"/>
  <c r="P134" i="1"/>
  <c r="Q134" i="1" s="1"/>
  <c r="P138" i="1"/>
  <c r="Q138" i="1" s="1"/>
  <c r="P142" i="1"/>
  <c r="Q142" i="1" s="1"/>
  <c r="P146" i="1"/>
  <c r="Q146" i="1" s="1"/>
  <c r="G23" i="1" l="1"/>
  <c r="AF23" i="1"/>
  <c r="BE23" i="1"/>
  <c r="BB49" i="1"/>
  <c r="BB113" i="1"/>
  <c r="BA138" i="1"/>
  <c r="BB241" i="1"/>
  <c r="BB305" i="1"/>
  <c r="BB63" i="1"/>
  <c r="BB127" i="1"/>
  <c r="BB191" i="1"/>
  <c r="BB255" i="1"/>
  <c r="BB38" i="1"/>
  <c r="BA74" i="1"/>
  <c r="BB122" i="1"/>
  <c r="BB376" i="1"/>
  <c r="BB294" i="1"/>
  <c r="BB250" i="1"/>
  <c r="BU23" i="1"/>
  <c r="BB370" i="1"/>
  <c r="U3" i="1"/>
  <c r="T23" i="1"/>
  <c r="U4" i="1"/>
  <c r="BB177" i="1"/>
  <c r="BB166" i="1"/>
  <c r="P161" i="1"/>
  <c r="Q161" i="1" s="1"/>
  <c r="P166" i="1"/>
  <c r="Q166" i="1" s="1"/>
  <c r="P184" i="1"/>
  <c r="Q184" i="1" s="1"/>
  <c r="P177" i="1"/>
  <c r="Q177" i="1" s="1"/>
  <c r="P206" i="1"/>
  <c r="Q206" i="1" s="1"/>
  <c r="P238" i="1"/>
  <c r="Q238" i="1" s="1"/>
  <c r="BB77" i="1"/>
  <c r="BB205" i="1"/>
  <c r="BB27" i="1"/>
  <c r="BB155" i="1"/>
  <c r="BB283" i="1"/>
  <c r="BB222" i="1"/>
  <c r="BA38" i="1"/>
  <c r="BB50" i="1"/>
  <c r="BB306" i="1"/>
  <c r="BB81" i="1"/>
  <c r="BB209" i="1"/>
  <c r="BB31" i="1"/>
  <c r="BB159" i="1"/>
  <c r="BB287" i="1"/>
  <c r="BB230" i="1"/>
  <c r="BA42" i="1"/>
  <c r="BB58" i="1"/>
  <c r="BB314" i="1"/>
  <c r="P169" i="1"/>
  <c r="Q169" i="1" s="1"/>
  <c r="P174" i="1"/>
  <c r="Q174" i="1" s="1"/>
  <c r="P155" i="1"/>
  <c r="Q155" i="1" s="1"/>
  <c r="P152" i="1"/>
  <c r="Q152" i="1" s="1"/>
  <c r="P276" i="1"/>
  <c r="Q276" i="1" s="1"/>
  <c r="P214" i="1"/>
  <c r="Q214" i="1" s="1"/>
  <c r="P246" i="1"/>
  <c r="Q246" i="1" s="1"/>
  <c r="BB109" i="1"/>
  <c r="BB237" i="1"/>
  <c r="BB59" i="1"/>
  <c r="BB187" i="1"/>
  <c r="BB315" i="1"/>
  <c r="BB286" i="1"/>
  <c r="BA70" i="1"/>
  <c r="BB114" i="1"/>
  <c r="BB348" i="1"/>
  <c r="P282" i="1"/>
  <c r="Q282" i="1" s="1"/>
  <c r="P220" i="1"/>
  <c r="Q220" i="1" s="1"/>
  <c r="P254" i="1"/>
  <c r="Q254" i="1" s="1"/>
  <c r="P163" i="1"/>
  <c r="Q163" i="1" s="1"/>
  <c r="P160" i="1"/>
  <c r="Q160" i="1" s="1"/>
  <c r="P190" i="1"/>
  <c r="Q190" i="1" s="1"/>
  <c r="P222" i="1"/>
  <c r="Q222" i="1" s="1"/>
  <c r="P262" i="1"/>
  <c r="Q262" i="1" s="1"/>
  <c r="BB141" i="1"/>
  <c r="BB269" i="1"/>
  <c r="BB91" i="1"/>
  <c r="BB219" i="1"/>
  <c r="BB94" i="1"/>
  <c r="BB334" i="1"/>
  <c r="BA102" i="1"/>
  <c r="BB178" i="1"/>
  <c r="BA80" i="1"/>
  <c r="P154" i="1"/>
  <c r="Q154" i="1" s="1"/>
  <c r="P167" i="1"/>
  <c r="Q167" i="1" s="1"/>
  <c r="P164" i="1"/>
  <c r="Q164" i="1" s="1"/>
  <c r="P196" i="1"/>
  <c r="Q196" i="1" s="1"/>
  <c r="P228" i="1"/>
  <c r="Q228" i="1" s="1"/>
  <c r="P275" i="1"/>
  <c r="Q275" i="1" s="1"/>
  <c r="BB145" i="1"/>
  <c r="BB273" i="1"/>
  <c r="BB95" i="1"/>
  <c r="BB223" i="1"/>
  <c r="BB102" i="1"/>
  <c r="BB338" i="1"/>
  <c r="BA106" i="1"/>
  <c r="BB186" i="1"/>
  <c r="BA84" i="1"/>
  <c r="P244" i="1"/>
  <c r="Q244" i="1" s="1"/>
  <c r="P158" i="1"/>
  <c r="Q158" i="1" s="1"/>
  <c r="P171" i="1"/>
  <c r="Q171" i="1" s="1"/>
  <c r="P168" i="1"/>
  <c r="Q168" i="1" s="1"/>
  <c r="P198" i="1"/>
  <c r="Q198" i="1" s="1"/>
  <c r="P230" i="1"/>
  <c r="Q230" i="1" s="1"/>
  <c r="BB45" i="1"/>
  <c r="BB173" i="1"/>
  <c r="BB301" i="1"/>
  <c r="BB123" i="1"/>
  <c r="BB251" i="1"/>
  <c r="BB158" i="1"/>
  <c r="BB366" i="1"/>
  <c r="BA134" i="1"/>
  <c r="BB242" i="1"/>
  <c r="BA116" i="1"/>
  <c r="P293" i="1"/>
  <c r="Q293" i="1" s="1"/>
  <c r="P204" i="1"/>
  <c r="Q204" i="1" s="1"/>
  <c r="P236" i="1"/>
  <c r="Q236" i="1" s="1"/>
  <c r="P187" i="1"/>
  <c r="Q187" i="1" s="1"/>
  <c r="P280" i="1"/>
  <c r="Q280" i="1" s="1"/>
  <c r="P286" i="1"/>
  <c r="Q286" i="1" s="1"/>
  <c r="P191" i="1"/>
  <c r="Q191" i="1" s="1"/>
  <c r="P199" i="1"/>
  <c r="Q199" i="1" s="1"/>
  <c r="P207" i="1"/>
  <c r="Q207" i="1" s="1"/>
  <c r="P215" i="1"/>
  <c r="Q215" i="1" s="1"/>
  <c r="P223" i="1"/>
  <c r="Q223" i="1" s="1"/>
  <c r="P231" i="1"/>
  <c r="Q231" i="1" s="1"/>
  <c r="P239" i="1"/>
  <c r="Q239" i="1" s="1"/>
  <c r="P247" i="1"/>
  <c r="Q247" i="1" s="1"/>
  <c r="P255" i="1"/>
  <c r="Q255" i="1" s="1"/>
  <c r="P263" i="1"/>
  <c r="Q263" i="1" s="1"/>
  <c r="P287" i="1"/>
  <c r="Q287" i="1" s="1"/>
  <c r="P329" i="1"/>
  <c r="Q329" i="1" s="1"/>
  <c r="P335" i="1"/>
  <c r="Q335" i="1" s="1"/>
  <c r="P346" i="1"/>
  <c r="Q346" i="1" s="1"/>
  <c r="P367" i="1"/>
  <c r="Q367" i="1" s="1"/>
  <c r="P382" i="1"/>
  <c r="Q382" i="1" s="1"/>
  <c r="P361" i="1"/>
  <c r="Q361" i="1" s="1"/>
  <c r="P188" i="1"/>
  <c r="Q188" i="1" s="1"/>
  <c r="P172" i="1"/>
  <c r="Q172" i="1" s="1"/>
  <c r="P181" i="1"/>
  <c r="Q181" i="1" s="1"/>
  <c r="P284" i="1"/>
  <c r="Q284" i="1" s="1"/>
  <c r="P290" i="1"/>
  <c r="Q290" i="1" s="1"/>
  <c r="P192" i="1"/>
  <c r="Q192" i="1" s="1"/>
  <c r="P200" i="1"/>
  <c r="Q200" i="1" s="1"/>
  <c r="P208" i="1"/>
  <c r="Q208" i="1" s="1"/>
  <c r="P216" i="1"/>
  <c r="Q216" i="1" s="1"/>
  <c r="P224" i="1"/>
  <c r="Q224" i="1" s="1"/>
  <c r="P232" i="1"/>
  <c r="Q232" i="1" s="1"/>
  <c r="P240" i="1"/>
  <c r="Q240" i="1" s="1"/>
  <c r="P248" i="1"/>
  <c r="Q248" i="1" s="1"/>
  <c r="P256" i="1"/>
  <c r="Q256" i="1" s="1"/>
  <c r="P264" i="1"/>
  <c r="Q264" i="1" s="1"/>
  <c r="P291" i="1"/>
  <c r="Q291" i="1" s="1"/>
  <c r="P333" i="1"/>
  <c r="Q333" i="1" s="1"/>
  <c r="P339" i="1"/>
  <c r="Q339" i="1" s="1"/>
  <c r="P348" i="1"/>
  <c r="Q348" i="1" s="1"/>
  <c r="P366" i="1"/>
  <c r="Q366" i="1" s="1"/>
  <c r="BB380" i="1"/>
  <c r="P317" i="1"/>
  <c r="Q317" i="1" s="1"/>
  <c r="P334" i="1"/>
  <c r="Q334" i="1" s="1"/>
  <c r="AO127" i="1"/>
  <c r="AP127" i="1" s="1"/>
  <c r="P175" i="1"/>
  <c r="Q175" i="1" s="1"/>
  <c r="P269" i="1"/>
  <c r="Q269" i="1" s="1"/>
  <c r="P273" i="1"/>
  <c r="Q273" i="1" s="1"/>
  <c r="P185" i="1"/>
  <c r="Q185" i="1" s="1"/>
  <c r="P288" i="1"/>
  <c r="Q288" i="1" s="1"/>
  <c r="P320" i="1"/>
  <c r="Q320" i="1" s="1"/>
  <c r="P193" i="1"/>
  <c r="Q193" i="1" s="1"/>
  <c r="P201" i="1"/>
  <c r="Q201" i="1" s="1"/>
  <c r="P209" i="1"/>
  <c r="Q209" i="1" s="1"/>
  <c r="P217" i="1"/>
  <c r="Q217" i="1" s="1"/>
  <c r="P225" i="1"/>
  <c r="Q225" i="1" s="1"/>
  <c r="P233" i="1"/>
  <c r="Q233" i="1" s="1"/>
  <c r="P241" i="1"/>
  <c r="Q241" i="1" s="1"/>
  <c r="P249" i="1"/>
  <c r="Q249" i="1" s="1"/>
  <c r="P257" i="1"/>
  <c r="Q257" i="1" s="1"/>
  <c r="P265" i="1"/>
  <c r="Q265" i="1" s="1"/>
  <c r="P301" i="1"/>
  <c r="Q301" i="1" s="1"/>
  <c r="P345" i="1"/>
  <c r="Q345" i="1" s="1"/>
  <c r="P296" i="1"/>
  <c r="Q296" i="1" s="1"/>
  <c r="P358" i="1"/>
  <c r="Q358" i="1" s="1"/>
  <c r="P370" i="1"/>
  <c r="Q370" i="1" s="1"/>
  <c r="BA48" i="1"/>
  <c r="P323" i="1"/>
  <c r="Q323" i="1" s="1"/>
  <c r="P176" i="1"/>
  <c r="Q176" i="1" s="1"/>
  <c r="P277" i="1"/>
  <c r="Q277" i="1" s="1"/>
  <c r="P178" i="1"/>
  <c r="Q178" i="1" s="1"/>
  <c r="P292" i="1"/>
  <c r="Q292" i="1" s="1"/>
  <c r="P324" i="1"/>
  <c r="Q324" i="1" s="1"/>
  <c r="P194" i="1"/>
  <c r="Q194" i="1" s="1"/>
  <c r="P202" i="1"/>
  <c r="Q202" i="1" s="1"/>
  <c r="P210" i="1"/>
  <c r="Q210" i="1" s="1"/>
  <c r="P218" i="1"/>
  <c r="Q218" i="1" s="1"/>
  <c r="P226" i="1"/>
  <c r="Q226" i="1" s="1"/>
  <c r="P234" i="1"/>
  <c r="Q234" i="1" s="1"/>
  <c r="P242" i="1"/>
  <c r="Q242" i="1" s="1"/>
  <c r="P250" i="1"/>
  <c r="Q250" i="1" s="1"/>
  <c r="P258" i="1"/>
  <c r="Q258" i="1" s="1"/>
  <c r="P266" i="1"/>
  <c r="Q266" i="1" s="1"/>
  <c r="P302" i="1"/>
  <c r="Q302" i="1" s="1"/>
  <c r="P351" i="1"/>
  <c r="Q351" i="1" s="1"/>
  <c r="P300" i="1"/>
  <c r="Q300" i="1" s="1"/>
  <c r="P355" i="1"/>
  <c r="Q355" i="1" s="1"/>
  <c r="P371" i="1"/>
  <c r="Q371" i="1" s="1"/>
  <c r="BA52" i="1"/>
  <c r="P379" i="1"/>
  <c r="Q379" i="1" s="1"/>
  <c r="P179" i="1"/>
  <c r="Q179" i="1" s="1"/>
  <c r="P281" i="1"/>
  <c r="Q281" i="1" s="1"/>
  <c r="P182" i="1"/>
  <c r="Q182" i="1" s="1"/>
  <c r="P270" i="1"/>
  <c r="Q270" i="1" s="1"/>
  <c r="P336" i="1"/>
  <c r="Q336" i="1" s="1"/>
  <c r="P195" i="1"/>
  <c r="Q195" i="1" s="1"/>
  <c r="P203" i="1"/>
  <c r="Q203" i="1" s="1"/>
  <c r="P211" i="1"/>
  <c r="Q211" i="1" s="1"/>
  <c r="P219" i="1"/>
  <c r="Q219" i="1" s="1"/>
  <c r="P227" i="1"/>
  <c r="Q227" i="1" s="1"/>
  <c r="P235" i="1"/>
  <c r="Q235" i="1" s="1"/>
  <c r="P243" i="1"/>
  <c r="Q243" i="1" s="1"/>
  <c r="P251" i="1"/>
  <c r="Q251" i="1" s="1"/>
  <c r="P259" i="1"/>
  <c r="Q259" i="1" s="1"/>
  <c r="P267" i="1"/>
  <c r="Q267" i="1" s="1"/>
  <c r="P309" i="1"/>
  <c r="Q309" i="1" s="1"/>
  <c r="P299" i="1"/>
  <c r="Q299" i="1" s="1"/>
  <c r="P312" i="1"/>
  <c r="Q312" i="1" s="1"/>
  <c r="P364" i="1"/>
  <c r="Q364" i="1" s="1"/>
  <c r="P374" i="1"/>
  <c r="Q374" i="1" s="1"/>
  <c r="AO128" i="1"/>
  <c r="AP128" i="1" s="1"/>
  <c r="P285" i="1"/>
  <c r="Q285" i="1" s="1"/>
  <c r="P274" i="1"/>
  <c r="Q274" i="1" s="1"/>
  <c r="P340" i="1"/>
  <c r="Q340" i="1" s="1"/>
  <c r="P252" i="1"/>
  <c r="Q252" i="1" s="1"/>
  <c r="P260" i="1"/>
  <c r="Q260" i="1" s="1"/>
  <c r="P268" i="1"/>
  <c r="Q268" i="1" s="1"/>
  <c r="P310" i="1"/>
  <c r="Q310" i="1" s="1"/>
  <c r="P303" i="1"/>
  <c r="Q303" i="1" s="1"/>
  <c r="P318" i="1"/>
  <c r="Q318" i="1" s="1"/>
  <c r="P349" i="1"/>
  <c r="Q349" i="1" s="1"/>
  <c r="P375" i="1"/>
  <c r="Q375" i="1" s="1"/>
  <c r="AO126" i="1"/>
  <c r="AP126" i="1" s="1"/>
  <c r="P183" i="1"/>
  <c r="Q183" i="1" s="1"/>
  <c r="P289" i="1"/>
  <c r="Q289" i="1" s="1"/>
  <c r="P272" i="1"/>
  <c r="Q272" i="1" s="1"/>
  <c r="P278" i="1"/>
  <c r="Q278" i="1" s="1"/>
  <c r="P189" i="1"/>
  <c r="Q189" i="1" s="1"/>
  <c r="P197" i="1"/>
  <c r="Q197" i="1" s="1"/>
  <c r="P205" i="1"/>
  <c r="Q205" i="1" s="1"/>
  <c r="P213" i="1"/>
  <c r="Q213" i="1" s="1"/>
  <c r="P221" i="1"/>
  <c r="Q221" i="1" s="1"/>
  <c r="P229" i="1"/>
  <c r="Q229" i="1" s="1"/>
  <c r="P237" i="1"/>
  <c r="Q237" i="1" s="1"/>
  <c r="P245" i="1"/>
  <c r="Q245" i="1" s="1"/>
  <c r="P253" i="1"/>
  <c r="Q253" i="1" s="1"/>
  <c r="P261" i="1"/>
  <c r="Q261" i="1" s="1"/>
  <c r="P271" i="1"/>
  <c r="Q271" i="1" s="1"/>
  <c r="P316" i="1"/>
  <c r="Q316" i="1" s="1"/>
  <c r="P319" i="1"/>
  <c r="Q319" i="1" s="1"/>
  <c r="P330" i="1"/>
  <c r="Q330" i="1" s="1"/>
  <c r="P357" i="1"/>
  <c r="Q357" i="1" s="1"/>
  <c r="P378" i="1"/>
  <c r="Q378" i="1" s="1"/>
  <c r="BB344" i="1"/>
  <c r="K26" i="1"/>
  <c r="BA108" i="1"/>
  <c r="AZ29" i="1"/>
  <c r="AZ37" i="1"/>
  <c r="AZ45" i="1"/>
  <c r="AZ53" i="1"/>
  <c r="AZ61" i="1"/>
  <c r="AZ69" i="1"/>
  <c r="AZ77" i="1"/>
  <c r="AZ85" i="1"/>
  <c r="AZ93" i="1"/>
  <c r="AZ101" i="1"/>
  <c r="AZ109" i="1"/>
  <c r="AZ117" i="1"/>
  <c r="AZ125" i="1"/>
  <c r="AZ133" i="1"/>
  <c r="AZ141" i="1"/>
  <c r="AZ149" i="1"/>
  <c r="AZ157" i="1"/>
  <c r="AZ165" i="1"/>
  <c r="AZ173" i="1"/>
  <c r="AZ181" i="1"/>
  <c r="AZ189" i="1"/>
  <c r="AZ197" i="1"/>
  <c r="AZ205" i="1"/>
  <c r="AZ213" i="1"/>
  <c r="AZ221" i="1"/>
  <c r="AZ229" i="1"/>
  <c r="AZ237" i="1"/>
  <c r="AZ31" i="1"/>
  <c r="AZ39" i="1"/>
  <c r="AZ47" i="1"/>
  <c r="AZ55" i="1"/>
  <c r="AZ63" i="1"/>
  <c r="AZ71" i="1"/>
  <c r="AZ79" i="1"/>
  <c r="AZ87" i="1"/>
  <c r="AZ95" i="1"/>
  <c r="AZ103" i="1"/>
  <c r="AZ111" i="1"/>
  <c r="AZ119" i="1"/>
  <c r="AZ127" i="1"/>
  <c r="AZ135" i="1"/>
  <c r="AZ143" i="1"/>
  <c r="AZ151" i="1"/>
  <c r="AZ159" i="1"/>
  <c r="AZ167" i="1"/>
  <c r="AZ175" i="1"/>
  <c r="AZ183" i="1"/>
  <c r="AZ191" i="1"/>
  <c r="AZ199" i="1"/>
  <c r="AZ207" i="1"/>
  <c r="AZ215" i="1"/>
  <c r="AZ223" i="1"/>
  <c r="AZ231" i="1"/>
  <c r="AZ239" i="1"/>
  <c r="AZ26" i="1"/>
  <c r="AZ34" i="1"/>
  <c r="AZ42" i="1"/>
  <c r="AZ50" i="1"/>
  <c r="AZ58" i="1"/>
  <c r="AZ66" i="1"/>
  <c r="AZ74" i="1"/>
  <c r="AZ82" i="1"/>
  <c r="AZ90" i="1"/>
  <c r="AZ98" i="1"/>
  <c r="AZ106" i="1"/>
  <c r="AZ114" i="1"/>
  <c r="AZ122" i="1"/>
  <c r="AZ130" i="1"/>
  <c r="AZ138" i="1"/>
  <c r="AZ146" i="1"/>
  <c r="AZ154" i="1"/>
  <c r="AZ162" i="1"/>
  <c r="AZ170" i="1"/>
  <c r="AZ178" i="1"/>
  <c r="AZ186" i="1"/>
  <c r="AZ194" i="1"/>
  <c r="AZ202" i="1"/>
  <c r="AZ210" i="1"/>
  <c r="AZ218" i="1"/>
  <c r="AZ226" i="1"/>
  <c r="AZ234" i="1"/>
  <c r="AZ27" i="1"/>
  <c r="AZ35" i="1"/>
  <c r="AZ43" i="1"/>
  <c r="AZ51" i="1"/>
  <c r="AZ59" i="1"/>
  <c r="AZ67" i="1"/>
  <c r="AZ75" i="1"/>
  <c r="AZ83" i="1"/>
  <c r="AZ91" i="1"/>
  <c r="AZ99" i="1"/>
  <c r="AZ107" i="1"/>
  <c r="AZ115" i="1"/>
  <c r="AZ123" i="1"/>
  <c r="AZ131" i="1"/>
  <c r="AZ139" i="1"/>
  <c r="AZ147" i="1"/>
  <c r="AZ155" i="1"/>
  <c r="AZ163" i="1"/>
  <c r="AZ171" i="1"/>
  <c r="AZ179" i="1"/>
  <c r="AZ187" i="1"/>
  <c r="AZ195" i="1"/>
  <c r="AZ203" i="1"/>
  <c r="AZ211" i="1"/>
  <c r="AZ219" i="1"/>
  <c r="AZ227" i="1"/>
  <c r="AZ235" i="1"/>
  <c r="AZ25" i="1"/>
  <c r="AZ41" i="1"/>
  <c r="AZ57" i="1"/>
  <c r="AZ73" i="1"/>
  <c r="AZ89" i="1"/>
  <c r="AZ105" i="1"/>
  <c r="AZ121" i="1"/>
  <c r="AZ137" i="1"/>
  <c r="AZ153" i="1"/>
  <c r="AZ169" i="1"/>
  <c r="AZ185" i="1"/>
  <c r="AZ201" i="1"/>
  <c r="AZ217" i="1"/>
  <c r="AZ233" i="1"/>
  <c r="AZ245" i="1"/>
  <c r="AZ253" i="1"/>
  <c r="AZ261" i="1"/>
  <c r="AZ269" i="1"/>
  <c r="AZ277" i="1"/>
  <c r="AZ285" i="1"/>
  <c r="AZ293" i="1"/>
  <c r="AZ301" i="1"/>
  <c r="AZ309" i="1"/>
  <c r="AZ317" i="1"/>
  <c r="AZ325" i="1"/>
  <c r="AZ333" i="1"/>
  <c r="AZ341" i="1"/>
  <c r="AZ349" i="1"/>
  <c r="AZ357" i="1"/>
  <c r="AZ365" i="1"/>
  <c r="AZ373" i="1"/>
  <c r="AZ381" i="1"/>
  <c r="AZ28" i="1"/>
  <c r="AZ44" i="1"/>
  <c r="AZ60" i="1"/>
  <c r="AZ76" i="1"/>
  <c r="AZ92" i="1"/>
  <c r="AZ108" i="1"/>
  <c r="AZ124" i="1"/>
  <c r="AZ140" i="1"/>
  <c r="AZ156" i="1"/>
  <c r="AZ172" i="1"/>
  <c r="AZ188" i="1"/>
  <c r="AZ204" i="1"/>
  <c r="AZ220" i="1"/>
  <c r="AZ236" i="1"/>
  <c r="AZ246" i="1"/>
  <c r="AZ254" i="1"/>
  <c r="AZ262" i="1"/>
  <c r="AZ270" i="1"/>
  <c r="AZ278" i="1"/>
  <c r="AZ286" i="1"/>
  <c r="AZ294" i="1"/>
  <c r="AZ302" i="1"/>
  <c r="AZ310" i="1"/>
  <c r="AZ318" i="1"/>
  <c r="AZ326" i="1"/>
  <c r="AZ334" i="1"/>
  <c r="AZ342" i="1"/>
  <c r="AZ350" i="1"/>
  <c r="AZ358" i="1"/>
  <c r="AZ366" i="1"/>
  <c r="AZ374" i="1"/>
  <c r="AZ382" i="1"/>
  <c r="AZ40" i="1"/>
  <c r="AZ72" i="1"/>
  <c r="AZ120" i="1"/>
  <c r="AZ168" i="1"/>
  <c r="AZ232" i="1"/>
  <c r="AZ260" i="1"/>
  <c r="AZ292" i="1"/>
  <c r="AZ324" i="1"/>
  <c r="AZ372" i="1"/>
  <c r="AZ30" i="1"/>
  <c r="AZ46" i="1"/>
  <c r="AZ62" i="1"/>
  <c r="AZ78" i="1"/>
  <c r="AZ94" i="1"/>
  <c r="AZ110" i="1"/>
  <c r="AZ126" i="1"/>
  <c r="AZ142" i="1"/>
  <c r="AZ158" i="1"/>
  <c r="AZ174" i="1"/>
  <c r="AZ190" i="1"/>
  <c r="AZ206" i="1"/>
  <c r="AZ222" i="1"/>
  <c r="AZ238" i="1"/>
  <c r="AZ247" i="1"/>
  <c r="AZ255" i="1"/>
  <c r="AZ263" i="1"/>
  <c r="AZ271" i="1"/>
  <c r="AZ279" i="1"/>
  <c r="AZ287" i="1"/>
  <c r="AZ295" i="1"/>
  <c r="AZ303" i="1"/>
  <c r="AZ311" i="1"/>
  <c r="AZ319" i="1"/>
  <c r="AZ327" i="1"/>
  <c r="AZ335" i="1"/>
  <c r="AZ343" i="1"/>
  <c r="AZ351" i="1"/>
  <c r="AZ359" i="1"/>
  <c r="AZ367" i="1"/>
  <c r="AZ375" i="1"/>
  <c r="AZ383" i="1"/>
  <c r="AZ104" i="1"/>
  <c r="AZ200" i="1"/>
  <c r="AZ276" i="1"/>
  <c r="AZ316" i="1"/>
  <c r="AZ364" i="1"/>
  <c r="AZ32" i="1"/>
  <c r="AZ48" i="1"/>
  <c r="AZ64" i="1"/>
  <c r="AZ80" i="1"/>
  <c r="AZ96" i="1"/>
  <c r="AZ112" i="1"/>
  <c r="AZ128" i="1"/>
  <c r="AZ144" i="1"/>
  <c r="AZ160" i="1"/>
  <c r="AZ176" i="1"/>
  <c r="AZ192" i="1"/>
  <c r="AZ208" i="1"/>
  <c r="AZ224" i="1"/>
  <c r="AZ240" i="1"/>
  <c r="AZ248" i="1"/>
  <c r="AZ256" i="1"/>
  <c r="AZ264" i="1"/>
  <c r="AZ272" i="1"/>
  <c r="AZ280" i="1"/>
  <c r="AZ288" i="1"/>
  <c r="AZ296" i="1"/>
  <c r="AZ304" i="1"/>
  <c r="AZ312" i="1"/>
  <c r="AZ320" i="1"/>
  <c r="AZ328" i="1"/>
  <c r="AZ336" i="1"/>
  <c r="AZ344" i="1"/>
  <c r="AZ352" i="1"/>
  <c r="AZ360" i="1"/>
  <c r="AZ368" i="1"/>
  <c r="AZ376" i="1"/>
  <c r="AZ24" i="1"/>
  <c r="AZ88" i="1"/>
  <c r="AZ136" i="1"/>
  <c r="AZ184" i="1"/>
  <c r="AZ244" i="1"/>
  <c r="AZ284" i="1"/>
  <c r="AZ308" i="1"/>
  <c r="AZ348" i="1"/>
  <c r="AZ33" i="1"/>
  <c r="AZ49" i="1"/>
  <c r="AZ65" i="1"/>
  <c r="AZ81" i="1"/>
  <c r="AZ97" i="1"/>
  <c r="AZ113" i="1"/>
  <c r="AZ129" i="1"/>
  <c r="AZ145" i="1"/>
  <c r="AZ161" i="1"/>
  <c r="AZ177" i="1"/>
  <c r="AZ193" i="1"/>
  <c r="AZ209" i="1"/>
  <c r="AZ225" i="1"/>
  <c r="AZ241" i="1"/>
  <c r="AZ249" i="1"/>
  <c r="AZ257" i="1"/>
  <c r="AZ265" i="1"/>
  <c r="AZ273" i="1"/>
  <c r="AZ281" i="1"/>
  <c r="AZ289" i="1"/>
  <c r="AZ297" i="1"/>
  <c r="AZ305" i="1"/>
  <c r="AZ313" i="1"/>
  <c r="AZ321" i="1"/>
  <c r="AZ329" i="1"/>
  <c r="AZ337" i="1"/>
  <c r="AZ345" i="1"/>
  <c r="AZ353" i="1"/>
  <c r="AZ361" i="1"/>
  <c r="AZ369" i="1"/>
  <c r="AZ377" i="1"/>
  <c r="AZ356" i="1"/>
  <c r="AZ36" i="1"/>
  <c r="AZ52" i="1"/>
  <c r="AZ68" i="1"/>
  <c r="AZ84" i="1"/>
  <c r="AZ100" i="1"/>
  <c r="AZ116" i="1"/>
  <c r="AZ132" i="1"/>
  <c r="AZ148" i="1"/>
  <c r="AZ164" i="1"/>
  <c r="AZ180" i="1"/>
  <c r="AZ196" i="1"/>
  <c r="AZ212" i="1"/>
  <c r="AZ228" i="1"/>
  <c r="AZ242" i="1"/>
  <c r="AZ250" i="1"/>
  <c r="AZ258" i="1"/>
  <c r="AZ266" i="1"/>
  <c r="AZ274" i="1"/>
  <c r="AZ282" i="1"/>
  <c r="AZ290" i="1"/>
  <c r="AZ298" i="1"/>
  <c r="AZ306" i="1"/>
  <c r="AZ314" i="1"/>
  <c r="AZ322" i="1"/>
  <c r="AZ330" i="1"/>
  <c r="AZ338" i="1"/>
  <c r="AZ346" i="1"/>
  <c r="AZ354" i="1"/>
  <c r="AZ362" i="1"/>
  <c r="AZ370" i="1"/>
  <c r="AZ378" i="1"/>
  <c r="AZ56" i="1"/>
  <c r="AZ152" i="1"/>
  <c r="AZ216" i="1"/>
  <c r="AZ268" i="1"/>
  <c r="AZ300" i="1"/>
  <c r="AZ340" i="1"/>
  <c r="AZ380" i="1"/>
  <c r="AZ38" i="1"/>
  <c r="AZ54" i="1"/>
  <c r="AZ70" i="1"/>
  <c r="AZ86" i="1"/>
  <c r="AZ102" i="1"/>
  <c r="AZ118" i="1"/>
  <c r="AZ134" i="1"/>
  <c r="AZ150" i="1"/>
  <c r="AZ166" i="1"/>
  <c r="AZ182" i="1"/>
  <c r="AZ198" i="1"/>
  <c r="AZ214" i="1"/>
  <c r="AZ230" i="1"/>
  <c r="AZ243" i="1"/>
  <c r="AZ251" i="1"/>
  <c r="AZ259" i="1"/>
  <c r="AZ267" i="1"/>
  <c r="AZ275" i="1"/>
  <c r="AZ283" i="1"/>
  <c r="AZ291" i="1"/>
  <c r="AZ299" i="1"/>
  <c r="AZ307" i="1"/>
  <c r="AZ315" i="1"/>
  <c r="AZ323" i="1"/>
  <c r="AZ331" i="1"/>
  <c r="AZ339" i="1"/>
  <c r="AZ347" i="1"/>
  <c r="AZ355" i="1"/>
  <c r="AZ363" i="1"/>
  <c r="AZ371" i="1"/>
  <c r="AZ379" i="1"/>
  <c r="AZ252" i="1"/>
  <c r="AZ332" i="1"/>
  <c r="BB57" i="1"/>
  <c r="BB89" i="1"/>
  <c r="BB121" i="1"/>
  <c r="BB153" i="1"/>
  <c r="BB185" i="1"/>
  <c r="BB217" i="1"/>
  <c r="BB249" i="1"/>
  <c r="BB281" i="1"/>
  <c r="BB313" i="1"/>
  <c r="BB39" i="1"/>
  <c r="BB71" i="1"/>
  <c r="BB103" i="1"/>
  <c r="BB135" i="1"/>
  <c r="BB167" i="1"/>
  <c r="BB199" i="1"/>
  <c r="BB231" i="1"/>
  <c r="BB263" i="1"/>
  <c r="BB295" i="1"/>
  <c r="BB54" i="1"/>
  <c r="BB118" i="1"/>
  <c r="BB182" i="1"/>
  <c r="BB246" i="1"/>
  <c r="BB310" i="1"/>
  <c r="BB346" i="1"/>
  <c r="BB378" i="1"/>
  <c r="BA50" i="1"/>
  <c r="BA82" i="1"/>
  <c r="BA114" i="1"/>
  <c r="BB28" i="1"/>
  <c r="BB74" i="1"/>
  <c r="BB138" i="1"/>
  <c r="BB202" i="1"/>
  <c r="BB266" i="1"/>
  <c r="BB324" i="1"/>
  <c r="BB356" i="1"/>
  <c r="BA28" i="1"/>
  <c r="BA60" i="1"/>
  <c r="BA92" i="1"/>
  <c r="BB29" i="1"/>
  <c r="BB61" i="1"/>
  <c r="BB93" i="1"/>
  <c r="BB125" i="1"/>
  <c r="BB157" i="1"/>
  <c r="BB189" i="1"/>
  <c r="BB221" i="1"/>
  <c r="BB253" i="1"/>
  <c r="BB285" i="1"/>
  <c r="BB317" i="1"/>
  <c r="BB43" i="1"/>
  <c r="BB75" i="1"/>
  <c r="BB107" i="1"/>
  <c r="BB139" i="1"/>
  <c r="BB171" i="1"/>
  <c r="BB203" i="1"/>
  <c r="BB235" i="1"/>
  <c r="BB267" i="1"/>
  <c r="BB299" i="1"/>
  <c r="BB62" i="1"/>
  <c r="BB126" i="1"/>
  <c r="BB190" i="1"/>
  <c r="BB254" i="1"/>
  <c r="BB318" i="1"/>
  <c r="BB350" i="1"/>
  <c r="BB382" i="1"/>
  <c r="BA54" i="1"/>
  <c r="BA86" i="1"/>
  <c r="BA118" i="1"/>
  <c r="BB40" i="1"/>
  <c r="BB82" i="1"/>
  <c r="BB146" i="1"/>
  <c r="BB210" i="1"/>
  <c r="BB274" i="1"/>
  <c r="BB328" i="1"/>
  <c r="BB360" i="1"/>
  <c r="BA32" i="1"/>
  <c r="BA64" i="1"/>
  <c r="BA96" i="1"/>
  <c r="BB33" i="1"/>
  <c r="BB65" i="1"/>
  <c r="BB97" i="1"/>
  <c r="BB129" i="1"/>
  <c r="BB161" i="1"/>
  <c r="BB193" i="1"/>
  <c r="BB225" i="1"/>
  <c r="BB257" i="1"/>
  <c r="BB289" i="1"/>
  <c r="BB26" i="1"/>
  <c r="BB47" i="1"/>
  <c r="BB79" i="1"/>
  <c r="BB111" i="1"/>
  <c r="BB143" i="1"/>
  <c r="BB175" i="1"/>
  <c r="BB207" i="1"/>
  <c r="BB239" i="1"/>
  <c r="BB271" i="1"/>
  <c r="BB303" i="1"/>
  <c r="BB70" i="1"/>
  <c r="BB134" i="1"/>
  <c r="BB198" i="1"/>
  <c r="BB262" i="1"/>
  <c r="BB322" i="1"/>
  <c r="BB354" i="1"/>
  <c r="BA26" i="1"/>
  <c r="BA58" i="1"/>
  <c r="BA90" i="1"/>
  <c r="BA122" i="1"/>
  <c r="BB48" i="1"/>
  <c r="BB90" i="1"/>
  <c r="BB154" i="1"/>
  <c r="BB218" i="1"/>
  <c r="BB282" i="1"/>
  <c r="BB332" i="1"/>
  <c r="BB364" i="1"/>
  <c r="BA36" i="1"/>
  <c r="BA68" i="1"/>
  <c r="BA100" i="1"/>
  <c r="BB37" i="1"/>
  <c r="BB69" i="1"/>
  <c r="BB101" i="1"/>
  <c r="BB133" i="1"/>
  <c r="BB165" i="1"/>
  <c r="BB197" i="1"/>
  <c r="BB229" i="1"/>
  <c r="BB261" i="1"/>
  <c r="BB293" i="1"/>
  <c r="BB30" i="1"/>
  <c r="BB51" i="1"/>
  <c r="BB83" i="1"/>
  <c r="BB115" i="1"/>
  <c r="BB147" i="1"/>
  <c r="BB179" i="1"/>
  <c r="BB211" i="1"/>
  <c r="BB243" i="1"/>
  <c r="BB275" i="1"/>
  <c r="BB307" i="1"/>
  <c r="BB78" i="1"/>
  <c r="BB142" i="1"/>
  <c r="BB206" i="1"/>
  <c r="BB270" i="1"/>
  <c r="BB326" i="1"/>
  <c r="BB358" i="1"/>
  <c r="BA30" i="1"/>
  <c r="BA62" i="1"/>
  <c r="BA94" i="1"/>
  <c r="BA126" i="1"/>
  <c r="BB32" i="1"/>
  <c r="BB98" i="1"/>
  <c r="BB162" i="1"/>
  <c r="BB226" i="1"/>
  <c r="BB290" i="1"/>
  <c r="BB336" i="1"/>
  <c r="BB368" i="1"/>
  <c r="BA40" i="1"/>
  <c r="BA72" i="1"/>
  <c r="BA104" i="1"/>
  <c r="AS23" i="1"/>
  <c r="BB41" i="1"/>
  <c r="BB73" i="1"/>
  <c r="BB105" i="1"/>
  <c r="BB137" i="1"/>
  <c r="BB169" i="1"/>
  <c r="BB201" i="1"/>
  <c r="BB233" i="1"/>
  <c r="BB265" i="1"/>
  <c r="BB297" i="1"/>
  <c r="BB34" i="1"/>
  <c r="BB55" i="1"/>
  <c r="BB87" i="1"/>
  <c r="BB119" i="1"/>
  <c r="BB151" i="1"/>
  <c r="BB183" i="1"/>
  <c r="BB215" i="1"/>
  <c r="BB247" i="1"/>
  <c r="BB279" i="1"/>
  <c r="BB311" i="1"/>
  <c r="BB86" i="1"/>
  <c r="BB150" i="1"/>
  <c r="BB214" i="1"/>
  <c r="BB278" i="1"/>
  <c r="BB330" i="1"/>
  <c r="BB362" i="1"/>
  <c r="BA34" i="1"/>
  <c r="BA66" i="1"/>
  <c r="BA98" i="1"/>
  <c r="BA130" i="1"/>
  <c r="BB42" i="1"/>
  <c r="BB106" i="1"/>
  <c r="BB170" i="1"/>
  <c r="BB234" i="1"/>
  <c r="BB298" i="1"/>
  <c r="BB340" i="1"/>
  <c r="BB372" i="1"/>
  <c r="BA44" i="1"/>
  <c r="BA76" i="1"/>
  <c r="BB25" i="1"/>
  <c r="BB52" i="1"/>
  <c r="BB84" i="1"/>
  <c r="BB116" i="1"/>
  <c r="BB148" i="1"/>
  <c r="BB180" i="1"/>
  <c r="BB212" i="1"/>
  <c r="BB244" i="1"/>
  <c r="BB276" i="1"/>
  <c r="BB308" i="1"/>
  <c r="BB329" i="1"/>
  <c r="BB345" i="1"/>
  <c r="BB361" i="1"/>
  <c r="BB377" i="1"/>
  <c r="BA33" i="1"/>
  <c r="BA49" i="1"/>
  <c r="BA65" i="1"/>
  <c r="BA81" i="1"/>
  <c r="BA97" i="1"/>
  <c r="BA113" i="1"/>
  <c r="BA127" i="1"/>
  <c r="BA137" i="1"/>
  <c r="BA147" i="1"/>
  <c r="BA155" i="1"/>
  <c r="BA163" i="1"/>
  <c r="BA171" i="1"/>
  <c r="BA179" i="1"/>
  <c r="BA187" i="1"/>
  <c r="BA195" i="1"/>
  <c r="BA203" i="1"/>
  <c r="BA211" i="1"/>
  <c r="BA219" i="1"/>
  <c r="BA227" i="1"/>
  <c r="BA235" i="1"/>
  <c r="BB56" i="1"/>
  <c r="BB88" i="1"/>
  <c r="BB120" i="1"/>
  <c r="BB152" i="1"/>
  <c r="BB184" i="1"/>
  <c r="BB216" i="1"/>
  <c r="BB248" i="1"/>
  <c r="BB280" i="1"/>
  <c r="BB312" i="1"/>
  <c r="BB331" i="1"/>
  <c r="BB347" i="1"/>
  <c r="BB363" i="1"/>
  <c r="BB379" i="1"/>
  <c r="BA35" i="1"/>
  <c r="BA51" i="1"/>
  <c r="BA67" i="1"/>
  <c r="BA83" i="1"/>
  <c r="BA99" i="1"/>
  <c r="BA115" i="1"/>
  <c r="BA128" i="1"/>
  <c r="BA139" i="1"/>
  <c r="BA148" i="1"/>
  <c r="BA156" i="1"/>
  <c r="BA164" i="1"/>
  <c r="BA172" i="1"/>
  <c r="BA180" i="1"/>
  <c r="BA188" i="1"/>
  <c r="BA196" i="1"/>
  <c r="BA204" i="1"/>
  <c r="BA212" i="1"/>
  <c r="BA220" i="1"/>
  <c r="BA228" i="1"/>
  <c r="BA236" i="1"/>
  <c r="BA244" i="1"/>
  <c r="BA252" i="1"/>
  <c r="BA260" i="1"/>
  <c r="BA268" i="1"/>
  <c r="BA276" i="1"/>
  <c r="BA284" i="1"/>
  <c r="BA292" i="1"/>
  <c r="BA300" i="1"/>
  <c r="BA308" i="1"/>
  <c r="BA316" i="1"/>
  <c r="BA324" i="1"/>
  <c r="BA332" i="1"/>
  <c r="BA340" i="1"/>
  <c r="BA348" i="1"/>
  <c r="BA356" i="1"/>
  <c r="BA364" i="1"/>
  <c r="BA372" i="1"/>
  <c r="BA380" i="1"/>
  <c r="BB60" i="1"/>
  <c r="BB92" i="1"/>
  <c r="BB124" i="1"/>
  <c r="BB156" i="1"/>
  <c r="BB188" i="1"/>
  <c r="BB220" i="1"/>
  <c r="BB252" i="1"/>
  <c r="BB284" i="1"/>
  <c r="BB316" i="1"/>
  <c r="BB333" i="1"/>
  <c r="BB349" i="1"/>
  <c r="BB365" i="1"/>
  <c r="BB381" i="1"/>
  <c r="BA37" i="1"/>
  <c r="BA53" i="1"/>
  <c r="BA69" i="1"/>
  <c r="BA85" i="1"/>
  <c r="BA101" i="1"/>
  <c r="BA117" i="1"/>
  <c r="BA129" i="1"/>
  <c r="BA140" i="1"/>
  <c r="BA149" i="1"/>
  <c r="BA157" i="1"/>
  <c r="BA165" i="1"/>
  <c r="BA173" i="1"/>
  <c r="BA181" i="1"/>
  <c r="BA189" i="1"/>
  <c r="BA197" i="1"/>
  <c r="BA205" i="1"/>
  <c r="BA213" i="1"/>
  <c r="BA221" i="1"/>
  <c r="BA229" i="1"/>
  <c r="BB64" i="1"/>
  <c r="BB96" i="1"/>
  <c r="BB128" i="1"/>
  <c r="BB160" i="1"/>
  <c r="BB192" i="1"/>
  <c r="BB224" i="1"/>
  <c r="BB256" i="1"/>
  <c r="BB288" i="1"/>
  <c r="BB319" i="1"/>
  <c r="BB335" i="1"/>
  <c r="BB351" i="1"/>
  <c r="BB367" i="1"/>
  <c r="BB383" i="1"/>
  <c r="BA39" i="1"/>
  <c r="BA55" i="1"/>
  <c r="BA71" i="1"/>
  <c r="BA87" i="1"/>
  <c r="BA103" i="1"/>
  <c r="BA119" i="1"/>
  <c r="BA131" i="1"/>
  <c r="BA141" i="1"/>
  <c r="BA150" i="1"/>
  <c r="BA158" i="1"/>
  <c r="BA166" i="1"/>
  <c r="BA174" i="1"/>
  <c r="BA182" i="1"/>
  <c r="BA190" i="1"/>
  <c r="BA198" i="1"/>
  <c r="BA206" i="1"/>
  <c r="BA214" i="1"/>
  <c r="BA222" i="1"/>
  <c r="BA230" i="1"/>
  <c r="BA238" i="1"/>
  <c r="BA246" i="1"/>
  <c r="BA254" i="1"/>
  <c r="BA262" i="1"/>
  <c r="BA270" i="1"/>
  <c r="BA278" i="1"/>
  <c r="BA286" i="1"/>
  <c r="BA294" i="1"/>
  <c r="BA302" i="1"/>
  <c r="BA310" i="1"/>
  <c r="BA318" i="1"/>
  <c r="BA326" i="1"/>
  <c r="BA334" i="1"/>
  <c r="BA342" i="1"/>
  <c r="BA350" i="1"/>
  <c r="BA358" i="1"/>
  <c r="BA366" i="1"/>
  <c r="BA374" i="1"/>
  <c r="BA382" i="1"/>
  <c r="BB68" i="1"/>
  <c r="BB100" i="1"/>
  <c r="BB132" i="1"/>
  <c r="BB164" i="1"/>
  <c r="BB196" i="1"/>
  <c r="BB228" i="1"/>
  <c r="BB260" i="1"/>
  <c r="BB292" i="1"/>
  <c r="BB321" i="1"/>
  <c r="BB337" i="1"/>
  <c r="BB353" i="1"/>
  <c r="BB369" i="1"/>
  <c r="BA25" i="1"/>
  <c r="BA41" i="1"/>
  <c r="BA57" i="1"/>
  <c r="BA73" i="1"/>
  <c r="BA89" i="1"/>
  <c r="BA105" i="1"/>
  <c r="BA121" i="1"/>
  <c r="BA132" i="1"/>
  <c r="BA143" i="1"/>
  <c r="BA151" i="1"/>
  <c r="BA159" i="1"/>
  <c r="BA167" i="1"/>
  <c r="BA175" i="1"/>
  <c r="BA183" i="1"/>
  <c r="BA191" i="1"/>
  <c r="BA199" i="1"/>
  <c r="BA207" i="1"/>
  <c r="BA215" i="1"/>
  <c r="BA223" i="1"/>
  <c r="BA231" i="1"/>
  <c r="BA239" i="1"/>
  <c r="BA247" i="1"/>
  <c r="BA255" i="1"/>
  <c r="BA263" i="1"/>
  <c r="BA271" i="1"/>
  <c r="BA279" i="1"/>
  <c r="BA287" i="1"/>
  <c r="BA295" i="1"/>
  <c r="BA303" i="1"/>
  <c r="BA311" i="1"/>
  <c r="BA319" i="1"/>
  <c r="BA327" i="1"/>
  <c r="BA335" i="1"/>
  <c r="BA343" i="1"/>
  <c r="BA351" i="1"/>
  <c r="BA359" i="1"/>
  <c r="BA367" i="1"/>
  <c r="BA375" i="1"/>
  <c r="BA383" i="1"/>
  <c r="BB72" i="1"/>
  <c r="BB104" i="1"/>
  <c r="BB136" i="1"/>
  <c r="BB168" i="1"/>
  <c r="BB200" i="1"/>
  <c r="BB232" i="1"/>
  <c r="BB264" i="1"/>
  <c r="BB296" i="1"/>
  <c r="BB323" i="1"/>
  <c r="BB339" i="1"/>
  <c r="BB355" i="1"/>
  <c r="BB371" i="1"/>
  <c r="BA27" i="1"/>
  <c r="BA43" i="1"/>
  <c r="BA59" i="1"/>
  <c r="BA75" i="1"/>
  <c r="BA91" i="1"/>
  <c r="BA107" i="1"/>
  <c r="BA123" i="1"/>
  <c r="BA133" i="1"/>
  <c r="BA144" i="1"/>
  <c r="BA152" i="1"/>
  <c r="BA160" i="1"/>
  <c r="BA168" i="1"/>
  <c r="BA176" i="1"/>
  <c r="BA184" i="1"/>
  <c r="BA192" i="1"/>
  <c r="BA200" i="1"/>
  <c r="BA208" i="1"/>
  <c r="BA216" i="1"/>
  <c r="BA224" i="1"/>
  <c r="BA232" i="1"/>
  <c r="BA240" i="1"/>
  <c r="BA248" i="1"/>
  <c r="BA256" i="1"/>
  <c r="BA264" i="1"/>
  <c r="BA272" i="1"/>
  <c r="BA280" i="1"/>
  <c r="BA288" i="1"/>
  <c r="BA296" i="1"/>
  <c r="BA304" i="1"/>
  <c r="BA312" i="1"/>
  <c r="BA320" i="1"/>
  <c r="BA328" i="1"/>
  <c r="BA336" i="1"/>
  <c r="BA344" i="1"/>
  <c r="BA352" i="1"/>
  <c r="BA360" i="1"/>
  <c r="BA368" i="1"/>
  <c r="BA376" i="1"/>
  <c r="BA24" i="1"/>
  <c r="BB36" i="1"/>
  <c r="BB76" i="1"/>
  <c r="BB108" i="1"/>
  <c r="BB140" i="1"/>
  <c r="BB172" i="1"/>
  <c r="BB204" i="1"/>
  <c r="BB236" i="1"/>
  <c r="BB268" i="1"/>
  <c r="BB300" i="1"/>
  <c r="BB325" i="1"/>
  <c r="BB341" i="1"/>
  <c r="BB357" i="1"/>
  <c r="BB373" i="1"/>
  <c r="BA29" i="1"/>
  <c r="BA45" i="1"/>
  <c r="BA61" i="1"/>
  <c r="BA77" i="1"/>
  <c r="BA93" i="1"/>
  <c r="BA109" i="1"/>
  <c r="BA124" i="1"/>
  <c r="BA135" i="1"/>
  <c r="BA145" i="1"/>
  <c r="BA153" i="1"/>
  <c r="BA161" i="1"/>
  <c r="BA169" i="1"/>
  <c r="BA177" i="1"/>
  <c r="BA185" i="1"/>
  <c r="BA193" i="1"/>
  <c r="BA201" i="1"/>
  <c r="BA209" i="1"/>
  <c r="BA217" i="1"/>
  <c r="BA225" i="1"/>
  <c r="BA233" i="1"/>
  <c r="BA241" i="1"/>
  <c r="BA249" i="1"/>
  <c r="BA257" i="1"/>
  <c r="BA265" i="1"/>
  <c r="BA273" i="1"/>
  <c r="BA281" i="1"/>
  <c r="BA289" i="1"/>
  <c r="BA297" i="1"/>
  <c r="BA305" i="1"/>
  <c r="BA313" i="1"/>
  <c r="BA321" i="1"/>
  <c r="BA329" i="1"/>
  <c r="BA337" i="1"/>
  <c r="BA345" i="1"/>
  <c r="BA353" i="1"/>
  <c r="BA361" i="1"/>
  <c r="BA369" i="1"/>
  <c r="BA377" i="1"/>
  <c r="BB112" i="1"/>
  <c r="BB343" i="1"/>
  <c r="BA111" i="1"/>
  <c r="BA186" i="1"/>
  <c r="BA242" i="1"/>
  <c r="BA261" i="1"/>
  <c r="BA283" i="1"/>
  <c r="BA306" i="1"/>
  <c r="BA325" i="1"/>
  <c r="BA347" i="1"/>
  <c r="BA370" i="1"/>
  <c r="BB144" i="1"/>
  <c r="BB359" i="1"/>
  <c r="BA125" i="1"/>
  <c r="BA194" i="1"/>
  <c r="BA243" i="1"/>
  <c r="BA266" i="1"/>
  <c r="BA285" i="1"/>
  <c r="BA307" i="1"/>
  <c r="BA330" i="1"/>
  <c r="BA349" i="1"/>
  <c r="BA371" i="1"/>
  <c r="BB176" i="1"/>
  <c r="BB375" i="1"/>
  <c r="BA136" i="1"/>
  <c r="BA202" i="1"/>
  <c r="BA245" i="1"/>
  <c r="BA267" i="1"/>
  <c r="BA290" i="1"/>
  <c r="BA309" i="1"/>
  <c r="BA331" i="1"/>
  <c r="BA354" i="1"/>
  <c r="BA373" i="1"/>
  <c r="BB208" i="1"/>
  <c r="BA31" i="1"/>
  <c r="BA146" i="1"/>
  <c r="BA210" i="1"/>
  <c r="BA250" i="1"/>
  <c r="BA269" i="1"/>
  <c r="BA291" i="1"/>
  <c r="BA314" i="1"/>
  <c r="BA333" i="1"/>
  <c r="BA355" i="1"/>
  <c r="BA378" i="1"/>
  <c r="BB240" i="1"/>
  <c r="BA47" i="1"/>
  <c r="BA154" i="1"/>
  <c r="BA218" i="1"/>
  <c r="BA251" i="1"/>
  <c r="BA274" i="1"/>
  <c r="BA293" i="1"/>
  <c r="BA315" i="1"/>
  <c r="BA338" i="1"/>
  <c r="BA357" i="1"/>
  <c r="BA379" i="1"/>
  <c r="BB272" i="1"/>
  <c r="BA63" i="1"/>
  <c r="BA162" i="1"/>
  <c r="BA226" i="1"/>
  <c r="BA253" i="1"/>
  <c r="BA275" i="1"/>
  <c r="BA298" i="1"/>
  <c r="BA317" i="1"/>
  <c r="BA339" i="1"/>
  <c r="BA362" i="1"/>
  <c r="BA381" i="1"/>
  <c r="BB44" i="1"/>
  <c r="BB304" i="1"/>
  <c r="BA79" i="1"/>
  <c r="BA170" i="1"/>
  <c r="BA234" i="1"/>
  <c r="BA258" i="1"/>
  <c r="BA277" i="1"/>
  <c r="BA299" i="1"/>
  <c r="BA322" i="1"/>
  <c r="BA341" i="1"/>
  <c r="BA363" i="1"/>
  <c r="BB80" i="1"/>
  <c r="BB327" i="1"/>
  <c r="BA95" i="1"/>
  <c r="BA178" i="1"/>
  <c r="BA237" i="1"/>
  <c r="BA259" i="1"/>
  <c r="BA282" i="1"/>
  <c r="BA301" i="1"/>
  <c r="BA323" i="1"/>
  <c r="BA346" i="1"/>
  <c r="BA365" i="1"/>
  <c r="BB53" i="1"/>
  <c r="BB85" i="1"/>
  <c r="BB117" i="1"/>
  <c r="BB149" i="1"/>
  <c r="BB181" i="1"/>
  <c r="BB213" i="1"/>
  <c r="BB245" i="1"/>
  <c r="BB277" i="1"/>
  <c r="BB309" i="1"/>
  <c r="BB35" i="1"/>
  <c r="BB67" i="1"/>
  <c r="BB99" i="1"/>
  <c r="BB131" i="1"/>
  <c r="BB163" i="1"/>
  <c r="BB195" i="1"/>
  <c r="BB227" i="1"/>
  <c r="BB259" i="1"/>
  <c r="BB291" i="1"/>
  <c r="BB46" i="1"/>
  <c r="BB110" i="1"/>
  <c r="BB174" i="1"/>
  <c r="BB238" i="1"/>
  <c r="BB302" i="1"/>
  <c r="BB342" i="1"/>
  <c r="BB374" i="1"/>
  <c r="BA46" i="1"/>
  <c r="BA78" i="1"/>
  <c r="BA110" i="1"/>
  <c r="BA142" i="1"/>
  <c r="BB66" i="1"/>
  <c r="BB130" i="1"/>
  <c r="BB194" i="1"/>
  <c r="BB258" i="1"/>
  <c r="BB320" i="1"/>
  <c r="BB352" i="1"/>
  <c r="BB24" i="1"/>
  <c r="BC24" i="1" s="1"/>
  <c r="BA56" i="1"/>
  <c r="BA88" i="1"/>
  <c r="BA120" i="1"/>
  <c r="BJ26" i="1"/>
  <c r="BI26" i="1"/>
  <c r="BH26" i="1"/>
  <c r="U2" i="1"/>
  <c r="AL26" i="1"/>
  <c r="AH25" i="1"/>
  <c r="AI25" i="1"/>
  <c r="R75" i="1"/>
  <c r="S74" i="1"/>
  <c r="AB383" i="1"/>
  <c r="AB382" i="1"/>
  <c r="AB381" i="1"/>
  <c r="AB380" i="1"/>
  <c r="AB379" i="1"/>
  <c r="AB378" i="1"/>
  <c r="AB377" i="1"/>
  <c r="AC376" i="1"/>
  <c r="AC375" i="1"/>
  <c r="AC374" i="1"/>
  <c r="AC373" i="1"/>
  <c r="AC372" i="1"/>
  <c r="AC371" i="1"/>
  <c r="AC370" i="1"/>
  <c r="AC369" i="1"/>
  <c r="AC368" i="1"/>
  <c r="AA383" i="1"/>
  <c r="AC380" i="1"/>
  <c r="AA379" i="1"/>
  <c r="AB376" i="1"/>
  <c r="AB375" i="1"/>
  <c r="AB374" i="1"/>
  <c r="AB373" i="1"/>
  <c r="AB372" i="1"/>
  <c r="AB371" i="1"/>
  <c r="AB370" i="1"/>
  <c r="AB369" i="1"/>
  <c r="AB368" i="1"/>
  <c r="AA367" i="1"/>
  <c r="AA366" i="1"/>
  <c r="AA365" i="1"/>
  <c r="AA364" i="1"/>
  <c r="AA363" i="1"/>
  <c r="AA362" i="1"/>
  <c r="AA361" i="1"/>
  <c r="AA360" i="1"/>
  <c r="AA359" i="1"/>
  <c r="AA358" i="1"/>
  <c r="AA357" i="1"/>
  <c r="AA356" i="1"/>
  <c r="AA355" i="1"/>
  <c r="AA354" i="1"/>
  <c r="AA353" i="1"/>
  <c r="AA352" i="1"/>
  <c r="AA351" i="1"/>
  <c r="AA350" i="1"/>
  <c r="AC383" i="1"/>
  <c r="AC382" i="1"/>
  <c r="AC381" i="1"/>
  <c r="AA373" i="1"/>
  <c r="AA369" i="1"/>
  <c r="AA381" i="1"/>
  <c r="AA380" i="1"/>
  <c r="AC379" i="1"/>
  <c r="AC378" i="1"/>
  <c r="AC377" i="1"/>
  <c r="AA374" i="1"/>
  <c r="AC365" i="1"/>
  <c r="AB364" i="1"/>
  <c r="AA382" i="1"/>
  <c r="AA378" i="1"/>
  <c r="AA377" i="1"/>
  <c r="AA372" i="1"/>
  <c r="AA371" i="1"/>
  <c r="AC366" i="1"/>
  <c r="AB366" i="1"/>
  <c r="AC363" i="1"/>
  <c r="AB362" i="1"/>
  <c r="AC359" i="1"/>
  <c r="AB358" i="1"/>
  <c r="AC355" i="1"/>
  <c r="AA368" i="1"/>
  <c r="AC367" i="1"/>
  <c r="AB363" i="1"/>
  <c r="AC360" i="1"/>
  <c r="AB359" i="1"/>
  <c r="AC356" i="1"/>
  <c r="AB355" i="1"/>
  <c r="AC352" i="1"/>
  <c r="AB351" i="1"/>
  <c r="AA349" i="1"/>
  <c r="AA348" i="1"/>
  <c r="AA347" i="1"/>
  <c r="AC361" i="1"/>
  <c r="AC357" i="1"/>
  <c r="AB354" i="1"/>
  <c r="AB353" i="1"/>
  <c r="AC348" i="1"/>
  <c r="AB347" i="1"/>
  <c r="AB313" i="1"/>
  <c r="AB312" i="1"/>
  <c r="AB311" i="1"/>
  <c r="AB310" i="1"/>
  <c r="AB309" i="1"/>
  <c r="AB308" i="1"/>
  <c r="AB307" i="1"/>
  <c r="AB306" i="1"/>
  <c r="AB305" i="1"/>
  <c r="AB304" i="1"/>
  <c r="AB303" i="1"/>
  <c r="AB302" i="1"/>
  <c r="AB301" i="1"/>
  <c r="AB300" i="1"/>
  <c r="AB299" i="1"/>
  <c r="AB298" i="1"/>
  <c r="AB297" i="1"/>
  <c r="AB296" i="1"/>
  <c r="AB295" i="1"/>
  <c r="AB294" i="1"/>
  <c r="AA376" i="1"/>
  <c r="AC364" i="1"/>
  <c r="AB361" i="1"/>
  <c r="AB357" i="1"/>
  <c r="AB352" i="1"/>
  <c r="AC351" i="1"/>
  <c r="AC350" i="1"/>
  <c r="AC349" i="1"/>
  <c r="AB348" i="1"/>
  <c r="AC346" i="1"/>
  <c r="AC345" i="1"/>
  <c r="AC344" i="1"/>
  <c r="AC343" i="1"/>
  <c r="AC342" i="1"/>
  <c r="AC341" i="1"/>
  <c r="AC340" i="1"/>
  <c r="AC339" i="1"/>
  <c r="AC338" i="1"/>
  <c r="AC337" i="1"/>
  <c r="AC336" i="1"/>
  <c r="AC335" i="1"/>
  <c r="AC334" i="1"/>
  <c r="AC333" i="1"/>
  <c r="AC332" i="1"/>
  <c r="AC331" i="1"/>
  <c r="AC330" i="1"/>
  <c r="AC329" i="1"/>
  <c r="AC328" i="1"/>
  <c r="AC327" i="1"/>
  <c r="AC326" i="1"/>
  <c r="AC325" i="1"/>
  <c r="AC324" i="1"/>
  <c r="AC323" i="1"/>
  <c r="AC322" i="1"/>
  <c r="AC321" i="1"/>
  <c r="AC320" i="1"/>
  <c r="AC319" i="1"/>
  <c r="AC318" i="1"/>
  <c r="AC317" i="1"/>
  <c r="AA375" i="1"/>
  <c r="AB367" i="1"/>
  <c r="AB365" i="1"/>
  <c r="AC362" i="1"/>
  <c r="AC354" i="1"/>
  <c r="AA346" i="1"/>
  <c r="AB343" i="1"/>
  <c r="AA342" i="1"/>
  <c r="AB339" i="1"/>
  <c r="AA338" i="1"/>
  <c r="AB335" i="1"/>
  <c r="AA334" i="1"/>
  <c r="AB331" i="1"/>
  <c r="AA330" i="1"/>
  <c r="AB327" i="1"/>
  <c r="AA326" i="1"/>
  <c r="AB323" i="1"/>
  <c r="AA322" i="1"/>
  <c r="AB319" i="1"/>
  <c r="AA318" i="1"/>
  <c r="AC316" i="1"/>
  <c r="AB315" i="1"/>
  <c r="AA314" i="1"/>
  <c r="AA311" i="1"/>
  <c r="AC310" i="1"/>
  <c r="AA307" i="1"/>
  <c r="AC306" i="1"/>
  <c r="AA303" i="1"/>
  <c r="AC302" i="1"/>
  <c r="AA299" i="1"/>
  <c r="AC298" i="1"/>
  <c r="AA295" i="1"/>
  <c r="AC294" i="1"/>
  <c r="AB293" i="1"/>
  <c r="AB292" i="1"/>
  <c r="AB291" i="1"/>
  <c r="AB290" i="1"/>
  <c r="AB289" i="1"/>
  <c r="AB288" i="1"/>
  <c r="AB287" i="1"/>
  <c r="AB286" i="1"/>
  <c r="AB285" i="1"/>
  <c r="AB284" i="1"/>
  <c r="AB283" i="1"/>
  <c r="AB282" i="1"/>
  <c r="AB281" i="1"/>
  <c r="AB280" i="1"/>
  <c r="AB279" i="1"/>
  <c r="AB278" i="1"/>
  <c r="AB277" i="1"/>
  <c r="AB276" i="1"/>
  <c r="AB275" i="1"/>
  <c r="AB274" i="1"/>
  <c r="AB273" i="1"/>
  <c r="AB272" i="1"/>
  <c r="AB271" i="1"/>
  <c r="AB270" i="1"/>
  <c r="AB269" i="1"/>
  <c r="AA370" i="1"/>
  <c r="AB356" i="1"/>
  <c r="AB344" i="1"/>
  <c r="AA343" i="1"/>
  <c r="AB340" i="1"/>
  <c r="AA339" i="1"/>
  <c r="AB336" i="1"/>
  <c r="AA335" i="1"/>
  <c r="AB332" i="1"/>
  <c r="AA331" i="1"/>
  <c r="AB328" i="1"/>
  <c r="AA327" i="1"/>
  <c r="AB324" i="1"/>
  <c r="AA323" i="1"/>
  <c r="AB320" i="1"/>
  <c r="AA319" i="1"/>
  <c r="AB316" i="1"/>
  <c r="AA315" i="1"/>
  <c r="AC313" i="1"/>
  <c r="AA310" i="1"/>
  <c r="AC309" i="1"/>
  <c r="AA306" i="1"/>
  <c r="AC305" i="1"/>
  <c r="AA302" i="1"/>
  <c r="AC301" i="1"/>
  <c r="AA298" i="1"/>
  <c r="AC297" i="1"/>
  <c r="AA294" i="1"/>
  <c r="AA293" i="1"/>
  <c r="AA292" i="1"/>
  <c r="AA291" i="1"/>
  <c r="AA290" i="1"/>
  <c r="AA289" i="1"/>
  <c r="AA288" i="1"/>
  <c r="AA287" i="1"/>
  <c r="AA286" i="1"/>
  <c r="AA285" i="1"/>
  <c r="AA284" i="1"/>
  <c r="AA283" i="1"/>
  <c r="AA282" i="1"/>
  <c r="AA281" i="1"/>
  <c r="AA280" i="1"/>
  <c r="AA279" i="1"/>
  <c r="AA278" i="1"/>
  <c r="AA277" i="1"/>
  <c r="AA276" i="1"/>
  <c r="AA275" i="1"/>
  <c r="AA274" i="1"/>
  <c r="AA273" i="1"/>
  <c r="AA272" i="1"/>
  <c r="AA271" i="1"/>
  <c r="AA270" i="1"/>
  <c r="AA269" i="1"/>
  <c r="AB360" i="1"/>
  <c r="AB350" i="1"/>
  <c r="AB345" i="1"/>
  <c r="AB341" i="1"/>
  <c r="AB337" i="1"/>
  <c r="AB333" i="1"/>
  <c r="AB329" i="1"/>
  <c r="AB325" i="1"/>
  <c r="AB321" i="1"/>
  <c r="AB317" i="1"/>
  <c r="AB314" i="1"/>
  <c r="AC311" i="1"/>
  <c r="AC307" i="1"/>
  <c r="AC303" i="1"/>
  <c r="AC299" i="1"/>
  <c r="AC295" i="1"/>
  <c r="AC292" i="1"/>
  <c r="AC288" i="1"/>
  <c r="AC284" i="1"/>
  <c r="AC280" i="1"/>
  <c r="AC276" i="1"/>
  <c r="AC272" i="1"/>
  <c r="AC268" i="1"/>
  <c r="AC267" i="1"/>
  <c r="AC266" i="1"/>
  <c r="AC265" i="1"/>
  <c r="AC264" i="1"/>
  <c r="AC263" i="1"/>
  <c r="AC262" i="1"/>
  <c r="AC261" i="1"/>
  <c r="AC260" i="1"/>
  <c r="AC259" i="1"/>
  <c r="AC258" i="1"/>
  <c r="AC257" i="1"/>
  <c r="AC256" i="1"/>
  <c r="AC255" i="1"/>
  <c r="AC254" i="1"/>
  <c r="AC253" i="1"/>
  <c r="AC252" i="1"/>
  <c r="AC251" i="1"/>
  <c r="AC250" i="1"/>
  <c r="AC249" i="1"/>
  <c r="AC248" i="1"/>
  <c r="AC247" i="1"/>
  <c r="AC246" i="1"/>
  <c r="AC245" i="1"/>
  <c r="AC244" i="1"/>
  <c r="AC243" i="1"/>
  <c r="AC242" i="1"/>
  <c r="AC241" i="1"/>
  <c r="AC240" i="1"/>
  <c r="AC239" i="1"/>
  <c r="AC238" i="1"/>
  <c r="AC237" i="1"/>
  <c r="AC236" i="1"/>
  <c r="AC235" i="1"/>
  <c r="AC234" i="1"/>
  <c r="AC233" i="1"/>
  <c r="AC232" i="1"/>
  <c r="AC231" i="1"/>
  <c r="AC230" i="1"/>
  <c r="AC229" i="1"/>
  <c r="AC228" i="1"/>
  <c r="AC227" i="1"/>
  <c r="AC226" i="1"/>
  <c r="AC225" i="1"/>
  <c r="AC224" i="1"/>
  <c r="AC223" i="1"/>
  <c r="AC222" i="1"/>
  <c r="AC221" i="1"/>
  <c r="AC220" i="1"/>
  <c r="AC219" i="1"/>
  <c r="AC218" i="1"/>
  <c r="AC217" i="1"/>
  <c r="AC216" i="1"/>
  <c r="AC215" i="1"/>
  <c r="AC214" i="1"/>
  <c r="AC213" i="1"/>
  <c r="AC212" i="1"/>
  <c r="AC211" i="1"/>
  <c r="AC210" i="1"/>
  <c r="AC209" i="1"/>
  <c r="AC208" i="1"/>
  <c r="AC207" i="1"/>
  <c r="AC206" i="1"/>
  <c r="AC205" i="1"/>
  <c r="AC204" i="1"/>
  <c r="AC203" i="1"/>
  <c r="AC202" i="1"/>
  <c r="AC201" i="1"/>
  <c r="AC200" i="1"/>
  <c r="AC199" i="1"/>
  <c r="AC198" i="1"/>
  <c r="AC197" i="1"/>
  <c r="AC196" i="1"/>
  <c r="AC195" i="1"/>
  <c r="AC194" i="1"/>
  <c r="AC193" i="1"/>
  <c r="AC192" i="1"/>
  <c r="AC191" i="1"/>
  <c r="AC190" i="1"/>
  <c r="AC189" i="1"/>
  <c r="AC188" i="1"/>
  <c r="AC358" i="1"/>
  <c r="AC347" i="1"/>
  <c r="AA345" i="1"/>
  <c r="AA341" i="1"/>
  <c r="AA337" i="1"/>
  <c r="AA333" i="1"/>
  <c r="AA329" i="1"/>
  <c r="AA325" i="1"/>
  <c r="AA321" i="1"/>
  <c r="AA317" i="1"/>
  <c r="AA316" i="1"/>
  <c r="AC312" i="1"/>
  <c r="AC308" i="1"/>
  <c r="AC304" i="1"/>
  <c r="AC300" i="1"/>
  <c r="AC296" i="1"/>
  <c r="AC291" i="1"/>
  <c r="AC287" i="1"/>
  <c r="AC283" i="1"/>
  <c r="AC279" i="1"/>
  <c r="AC275" i="1"/>
  <c r="AC271"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5" i="1"/>
  <c r="AB184" i="1"/>
  <c r="AB183" i="1"/>
  <c r="AB182" i="1"/>
  <c r="AB181" i="1"/>
  <c r="AB180" i="1"/>
  <c r="AB179" i="1"/>
  <c r="AB178" i="1"/>
  <c r="AB177" i="1"/>
  <c r="AB176" i="1"/>
  <c r="AB346" i="1"/>
  <c r="AB338" i="1"/>
  <c r="AB330" i="1"/>
  <c r="AB322" i="1"/>
  <c r="AC315" i="1"/>
  <c r="AA312" i="1"/>
  <c r="AA308" i="1"/>
  <c r="AA304" i="1"/>
  <c r="AA300" i="1"/>
  <c r="AA296" i="1"/>
  <c r="AC293" i="1"/>
  <c r="AC289" i="1"/>
  <c r="AC285" i="1"/>
  <c r="AC281" i="1"/>
  <c r="AC277" i="1"/>
  <c r="AC273" i="1"/>
  <c r="AC269" i="1"/>
  <c r="AA265" i="1"/>
  <c r="AA261" i="1"/>
  <c r="AA257" i="1"/>
  <c r="AA253" i="1"/>
  <c r="AA249" i="1"/>
  <c r="AA245" i="1"/>
  <c r="AA241" i="1"/>
  <c r="AA237" i="1"/>
  <c r="AA233" i="1"/>
  <c r="AA229" i="1"/>
  <c r="AA225" i="1"/>
  <c r="AA221" i="1"/>
  <c r="AA217" i="1"/>
  <c r="AA213" i="1"/>
  <c r="AA209" i="1"/>
  <c r="AA205" i="1"/>
  <c r="AA201" i="1"/>
  <c r="AA197" i="1"/>
  <c r="AA193" i="1"/>
  <c r="AA189" i="1"/>
  <c r="AA185" i="1"/>
  <c r="AC184" i="1"/>
  <c r="AA181" i="1"/>
  <c r="AC180" i="1"/>
  <c r="AA177" i="1"/>
  <c r="AC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A340" i="1"/>
  <c r="AA332" i="1"/>
  <c r="AA324" i="1"/>
  <c r="AA313" i="1"/>
  <c r="AA309" i="1"/>
  <c r="AA305" i="1"/>
  <c r="AA301" i="1"/>
  <c r="AA297" i="1"/>
  <c r="AA268" i="1"/>
  <c r="AA264" i="1"/>
  <c r="AA260" i="1"/>
  <c r="AA256" i="1"/>
  <c r="AA252" i="1"/>
  <c r="AA248" i="1"/>
  <c r="AA244" i="1"/>
  <c r="AA240" i="1"/>
  <c r="AA236" i="1"/>
  <c r="AA232" i="1"/>
  <c r="AA228" i="1"/>
  <c r="AA224" i="1"/>
  <c r="AA220" i="1"/>
  <c r="AA216" i="1"/>
  <c r="AA212" i="1"/>
  <c r="AA208" i="1"/>
  <c r="AA204" i="1"/>
  <c r="AA200" i="1"/>
  <c r="AA196" i="1"/>
  <c r="AA192" i="1"/>
  <c r="AA188" i="1"/>
  <c r="AC187" i="1"/>
  <c r="AA184" i="1"/>
  <c r="AC183" i="1"/>
  <c r="AA180" i="1"/>
  <c r="AC179"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336" i="1"/>
  <c r="AA320" i="1"/>
  <c r="AC353" i="1"/>
  <c r="AB342" i="1"/>
  <c r="AB326" i="1"/>
  <c r="AA266" i="1"/>
  <c r="AA262" i="1"/>
  <c r="AA258" i="1"/>
  <c r="AB349" i="1"/>
  <c r="AA344" i="1"/>
  <c r="AA328" i="1"/>
  <c r="AC314" i="1"/>
  <c r="AC286" i="1"/>
  <c r="AC278" i="1"/>
  <c r="AC270" i="1"/>
  <c r="AB334" i="1"/>
  <c r="AA255" i="1"/>
  <c r="AA251" i="1"/>
  <c r="AA247" i="1"/>
  <c r="AA243" i="1"/>
  <c r="AA239" i="1"/>
  <c r="AA235" i="1"/>
  <c r="AA231" i="1"/>
  <c r="AA227" i="1"/>
  <c r="AA223" i="1"/>
  <c r="AA219" i="1"/>
  <c r="AA215" i="1"/>
  <c r="AB318" i="1"/>
  <c r="AC290" i="1"/>
  <c r="AC282" i="1"/>
  <c r="AC274" i="1"/>
  <c r="AA254" i="1"/>
  <c r="AA250" i="1"/>
  <c r="AA246" i="1"/>
  <c r="AA242" i="1"/>
  <c r="AA238" i="1"/>
  <c r="AA234" i="1"/>
  <c r="AA230" i="1"/>
  <c r="AA226" i="1"/>
  <c r="AA222" i="1"/>
  <c r="AA218" i="1"/>
  <c r="AA211" i="1"/>
  <c r="AA207" i="1"/>
  <c r="AA203" i="1"/>
  <c r="AA199" i="1"/>
  <c r="AA195" i="1"/>
  <c r="AA191" i="1"/>
  <c r="AC173" i="1"/>
  <c r="AC169" i="1"/>
  <c r="AC165" i="1"/>
  <c r="AC161" i="1"/>
  <c r="AC157" i="1"/>
  <c r="AC153" i="1"/>
  <c r="AC149" i="1"/>
  <c r="AC145" i="1"/>
  <c r="AC141" i="1"/>
  <c r="AC137" i="1"/>
  <c r="AC133" i="1"/>
  <c r="AC129" i="1"/>
  <c r="AC125" i="1"/>
  <c r="AC121" i="1"/>
  <c r="AA267" i="1"/>
  <c r="AA259" i="1"/>
  <c r="AC185" i="1"/>
  <c r="AC181" i="1"/>
  <c r="AC177" i="1"/>
  <c r="AC172" i="1"/>
  <c r="AC168" i="1"/>
  <c r="AC164" i="1"/>
  <c r="AC160" i="1"/>
  <c r="AC156" i="1"/>
  <c r="AC152" i="1"/>
  <c r="AC148" i="1"/>
  <c r="AC144" i="1"/>
  <c r="AC140" i="1"/>
  <c r="AC136" i="1"/>
  <c r="AC132" i="1"/>
  <c r="AC128" i="1"/>
  <c r="AC124" i="1"/>
  <c r="AA206" i="1"/>
  <c r="AA202" i="1"/>
  <c r="AA198" i="1"/>
  <c r="AA194" i="1"/>
  <c r="AA190" i="1"/>
  <c r="AC186" i="1"/>
  <c r="AC182" i="1"/>
  <c r="AC178" i="1"/>
  <c r="AC175" i="1"/>
  <c r="AC171" i="1"/>
  <c r="AC167" i="1"/>
  <c r="AC163" i="1"/>
  <c r="AC159" i="1"/>
  <c r="AC155" i="1"/>
  <c r="AC151" i="1"/>
  <c r="AC146" i="1"/>
  <c r="AC142" i="1"/>
  <c r="AC138" i="1"/>
  <c r="AC134" i="1"/>
  <c r="AC130" i="1"/>
  <c r="AC126" i="1"/>
  <c r="AC120" i="1"/>
  <c r="AC119" i="1"/>
  <c r="AC118" i="1"/>
  <c r="AC117" i="1"/>
  <c r="AC116" i="1"/>
  <c r="AC115" i="1"/>
  <c r="AC114" i="1"/>
  <c r="AC113" i="1"/>
  <c r="AC112" i="1"/>
  <c r="AC111" i="1"/>
  <c r="AC110" i="1"/>
  <c r="AC109" i="1"/>
  <c r="AC108" i="1"/>
  <c r="AC107" i="1"/>
  <c r="AC106" i="1"/>
  <c r="AC105" i="1"/>
  <c r="AC104" i="1"/>
  <c r="AC103" i="1"/>
  <c r="AC102" i="1"/>
  <c r="AC101" i="1"/>
  <c r="AC100" i="1"/>
  <c r="AC99" i="1"/>
  <c r="AC98" i="1"/>
  <c r="AC97" i="1"/>
  <c r="AC96" i="1"/>
  <c r="AC95" i="1"/>
  <c r="AC94" i="1"/>
  <c r="AC93" i="1"/>
  <c r="AC92" i="1"/>
  <c r="AC91" i="1"/>
  <c r="AC90" i="1"/>
  <c r="AC89" i="1"/>
  <c r="AC88" i="1"/>
  <c r="AC87" i="1"/>
  <c r="AC86" i="1"/>
  <c r="AC85" i="1"/>
  <c r="AC84" i="1"/>
  <c r="AC83" i="1"/>
  <c r="AC82" i="1"/>
  <c r="AC81" i="1"/>
  <c r="AC80" i="1"/>
  <c r="AC79" i="1"/>
  <c r="AC78" i="1"/>
  <c r="AC77" i="1"/>
  <c r="AC76" i="1"/>
  <c r="AC75" i="1"/>
  <c r="AC74" i="1"/>
  <c r="AC73" i="1"/>
  <c r="AC72" i="1"/>
  <c r="AA210" i="1"/>
  <c r="AA187" i="1"/>
  <c r="AA182" i="1"/>
  <c r="AA179" i="1"/>
  <c r="AC147" i="1"/>
  <c r="AC143" i="1"/>
  <c r="AC139" i="1"/>
  <c r="AC135" i="1"/>
  <c r="AC131" i="1"/>
  <c r="AC127" i="1"/>
  <c r="AC123" i="1"/>
  <c r="AC122"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183" i="1"/>
  <c r="AB121" i="1"/>
  <c r="AC71" i="1"/>
  <c r="AC70" i="1"/>
  <c r="AC69" i="1"/>
  <c r="AC68" i="1"/>
  <c r="AC67" i="1"/>
  <c r="AC66" i="1"/>
  <c r="AC65" i="1"/>
  <c r="AC64" i="1"/>
  <c r="AC63" i="1"/>
  <c r="AC62" i="1"/>
  <c r="AC61" i="1"/>
  <c r="AC60" i="1"/>
  <c r="AC59" i="1"/>
  <c r="AC58" i="1"/>
  <c r="AC57" i="1"/>
  <c r="AC56" i="1"/>
  <c r="AC55" i="1"/>
  <c r="AC54" i="1"/>
  <c r="AC53" i="1"/>
  <c r="AC52" i="1"/>
  <c r="AC51" i="1"/>
  <c r="AC50" i="1"/>
  <c r="AC49" i="1"/>
  <c r="AC48" i="1"/>
  <c r="AC47" i="1"/>
  <c r="AC46" i="1"/>
  <c r="AC45" i="1"/>
  <c r="AC44" i="1"/>
  <c r="AC43" i="1"/>
  <c r="AC42" i="1"/>
  <c r="AC41" i="1"/>
  <c r="AC40" i="1"/>
  <c r="AC39" i="1"/>
  <c r="AC38" i="1"/>
  <c r="AC37" i="1"/>
  <c r="AC36" i="1"/>
  <c r="AC35" i="1"/>
  <c r="AC34" i="1"/>
  <c r="AC33" i="1"/>
  <c r="AC32" i="1"/>
  <c r="AC31" i="1"/>
  <c r="AC30" i="1"/>
  <c r="AC29" i="1"/>
  <c r="AC28" i="1"/>
  <c r="AC27" i="1"/>
  <c r="AC26" i="1"/>
  <c r="AC25" i="1"/>
  <c r="AC24" i="1"/>
  <c r="AE24" i="1" s="1"/>
  <c r="AB120" i="1"/>
  <c r="AB119" i="1"/>
  <c r="AB118" i="1"/>
  <c r="AB117" i="1"/>
  <c r="AB116" i="1"/>
  <c r="AB115" i="1"/>
  <c r="AB114" i="1"/>
  <c r="AB112" i="1"/>
  <c r="AB111" i="1"/>
  <c r="AB110" i="1"/>
  <c r="AB109" i="1"/>
  <c r="AB108" i="1"/>
  <c r="AB107" i="1"/>
  <c r="AB106" i="1"/>
  <c r="AB105" i="1"/>
  <c r="AB104" i="1"/>
  <c r="AB103" i="1"/>
  <c r="AB102" i="1"/>
  <c r="AB97" i="1"/>
  <c r="AB95" i="1"/>
  <c r="AB93" i="1"/>
  <c r="AB92" i="1"/>
  <c r="AB90" i="1"/>
  <c r="AB87" i="1"/>
  <c r="AB83" i="1"/>
  <c r="AA79" i="1"/>
  <c r="AA76" i="1"/>
  <c r="AA75" i="1"/>
  <c r="AA74" i="1"/>
  <c r="AA73" i="1"/>
  <c r="AA71" i="1"/>
  <c r="AA62" i="1"/>
  <c r="AA61" i="1"/>
  <c r="AA58" i="1"/>
  <c r="AA57" i="1"/>
  <c r="AA56" i="1"/>
  <c r="AA55" i="1"/>
  <c r="AA48" i="1"/>
  <c r="AA42" i="1"/>
  <c r="AA41" i="1"/>
  <c r="AA263" i="1"/>
  <c r="AA186" i="1"/>
  <c r="AC174" i="1"/>
  <c r="AC166" i="1"/>
  <c r="AC158" i="1"/>
  <c r="AC15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5" i="1"/>
  <c r="AB34" i="1"/>
  <c r="AB33" i="1"/>
  <c r="AB32" i="1"/>
  <c r="AB31" i="1"/>
  <c r="AB30" i="1"/>
  <c r="AB29" i="1"/>
  <c r="AB28" i="1"/>
  <c r="AB27" i="1"/>
  <c r="AB26" i="1"/>
  <c r="AB25" i="1"/>
  <c r="AB24" i="1"/>
  <c r="AB113" i="1"/>
  <c r="AB101" i="1"/>
  <c r="AB100" i="1"/>
  <c r="AB99" i="1"/>
  <c r="AB98" i="1"/>
  <c r="AB96" i="1"/>
  <c r="AB91" i="1"/>
  <c r="AB89" i="1"/>
  <c r="AB88" i="1"/>
  <c r="AB86" i="1"/>
  <c r="AB85" i="1"/>
  <c r="AB84" i="1"/>
  <c r="AA78" i="1"/>
  <c r="AA70" i="1"/>
  <c r="AA67" i="1"/>
  <c r="AA65" i="1"/>
  <c r="AA64" i="1"/>
  <c r="AA63" i="1"/>
  <c r="AA54" i="1"/>
  <c r="AA53" i="1"/>
  <c r="AA52" i="1"/>
  <c r="AA50" i="1"/>
  <c r="AA49" i="1"/>
  <c r="AA47" i="1"/>
  <c r="AA45" i="1"/>
  <c r="AA43" i="1"/>
  <c r="AA36" i="1"/>
  <c r="AA34" i="1"/>
  <c r="AA32" i="1"/>
  <c r="AA31" i="1"/>
  <c r="AA30" i="1"/>
  <c r="AA28" i="1"/>
  <c r="AA27" i="1"/>
  <c r="AA25" i="1"/>
  <c r="AA24" i="1"/>
  <c r="AA214" i="1"/>
  <c r="AB94" i="1"/>
  <c r="AB82" i="1"/>
  <c r="AB81" i="1"/>
  <c r="AB80" i="1"/>
  <c r="AA77" i="1"/>
  <c r="AA72" i="1"/>
  <c r="AA69" i="1"/>
  <c r="AA68" i="1"/>
  <c r="AA66" i="1"/>
  <c r="AA60" i="1"/>
  <c r="AA59" i="1"/>
  <c r="AA51" i="1"/>
  <c r="AA46" i="1"/>
  <c r="AA44" i="1"/>
  <c r="AA40" i="1"/>
  <c r="AA39" i="1"/>
  <c r="AA38" i="1"/>
  <c r="AA37" i="1"/>
  <c r="AA35" i="1"/>
  <c r="AA33" i="1"/>
  <c r="AA29" i="1"/>
  <c r="AA26" i="1"/>
  <c r="AA178" i="1"/>
  <c r="AC170" i="1"/>
  <c r="AC162" i="1"/>
  <c r="AC154" i="1"/>
  <c r="P294" i="1"/>
  <c r="Q294" i="1" s="1"/>
  <c r="P328" i="1"/>
  <c r="Q328" i="1" s="1"/>
  <c r="P344" i="1"/>
  <c r="Q344" i="1" s="1"/>
  <c r="P279" i="1"/>
  <c r="Q279" i="1" s="1"/>
  <c r="P297" i="1"/>
  <c r="Q297" i="1" s="1"/>
  <c r="P305" i="1"/>
  <c r="Q305" i="1" s="1"/>
  <c r="P313" i="1"/>
  <c r="Q313" i="1" s="1"/>
  <c r="P321" i="1"/>
  <c r="Q321" i="1" s="1"/>
  <c r="P337" i="1"/>
  <c r="Q337" i="1" s="1"/>
  <c r="P362" i="1"/>
  <c r="Q362" i="1" s="1"/>
  <c r="P307" i="1"/>
  <c r="Q307" i="1" s="1"/>
  <c r="P327" i="1"/>
  <c r="Q327" i="1" s="1"/>
  <c r="P343" i="1"/>
  <c r="Q343" i="1" s="1"/>
  <c r="P304" i="1"/>
  <c r="Q304" i="1" s="1"/>
  <c r="P322" i="1"/>
  <c r="Q322" i="1" s="1"/>
  <c r="P338" i="1"/>
  <c r="Q338" i="1" s="1"/>
  <c r="P350" i="1"/>
  <c r="Q350" i="1" s="1"/>
  <c r="P359" i="1"/>
  <c r="Q359" i="1" s="1"/>
  <c r="P354" i="1"/>
  <c r="Q354" i="1" s="1"/>
  <c r="P356" i="1"/>
  <c r="Q356" i="1" s="1"/>
  <c r="P368" i="1"/>
  <c r="Q368" i="1" s="1"/>
  <c r="P372" i="1"/>
  <c r="Q372" i="1" s="1"/>
  <c r="P376" i="1"/>
  <c r="Q376" i="1" s="1"/>
  <c r="P380" i="1"/>
  <c r="Q380" i="1" s="1"/>
  <c r="M27" i="1"/>
  <c r="BG27" i="1" s="1"/>
  <c r="I26" i="1"/>
  <c r="J26" i="1"/>
  <c r="AK25" i="1"/>
  <c r="D376" i="1"/>
  <c r="D375" i="1"/>
  <c r="D374" i="1"/>
  <c r="D373" i="1"/>
  <c r="D372" i="1"/>
  <c r="D371" i="1"/>
  <c r="D370" i="1"/>
  <c r="D369" i="1"/>
  <c r="D383" i="1"/>
  <c r="C382" i="1"/>
  <c r="B381" i="1"/>
  <c r="D379" i="1"/>
  <c r="C378" i="1"/>
  <c r="B377" i="1"/>
  <c r="B368" i="1"/>
  <c r="B367" i="1"/>
  <c r="B366" i="1"/>
  <c r="B365" i="1"/>
  <c r="B364" i="1"/>
  <c r="B363" i="1"/>
  <c r="B362" i="1"/>
  <c r="B361" i="1"/>
  <c r="B360" i="1"/>
  <c r="B359" i="1"/>
  <c r="B358" i="1"/>
  <c r="B357" i="1"/>
  <c r="B356" i="1"/>
  <c r="B355" i="1"/>
  <c r="B354" i="1"/>
  <c r="B353" i="1"/>
  <c r="B352" i="1"/>
  <c r="B351" i="1"/>
  <c r="C381" i="1"/>
  <c r="C380" i="1"/>
  <c r="C379" i="1"/>
  <c r="D378" i="1"/>
  <c r="C376" i="1"/>
  <c r="B375" i="1"/>
  <c r="C372" i="1"/>
  <c r="B371" i="1"/>
  <c r="D368" i="1"/>
  <c r="D367" i="1"/>
  <c r="D366" i="1"/>
  <c r="D365" i="1"/>
  <c r="D364" i="1"/>
  <c r="D363" i="1"/>
  <c r="D362" i="1"/>
  <c r="D361" i="1"/>
  <c r="D360" i="1"/>
  <c r="D359" i="1"/>
  <c r="D358" i="1"/>
  <c r="D357" i="1"/>
  <c r="D356" i="1"/>
  <c r="D355" i="1"/>
  <c r="D354" i="1"/>
  <c r="D353" i="1"/>
  <c r="D352" i="1"/>
  <c r="D351" i="1"/>
  <c r="D382" i="1"/>
  <c r="D381" i="1"/>
  <c r="D380" i="1"/>
  <c r="D377" i="1"/>
  <c r="C371" i="1"/>
  <c r="C370" i="1"/>
  <c r="C369" i="1"/>
  <c r="C367" i="1"/>
  <c r="C383" i="1"/>
  <c r="B382" i="1"/>
  <c r="B380" i="1"/>
  <c r="B379" i="1"/>
  <c r="B378" i="1"/>
  <c r="C377" i="1"/>
  <c r="B376" i="1"/>
  <c r="B370" i="1"/>
  <c r="B369" i="1"/>
  <c r="C368" i="1"/>
  <c r="C375" i="1"/>
  <c r="C373" i="1"/>
  <c r="C366" i="1"/>
  <c r="C365" i="1"/>
  <c r="C364" i="1"/>
  <c r="C361" i="1"/>
  <c r="C357" i="1"/>
  <c r="B373" i="1"/>
  <c r="C362" i="1"/>
  <c r="C358" i="1"/>
  <c r="C354" i="1"/>
  <c r="D350" i="1"/>
  <c r="D349" i="1"/>
  <c r="D348" i="1"/>
  <c r="B374" i="1"/>
  <c r="C363" i="1"/>
  <c r="C359" i="1"/>
  <c r="C355" i="1"/>
  <c r="C350" i="1"/>
  <c r="B349"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B350" i="1"/>
  <c r="B347" i="1"/>
  <c r="B346" i="1"/>
  <c r="B345" i="1"/>
  <c r="B344" i="1"/>
  <c r="B343" i="1"/>
  <c r="B342" i="1"/>
  <c r="B341" i="1"/>
  <c r="B340" i="1"/>
  <c r="B339" i="1"/>
  <c r="B338" i="1"/>
  <c r="B337" i="1"/>
  <c r="B336" i="1"/>
  <c r="B335" i="1"/>
  <c r="B334" i="1"/>
  <c r="B333" i="1"/>
  <c r="B332" i="1"/>
  <c r="B331" i="1"/>
  <c r="B330" i="1"/>
  <c r="B329" i="1"/>
  <c r="B328" i="1"/>
  <c r="B327" i="1"/>
  <c r="B326" i="1"/>
  <c r="B325" i="1"/>
  <c r="B324" i="1"/>
  <c r="B323" i="1"/>
  <c r="B322" i="1"/>
  <c r="B321" i="1"/>
  <c r="B320" i="1"/>
  <c r="B319" i="1"/>
  <c r="B318" i="1"/>
  <c r="B317" i="1"/>
  <c r="C360" i="1"/>
  <c r="B348" i="1"/>
  <c r="D345" i="1"/>
  <c r="D341" i="1"/>
  <c r="D337" i="1"/>
  <c r="D333" i="1"/>
  <c r="D329" i="1"/>
  <c r="D325" i="1"/>
  <c r="D321" i="1"/>
  <c r="D317" i="1"/>
  <c r="B314" i="1"/>
  <c r="D313" i="1"/>
  <c r="B310" i="1"/>
  <c r="D309" i="1"/>
  <c r="B306" i="1"/>
  <c r="D305" i="1"/>
  <c r="B302" i="1"/>
  <c r="D301" i="1"/>
  <c r="B298" i="1"/>
  <c r="D297"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B383" i="1"/>
  <c r="B372" i="1"/>
  <c r="C353" i="1"/>
  <c r="C351" i="1"/>
  <c r="D346" i="1"/>
  <c r="D342" i="1"/>
  <c r="D338" i="1"/>
  <c r="D334" i="1"/>
  <c r="D330" i="1"/>
  <c r="D326" i="1"/>
  <c r="D322" i="1"/>
  <c r="D318" i="1"/>
  <c r="D315" i="1"/>
  <c r="B313" i="1"/>
  <c r="D312" i="1"/>
  <c r="B309" i="1"/>
  <c r="D308" i="1"/>
  <c r="B305" i="1"/>
  <c r="D304" i="1"/>
  <c r="B301" i="1"/>
  <c r="D300" i="1"/>
  <c r="B297" i="1"/>
  <c r="D296" i="1"/>
  <c r="B294" i="1"/>
  <c r="B293" i="1"/>
  <c r="B292" i="1"/>
  <c r="B291" i="1"/>
  <c r="B290" i="1"/>
  <c r="B289" i="1"/>
  <c r="B288" i="1"/>
  <c r="B287" i="1"/>
  <c r="B286" i="1"/>
  <c r="B285" i="1"/>
  <c r="B284" i="1"/>
  <c r="B283" i="1"/>
  <c r="B282" i="1"/>
  <c r="B281" i="1"/>
  <c r="B280" i="1"/>
  <c r="B279" i="1"/>
  <c r="B278" i="1"/>
  <c r="B277" i="1"/>
  <c r="B276" i="1"/>
  <c r="B275" i="1"/>
  <c r="B274" i="1"/>
  <c r="B273" i="1"/>
  <c r="B272" i="1"/>
  <c r="B271" i="1"/>
  <c r="B270" i="1"/>
  <c r="C374" i="1"/>
  <c r="C352" i="1"/>
  <c r="D344" i="1"/>
  <c r="D340" i="1"/>
  <c r="D336" i="1"/>
  <c r="D332" i="1"/>
  <c r="D328" i="1"/>
  <c r="D324" i="1"/>
  <c r="D320" i="1"/>
  <c r="B316" i="1"/>
  <c r="D293" i="1"/>
  <c r="D289" i="1"/>
  <c r="D285" i="1"/>
  <c r="D281" i="1"/>
  <c r="D277" i="1"/>
  <c r="D273"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347" i="1"/>
  <c r="D343" i="1"/>
  <c r="D339" i="1"/>
  <c r="D335" i="1"/>
  <c r="D331" i="1"/>
  <c r="D327" i="1"/>
  <c r="D323" i="1"/>
  <c r="D319" i="1"/>
  <c r="B315" i="1"/>
  <c r="D314" i="1"/>
  <c r="D311" i="1"/>
  <c r="D310" i="1"/>
  <c r="D307" i="1"/>
  <c r="D306" i="1"/>
  <c r="D303" i="1"/>
  <c r="D302" i="1"/>
  <c r="D299" i="1"/>
  <c r="D298" i="1"/>
  <c r="D295" i="1"/>
  <c r="D292" i="1"/>
  <c r="D288" i="1"/>
  <c r="D284" i="1"/>
  <c r="D280" i="1"/>
  <c r="D276" i="1"/>
  <c r="D272"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D291" i="1"/>
  <c r="D287" i="1"/>
  <c r="D283" i="1"/>
  <c r="D279" i="1"/>
  <c r="D275" i="1"/>
  <c r="D271" i="1"/>
  <c r="B266" i="1"/>
  <c r="B262" i="1"/>
  <c r="B258" i="1"/>
  <c r="B254" i="1"/>
  <c r="B250" i="1"/>
  <c r="B246" i="1"/>
  <c r="B242" i="1"/>
  <c r="B238" i="1"/>
  <c r="B234" i="1"/>
  <c r="B230" i="1"/>
  <c r="B226" i="1"/>
  <c r="B222" i="1"/>
  <c r="B218" i="1"/>
  <c r="B214" i="1"/>
  <c r="B210" i="1"/>
  <c r="B206" i="1"/>
  <c r="B202" i="1"/>
  <c r="B198" i="1"/>
  <c r="B194" i="1"/>
  <c r="B190" i="1"/>
  <c r="B188" i="1"/>
  <c r="D187" i="1"/>
  <c r="B184" i="1"/>
  <c r="D183" i="1"/>
  <c r="B180" i="1"/>
  <c r="D179"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D316" i="1"/>
  <c r="B312" i="1"/>
  <c r="B308" i="1"/>
  <c r="B304" i="1"/>
  <c r="B300" i="1"/>
  <c r="B296" i="1"/>
  <c r="B269" i="1"/>
  <c r="B265" i="1"/>
  <c r="B261" i="1"/>
  <c r="B257" i="1"/>
  <c r="B253" i="1"/>
  <c r="B249" i="1"/>
  <c r="B245" i="1"/>
  <c r="B241" i="1"/>
  <c r="B237" i="1"/>
  <c r="B233" i="1"/>
  <c r="B229" i="1"/>
  <c r="B225" i="1"/>
  <c r="B221" i="1"/>
  <c r="B217" i="1"/>
  <c r="B213" i="1"/>
  <c r="B209" i="1"/>
  <c r="B205" i="1"/>
  <c r="B201" i="1"/>
  <c r="B197" i="1"/>
  <c r="B193" i="1"/>
  <c r="B189" i="1"/>
  <c r="B187" i="1"/>
  <c r="D186" i="1"/>
  <c r="B183" i="1"/>
  <c r="D182" i="1"/>
  <c r="B179" i="1"/>
  <c r="D178" i="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D294" i="1"/>
  <c r="D290" i="1"/>
  <c r="D286" i="1"/>
  <c r="D282" i="1"/>
  <c r="D278" i="1"/>
  <c r="D274" i="1"/>
  <c r="D270" i="1"/>
  <c r="C356" i="1"/>
  <c r="C349" i="1"/>
  <c r="B311" i="1"/>
  <c r="B303" i="1"/>
  <c r="B295" i="1"/>
  <c r="B268" i="1"/>
  <c r="B264" i="1"/>
  <c r="B260" i="1"/>
  <c r="C348" i="1"/>
  <c r="B307" i="1"/>
  <c r="B299" i="1"/>
  <c r="B267" i="1"/>
  <c r="B263" i="1"/>
  <c r="B259" i="1"/>
  <c r="B255" i="1"/>
  <c r="B251" i="1"/>
  <c r="B247" i="1"/>
  <c r="B243" i="1"/>
  <c r="B239" i="1"/>
  <c r="B235" i="1"/>
  <c r="B231" i="1"/>
  <c r="B227" i="1"/>
  <c r="B223" i="1"/>
  <c r="B219" i="1"/>
  <c r="B215" i="1"/>
  <c r="B212" i="1"/>
  <c r="B208" i="1"/>
  <c r="B207" i="1"/>
  <c r="B203" i="1"/>
  <c r="B199" i="1"/>
  <c r="B195" i="1"/>
  <c r="B191" i="1"/>
  <c r="B186" i="1"/>
  <c r="B182" i="1"/>
  <c r="B178" i="1"/>
  <c r="D174" i="1"/>
  <c r="D170" i="1"/>
  <c r="D166" i="1"/>
  <c r="D162" i="1"/>
  <c r="D158" i="1"/>
  <c r="D154" i="1"/>
  <c r="D150" i="1"/>
  <c r="D146" i="1"/>
  <c r="D142" i="1"/>
  <c r="D138" i="1"/>
  <c r="D134" i="1"/>
  <c r="D130" i="1"/>
  <c r="D126" i="1"/>
  <c r="D173" i="1"/>
  <c r="D169" i="1"/>
  <c r="D165" i="1"/>
  <c r="D161" i="1"/>
  <c r="D157" i="1"/>
  <c r="D153" i="1"/>
  <c r="D149" i="1"/>
  <c r="D145" i="1"/>
  <c r="D141" i="1"/>
  <c r="D137" i="1"/>
  <c r="D133" i="1"/>
  <c r="D129" i="1"/>
  <c r="D125" i="1"/>
  <c r="B211" i="1"/>
  <c r="B204" i="1"/>
  <c r="B200" i="1"/>
  <c r="B196" i="1"/>
  <c r="B192" i="1"/>
  <c r="D188" i="1"/>
  <c r="D185" i="1"/>
  <c r="D184" i="1"/>
  <c r="D181" i="1"/>
  <c r="D180" i="1"/>
  <c r="D177" i="1"/>
  <c r="D176" i="1"/>
  <c r="D172" i="1"/>
  <c r="D168" i="1"/>
  <c r="D164" i="1"/>
  <c r="D160" i="1"/>
  <c r="D156" i="1"/>
  <c r="D152" i="1"/>
  <c r="B256" i="1"/>
  <c r="B252" i="1"/>
  <c r="B248" i="1"/>
  <c r="B244" i="1"/>
  <c r="B240" i="1"/>
  <c r="B236" i="1"/>
  <c r="B232" i="1"/>
  <c r="B228" i="1"/>
  <c r="B224" i="1"/>
  <c r="B220" i="1"/>
  <c r="B216" i="1"/>
  <c r="D175" i="1"/>
  <c r="D171" i="1"/>
  <c r="D167" i="1"/>
  <c r="D163" i="1"/>
  <c r="D159" i="1"/>
  <c r="D155" i="1"/>
  <c r="D151" i="1"/>
  <c r="D148" i="1"/>
  <c r="D144" i="1"/>
  <c r="D140" i="1"/>
  <c r="D136" i="1"/>
  <c r="D132" i="1"/>
  <c r="D128" i="1"/>
  <c r="D124" i="1"/>
  <c r="D123" i="1"/>
  <c r="D122"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B181" i="1"/>
  <c r="D147" i="1"/>
  <c r="D143" i="1"/>
  <c r="D139" i="1"/>
  <c r="D135" i="1"/>
  <c r="D131" i="1"/>
  <c r="D127" i="1"/>
  <c r="D121" i="1"/>
  <c r="D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F24" i="1" s="1"/>
  <c r="C119" i="1"/>
  <c r="C118" i="1"/>
  <c r="C117" i="1"/>
  <c r="C116" i="1"/>
  <c r="C115" i="1"/>
  <c r="C114" i="1"/>
  <c r="C113" i="1"/>
  <c r="C112" i="1"/>
  <c r="C111" i="1"/>
  <c r="C110" i="1"/>
  <c r="C109" i="1"/>
  <c r="C108" i="1"/>
  <c r="C106" i="1"/>
  <c r="C105" i="1"/>
  <c r="C104" i="1"/>
  <c r="C103" i="1"/>
  <c r="C97" i="1"/>
  <c r="C95" i="1"/>
  <c r="C93" i="1"/>
  <c r="C92" i="1"/>
  <c r="C88" i="1"/>
  <c r="C86" i="1"/>
  <c r="C84" i="1"/>
  <c r="B69" i="1"/>
  <c r="B68" i="1"/>
  <c r="B65" i="1"/>
  <c r="B55" i="1"/>
  <c r="B54" i="1"/>
  <c r="B52" i="1"/>
  <c r="B48" i="1"/>
  <c r="B47" i="1"/>
  <c r="B40" i="1"/>
  <c r="C76" i="1"/>
  <c r="C74" i="1"/>
  <c r="B185" i="1"/>
  <c r="C121"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102" i="1"/>
  <c r="C101" i="1"/>
  <c r="C100" i="1"/>
  <c r="C98" i="1"/>
  <c r="C96" i="1"/>
  <c r="C91" i="1"/>
  <c r="C87" i="1"/>
  <c r="C83" i="1"/>
  <c r="C82" i="1"/>
  <c r="C81" i="1"/>
  <c r="C80" i="1"/>
  <c r="B64" i="1"/>
  <c r="B62" i="1"/>
  <c r="B60" i="1"/>
  <c r="B57" i="1"/>
  <c r="B53" i="1"/>
  <c r="B51" i="1"/>
  <c r="B50" i="1"/>
  <c r="B46" i="1"/>
  <c r="B45" i="1"/>
  <c r="B44" i="1"/>
  <c r="B43" i="1"/>
  <c r="B42" i="1"/>
  <c r="B41" i="1"/>
  <c r="B39" i="1"/>
  <c r="B38" i="1"/>
  <c r="B36" i="1"/>
  <c r="B35" i="1"/>
  <c r="B34" i="1"/>
  <c r="B32" i="1"/>
  <c r="B31" i="1"/>
  <c r="B29" i="1"/>
  <c r="B28" i="1"/>
  <c r="B26" i="1"/>
  <c r="B177" i="1"/>
  <c r="C79" i="1"/>
  <c r="C78" i="1"/>
  <c r="C77" i="1"/>
  <c r="C73" i="1"/>
  <c r="C107" i="1"/>
  <c r="C99" i="1"/>
  <c r="C94" i="1"/>
  <c r="C90" i="1"/>
  <c r="C89" i="1"/>
  <c r="C85" i="1"/>
  <c r="B72" i="1"/>
  <c r="B71" i="1"/>
  <c r="B70" i="1"/>
  <c r="B67" i="1"/>
  <c r="B66" i="1"/>
  <c r="B63" i="1"/>
  <c r="B61" i="1"/>
  <c r="B59" i="1"/>
  <c r="B58" i="1"/>
  <c r="B56" i="1"/>
  <c r="B49" i="1"/>
  <c r="B37" i="1"/>
  <c r="B33" i="1"/>
  <c r="B30" i="1"/>
  <c r="B27" i="1"/>
  <c r="B25" i="1"/>
  <c r="B24" i="1"/>
  <c r="C120" i="1"/>
  <c r="C75" i="1"/>
  <c r="P315" i="1"/>
  <c r="Q315" i="1" s="1"/>
  <c r="P332" i="1"/>
  <c r="Q332" i="1" s="1"/>
  <c r="P365" i="1"/>
  <c r="Q365" i="1" s="1"/>
  <c r="P283" i="1"/>
  <c r="Q283" i="1" s="1"/>
  <c r="P298" i="1"/>
  <c r="Q298" i="1" s="1"/>
  <c r="P306" i="1"/>
  <c r="Q306" i="1" s="1"/>
  <c r="P314" i="1"/>
  <c r="Q314" i="1" s="1"/>
  <c r="P325" i="1"/>
  <c r="Q325" i="1" s="1"/>
  <c r="P341" i="1"/>
  <c r="Q341" i="1" s="1"/>
  <c r="P295" i="1"/>
  <c r="Q295" i="1" s="1"/>
  <c r="P311" i="1"/>
  <c r="Q311" i="1" s="1"/>
  <c r="P331" i="1"/>
  <c r="Q331" i="1" s="1"/>
  <c r="P347" i="1"/>
  <c r="Q347" i="1" s="1"/>
  <c r="P308" i="1"/>
  <c r="Q308" i="1" s="1"/>
  <c r="P326" i="1"/>
  <c r="Q326" i="1" s="1"/>
  <c r="P342" i="1"/>
  <c r="Q342" i="1" s="1"/>
  <c r="P352" i="1"/>
  <c r="Q352" i="1" s="1"/>
  <c r="P363" i="1"/>
  <c r="Q363" i="1" s="1"/>
  <c r="P353" i="1"/>
  <c r="Q353" i="1" s="1"/>
  <c r="P360" i="1"/>
  <c r="Q360" i="1" s="1"/>
  <c r="P369" i="1"/>
  <c r="Q369" i="1" s="1"/>
  <c r="P373" i="1"/>
  <c r="Q373" i="1" s="1"/>
  <c r="P377" i="1"/>
  <c r="Q377" i="1" s="1"/>
  <c r="P381" i="1"/>
  <c r="Q381" i="1" s="1"/>
  <c r="AQ81" i="1"/>
  <c r="AR80" i="1"/>
  <c r="AN130" i="1"/>
  <c r="AO129" i="1"/>
  <c r="AP129" i="1" s="1"/>
  <c r="E24" i="1" l="1"/>
  <c r="E25" i="1" s="1"/>
  <c r="E26" i="1" s="1"/>
  <c r="E27" i="1" s="1"/>
  <c r="W23" i="1"/>
  <c r="X23" i="1" s="1"/>
  <c r="U23" i="1"/>
  <c r="BC25" i="1"/>
  <c r="BC26" i="1" s="1"/>
  <c r="BC27" i="1" s="1"/>
  <c r="BC28" i="1" s="1"/>
  <c r="BC29" i="1" s="1"/>
  <c r="BC30" i="1" s="1"/>
  <c r="BC31" i="1" s="1"/>
  <c r="BC32" i="1" s="1"/>
  <c r="BC33" i="1" s="1"/>
  <c r="BC34" i="1" s="1"/>
  <c r="BC35" i="1" s="1"/>
  <c r="BC36" i="1" s="1"/>
  <c r="BC37" i="1" s="1"/>
  <c r="BC38" i="1" s="1"/>
  <c r="BC39" i="1" s="1"/>
  <c r="BC40" i="1" s="1"/>
  <c r="BC41" i="1" s="1"/>
  <c r="BC42" i="1" s="1"/>
  <c r="BC43" i="1" s="1"/>
  <c r="BC44" i="1" s="1"/>
  <c r="BC45" i="1" s="1"/>
  <c r="BC46" i="1" s="1"/>
  <c r="BC47" i="1" s="1"/>
  <c r="BC48" i="1" s="1"/>
  <c r="BC49" i="1" s="1"/>
  <c r="BC50" i="1" s="1"/>
  <c r="BC51" i="1" s="1"/>
  <c r="BC52" i="1" s="1"/>
  <c r="BC53" i="1" s="1"/>
  <c r="BC54" i="1" s="1"/>
  <c r="BC55" i="1" s="1"/>
  <c r="BC56" i="1" s="1"/>
  <c r="BC57" i="1" s="1"/>
  <c r="BC58" i="1" s="1"/>
  <c r="BC59" i="1" s="1"/>
  <c r="BC60" i="1" s="1"/>
  <c r="BC61" i="1" s="1"/>
  <c r="BC62" i="1" s="1"/>
  <c r="BC63" i="1" s="1"/>
  <c r="BC64" i="1" s="1"/>
  <c r="BC65" i="1" s="1"/>
  <c r="BC66" i="1" s="1"/>
  <c r="BC67" i="1" s="1"/>
  <c r="BC68" i="1" s="1"/>
  <c r="BC69" i="1" s="1"/>
  <c r="BC70" i="1" s="1"/>
  <c r="BC71" i="1" s="1"/>
  <c r="BC72" i="1" s="1"/>
  <c r="BC73" i="1" s="1"/>
  <c r="BC74" i="1" s="1"/>
  <c r="BC75" i="1" s="1"/>
  <c r="BC76" i="1" s="1"/>
  <c r="BC77" i="1" s="1"/>
  <c r="BC78" i="1" s="1"/>
  <c r="BC79" i="1" s="1"/>
  <c r="BC80" i="1" s="1"/>
  <c r="BC81" i="1" s="1"/>
  <c r="BC82" i="1" s="1"/>
  <c r="BC83" i="1" s="1"/>
  <c r="BC84" i="1" s="1"/>
  <c r="BC85" i="1" s="1"/>
  <c r="BC86" i="1" s="1"/>
  <c r="BC87" i="1" s="1"/>
  <c r="BC88" i="1" s="1"/>
  <c r="BC89" i="1" s="1"/>
  <c r="BC90" i="1" s="1"/>
  <c r="BC91" i="1" s="1"/>
  <c r="BC92" i="1" s="1"/>
  <c r="BC93" i="1" s="1"/>
  <c r="BC94" i="1" s="1"/>
  <c r="BC95" i="1" s="1"/>
  <c r="BC96" i="1" s="1"/>
  <c r="BC97" i="1" s="1"/>
  <c r="BC98" i="1" s="1"/>
  <c r="BC99" i="1" s="1"/>
  <c r="BC100" i="1" s="1"/>
  <c r="BC101" i="1" s="1"/>
  <c r="BC102" i="1" s="1"/>
  <c r="BC103" i="1" s="1"/>
  <c r="BC104" i="1" s="1"/>
  <c r="BC105" i="1" s="1"/>
  <c r="BC106" i="1" s="1"/>
  <c r="BC107" i="1" s="1"/>
  <c r="BC108" i="1" s="1"/>
  <c r="BC109" i="1" s="1"/>
  <c r="BC110" i="1" s="1"/>
  <c r="BC111" i="1" s="1"/>
  <c r="BC112" i="1" s="1"/>
  <c r="BC113" i="1" s="1"/>
  <c r="BC114" i="1" s="1"/>
  <c r="BC115" i="1" s="1"/>
  <c r="BC116" i="1" s="1"/>
  <c r="BC117" i="1" s="1"/>
  <c r="BC118" i="1" s="1"/>
  <c r="BC119" i="1" s="1"/>
  <c r="BC120" i="1" s="1"/>
  <c r="BC121" i="1" s="1"/>
  <c r="BC122" i="1" s="1"/>
  <c r="BC123" i="1" s="1"/>
  <c r="BC124" i="1" s="1"/>
  <c r="BC125" i="1" s="1"/>
  <c r="BC126" i="1" s="1"/>
  <c r="BC127" i="1" s="1"/>
  <c r="BC128" i="1" s="1"/>
  <c r="BC129" i="1" s="1"/>
  <c r="BC130" i="1" s="1"/>
  <c r="BC131" i="1" s="1"/>
  <c r="BC132" i="1" s="1"/>
  <c r="BC133" i="1" s="1"/>
  <c r="BC134" i="1" s="1"/>
  <c r="BC135" i="1" s="1"/>
  <c r="BC136" i="1" s="1"/>
  <c r="BC137" i="1" s="1"/>
  <c r="BC138" i="1" s="1"/>
  <c r="BC139" i="1" s="1"/>
  <c r="BC140" i="1" s="1"/>
  <c r="BC141" i="1" s="1"/>
  <c r="BC142" i="1" s="1"/>
  <c r="BC143" i="1" s="1"/>
  <c r="BC144" i="1" s="1"/>
  <c r="BC145" i="1" s="1"/>
  <c r="BC146" i="1" s="1"/>
  <c r="BC147" i="1" s="1"/>
  <c r="BC148" i="1" s="1"/>
  <c r="BC149" i="1" s="1"/>
  <c r="BC150" i="1" s="1"/>
  <c r="BC151" i="1" s="1"/>
  <c r="BC152" i="1" s="1"/>
  <c r="BC153" i="1" s="1"/>
  <c r="BC154" i="1" s="1"/>
  <c r="BC155" i="1" s="1"/>
  <c r="BC156" i="1" s="1"/>
  <c r="BC157" i="1" s="1"/>
  <c r="BC158" i="1" s="1"/>
  <c r="BC159" i="1" s="1"/>
  <c r="BC160" i="1" s="1"/>
  <c r="BC161" i="1" s="1"/>
  <c r="BC162" i="1" s="1"/>
  <c r="BC163" i="1" s="1"/>
  <c r="BC164" i="1" s="1"/>
  <c r="BC165" i="1" s="1"/>
  <c r="BC166" i="1" s="1"/>
  <c r="BC167" i="1" s="1"/>
  <c r="BC168" i="1" s="1"/>
  <c r="BC169" i="1" s="1"/>
  <c r="BC170" i="1" s="1"/>
  <c r="BC171" i="1" s="1"/>
  <c r="BC172" i="1" s="1"/>
  <c r="BC173" i="1" s="1"/>
  <c r="BC174" i="1" s="1"/>
  <c r="BC175" i="1" s="1"/>
  <c r="BC176" i="1" s="1"/>
  <c r="BC177" i="1" s="1"/>
  <c r="BC178" i="1" s="1"/>
  <c r="BC179" i="1" s="1"/>
  <c r="BC180" i="1" s="1"/>
  <c r="BC181" i="1" s="1"/>
  <c r="BC182" i="1" s="1"/>
  <c r="BC183" i="1" s="1"/>
  <c r="BC184" i="1" s="1"/>
  <c r="BC185" i="1" s="1"/>
  <c r="BC186" i="1" s="1"/>
  <c r="BC187" i="1" s="1"/>
  <c r="BC188" i="1" s="1"/>
  <c r="BC189" i="1" s="1"/>
  <c r="BC190" i="1" s="1"/>
  <c r="BC191" i="1" s="1"/>
  <c r="BC192" i="1" s="1"/>
  <c r="BC193" i="1" s="1"/>
  <c r="BC194" i="1" s="1"/>
  <c r="BC195" i="1" s="1"/>
  <c r="BC196" i="1" s="1"/>
  <c r="BC197" i="1" s="1"/>
  <c r="BC198" i="1" s="1"/>
  <c r="BC199" i="1" s="1"/>
  <c r="BC200" i="1" s="1"/>
  <c r="BC201" i="1" s="1"/>
  <c r="BC202" i="1" s="1"/>
  <c r="BC203" i="1" s="1"/>
  <c r="BC204" i="1" s="1"/>
  <c r="BC205" i="1" s="1"/>
  <c r="BC206" i="1" s="1"/>
  <c r="BC207" i="1" s="1"/>
  <c r="BC208" i="1" s="1"/>
  <c r="BC209" i="1" s="1"/>
  <c r="BC210" i="1" s="1"/>
  <c r="BC211" i="1" s="1"/>
  <c r="BC212" i="1" s="1"/>
  <c r="BC213" i="1" s="1"/>
  <c r="BC214" i="1" s="1"/>
  <c r="BC215" i="1" s="1"/>
  <c r="BC216" i="1" s="1"/>
  <c r="BC217" i="1" s="1"/>
  <c r="BC218" i="1" s="1"/>
  <c r="BC219" i="1" s="1"/>
  <c r="BC220" i="1" s="1"/>
  <c r="BC221" i="1" s="1"/>
  <c r="BC222" i="1" s="1"/>
  <c r="BC223" i="1" s="1"/>
  <c r="BC224" i="1" s="1"/>
  <c r="BC225" i="1" s="1"/>
  <c r="BC226" i="1" s="1"/>
  <c r="BC227" i="1" s="1"/>
  <c r="BC228" i="1" s="1"/>
  <c r="BC229" i="1" s="1"/>
  <c r="BC230" i="1" s="1"/>
  <c r="BC231" i="1" s="1"/>
  <c r="BC232" i="1" s="1"/>
  <c r="BC233" i="1" s="1"/>
  <c r="BC234" i="1" s="1"/>
  <c r="BC235" i="1" s="1"/>
  <c r="BC236" i="1" s="1"/>
  <c r="BC237" i="1" s="1"/>
  <c r="BC238" i="1" s="1"/>
  <c r="BC239" i="1" s="1"/>
  <c r="BC240" i="1" s="1"/>
  <c r="BC241" i="1" s="1"/>
  <c r="BC242" i="1" s="1"/>
  <c r="BC243" i="1" s="1"/>
  <c r="BC244" i="1" s="1"/>
  <c r="BC245" i="1" s="1"/>
  <c r="BC246" i="1" s="1"/>
  <c r="BC247" i="1" s="1"/>
  <c r="BC248" i="1" s="1"/>
  <c r="BC249" i="1" s="1"/>
  <c r="BC250" i="1" s="1"/>
  <c r="BC251" i="1" s="1"/>
  <c r="BC252" i="1" s="1"/>
  <c r="BC253" i="1" s="1"/>
  <c r="BC254" i="1" s="1"/>
  <c r="BC255" i="1" s="1"/>
  <c r="BC256" i="1" s="1"/>
  <c r="BC257" i="1" s="1"/>
  <c r="BC258" i="1" s="1"/>
  <c r="BC259" i="1" s="1"/>
  <c r="BC260" i="1" s="1"/>
  <c r="BC261" i="1" s="1"/>
  <c r="BC262" i="1" s="1"/>
  <c r="BC263" i="1" s="1"/>
  <c r="BC264" i="1" s="1"/>
  <c r="BC265" i="1" s="1"/>
  <c r="BC266" i="1" s="1"/>
  <c r="BC267" i="1" s="1"/>
  <c r="BC268" i="1" s="1"/>
  <c r="BC269" i="1" s="1"/>
  <c r="BC270" i="1" s="1"/>
  <c r="BC271" i="1" s="1"/>
  <c r="BC272" i="1" s="1"/>
  <c r="BC273" i="1" s="1"/>
  <c r="BC274" i="1" s="1"/>
  <c r="BC275" i="1" s="1"/>
  <c r="BC276" i="1" s="1"/>
  <c r="BC277" i="1" s="1"/>
  <c r="BC278" i="1" s="1"/>
  <c r="BC279" i="1" s="1"/>
  <c r="BC280" i="1" s="1"/>
  <c r="BC281" i="1" s="1"/>
  <c r="BC282" i="1" s="1"/>
  <c r="BC283" i="1" s="1"/>
  <c r="BC284" i="1" s="1"/>
  <c r="BC285" i="1" s="1"/>
  <c r="BC286" i="1" s="1"/>
  <c r="BC287" i="1" s="1"/>
  <c r="BC288" i="1" s="1"/>
  <c r="BC289" i="1" s="1"/>
  <c r="BC290" i="1" s="1"/>
  <c r="BC291" i="1" s="1"/>
  <c r="BC292" i="1" s="1"/>
  <c r="BC293" i="1" s="1"/>
  <c r="BC294" i="1" s="1"/>
  <c r="BC295" i="1" s="1"/>
  <c r="BC296" i="1" s="1"/>
  <c r="BC297" i="1" s="1"/>
  <c r="BC298" i="1" s="1"/>
  <c r="BC299" i="1" s="1"/>
  <c r="BC300" i="1" s="1"/>
  <c r="BC301" i="1" s="1"/>
  <c r="BC302" i="1" s="1"/>
  <c r="BC303" i="1" s="1"/>
  <c r="BC304" i="1" s="1"/>
  <c r="BC305" i="1" s="1"/>
  <c r="BC306" i="1" s="1"/>
  <c r="BC307" i="1" s="1"/>
  <c r="BC308" i="1" s="1"/>
  <c r="BC309" i="1" s="1"/>
  <c r="BC310" i="1" s="1"/>
  <c r="BC311" i="1" s="1"/>
  <c r="BC312" i="1" s="1"/>
  <c r="BC313" i="1" s="1"/>
  <c r="BC314" i="1" s="1"/>
  <c r="BC315" i="1" s="1"/>
  <c r="BC316" i="1" s="1"/>
  <c r="BC317" i="1" s="1"/>
  <c r="BC318" i="1" s="1"/>
  <c r="BC319" i="1" s="1"/>
  <c r="BC320" i="1" s="1"/>
  <c r="BC321" i="1" s="1"/>
  <c r="BC322" i="1" s="1"/>
  <c r="BC323" i="1" s="1"/>
  <c r="BC324" i="1" s="1"/>
  <c r="BC325" i="1" s="1"/>
  <c r="BC326" i="1" s="1"/>
  <c r="BC327" i="1" s="1"/>
  <c r="BC328" i="1" s="1"/>
  <c r="BC329" i="1" s="1"/>
  <c r="BC330" i="1" s="1"/>
  <c r="BC331" i="1" s="1"/>
  <c r="BC332" i="1" s="1"/>
  <c r="BC333" i="1" s="1"/>
  <c r="BC334" i="1" s="1"/>
  <c r="BC335" i="1" s="1"/>
  <c r="BC336" i="1" s="1"/>
  <c r="BC337" i="1" s="1"/>
  <c r="BC338" i="1" s="1"/>
  <c r="BC339" i="1" s="1"/>
  <c r="BC340" i="1" s="1"/>
  <c r="BC341" i="1" s="1"/>
  <c r="BC342" i="1" s="1"/>
  <c r="BC343" i="1" s="1"/>
  <c r="BC344" i="1" s="1"/>
  <c r="BC345" i="1" s="1"/>
  <c r="BC346" i="1" s="1"/>
  <c r="BC347" i="1" s="1"/>
  <c r="BC348" i="1" s="1"/>
  <c r="BC349" i="1" s="1"/>
  <c r="BC350" i="1" s="1"/>
  <c r="BC351" i="1" s="1"/>
  <c r="BC352" i="1" s="1"/>
  <c r="BC353" i="1" s="1"/>
  <c r="BC354" i="1" s="1"/>
  <c r="BC355" i="1" s="1"/>
  <c r="BC356" i="1" s="1"/>
  <c r="BC357" i="1" s="1"/>
  <c r="BC358" i="1" s="1"/>
  <c r="BC359" i="1" s="1"/>
  <c r="BC360" i="1" s="1"/>
  <c r="BC361" i="1" s="1"/>
  <c r="BC362" i="1" s="1"/>
  <c r="BC363" i="1" s="1"/>
  <c r="BC364" i="1" s="1"/>
  <c r="BC365" i="1" s="1"/>
  <c r="BC366" i="1" s="1"/>
  <c r="BC367" i="1" s="1"/>
  <c r="BC368" i="1" s="1"/>
  <c r="BC369" i="1" s="1"/>
  <c r="BC370" i="1" s="1"/>
  <c r="BC371" i="1" s="1"/>
  <c r="BC372" i="1" s="1"/>
  <c r="BC373" i="1" s="1"/>
  <c r="BC374" i="1" s="1"/>
  <c r="BC375" i="1" s="1"/>
  <c r="BC376" i="1" s="1"/>
  <c r="BC377" i="1" s="1"/>
  <c r="BC378" i="1" s="1"/>
  <c r="BC379" i="1" s="1"/>
  <c r="BC380" i="1" s="1"/>
  <c r="BC381" i="1" s="1"/>
  <c r="BC382" i="1" s="1"/>
  <c r="BC383" i="1" s="1"/>
  <c r="AV23" i="1"/>
  <c r="AW23" i="1" s="1"/>
  <c r="E28" i="1"/>
  <c r="E29" i="1" s="1"/>
  <c r="E30" i="1" s="1"/>
  <c r="E31" i="1" s="1"/>
  <c r="E32" i="1" s="1"/>
  <c r="E33" i="1" s="1"/>
  <c r="E34" i="1" s="1"/>
  <c r="E35" i="1" s="1"/>
  <c r="E36" i="1" s="1"/>
  <c r="E37" i="1" s="1"/>
  <c r="E38" i="1" s="1"/>
  <c r="E39" i="1" s="1"/>
  <c r="E40" i="1" s="1"/>
  <c r="E41" i="1" s="1"/>
  <c r="E42" i="1" s="1"/>
  <c r="E43" i="1" s="1"/>
  <c r="E44" i="1" s="1"/>
  <c r="E45" i="1" s="1"/>
  <c r="E46" i="1" s="1"/>
  <c r="E47" i="1" s="1"/>
  <c r="E48" i="1" s="1"/>
  <c r="E49" i="1" s="1"/>
  <c r="E50" i="1" s="1"/>
  <c r="E51" i="1" s="1"/>
  <c r="E52" i="1" s="1"/>
  <c r="E53" i="1" s="1"/>
  <c r="E54" i="1" s="1"/>
  <c r="E55" i="1" s="1"/>
  <c r="E56" i="1" s="1"/>
  <c r="E57" i="1" s="1"/>
  <c r="E58" i="1" s="1"/>
  <c r="E59" i="1" s="1"/>
  <c r="E60" i="1" s="1"/>
  <c r="E61" i="1" s="1"/>
  <c r="E62" i="1" s="1"/>
  <c r="E63" i="1" s="1"/>
  <c r="E64" i="1" s="1"/>
  <c r="E65" i="1" s="1"/>
  <c r="E66" i="1" s="1"/>
  <c r="E67" i="1" s="1"/>
  <c r="E68" i="1" s="1"/>
  <c r="E69" i="1" s="1"/>
  <c r="E70" i="1" s="1"/>
  <c r="E71" i="1" s="1"/>
  <c r="E72" i="1" s="1"/>
  <c r="E73" i="1" s="1"/>
  <c r="E74" i="1" s="1"/>
  <c r="E75" i="1" s="1"/>
  <c r="E76" i="1" s="1"/>
  <c r="E77" i="1" s="1"/>
  <c r="E78" i="1" s="1"/>
  <c r="E79" i="1" s="1"/>
  <c r="E80" i="1" s="1"/>
  <c r="E81" i="1" s="1"/>
  <c r="E82" i="1" s="1"/>
  <c r="E83" i="1" s="1"/>
  <c r="E84" i="1" s="1"/>
  <c r="E85" i="1" s="1"/>
  <c r="E86" i="1" s="1"/>
  <c r="E87" i="1" s="1"/>
  <c r="E88" i="1" s="1"/>
  <c r="E89" i="1" s="1"/>
  <c r="E90" i="1" s="1"/>
  <c r="E91" i="1" s="1"/>
  <c r="E92" i="1" s="1"/>
  <c r="E93" i="1" s="1"/>
  <c r="E94" i="1" s="1"/>
  <c r="E95" i="1" s="1"/>
  <c r="E96" i="1" s="1"/>
  <c r="E97" i="1" s="1"/>
  <c r="E98" i="1" s="1"/>
  <c r="E99" i="1" s="1"/>
  <c r="E100" i="1" s="1"/>
  <c r="E101" i="1" s="1"/>
  <c r="E102" i="1" s="1"/>
  <c r="E103" i="1" s="1"/>
  <c r="E104" i="1" s="1"/>
  <c r="E105" i="1" s="1"/>
  <c r="E106" i="1" s="1"/>
  <c r="E107" i="1" s="1"/>
  <c r="E108" i="1" s="1"/>
  <c r="E109" i="1" s="1"/>
  <c r="E110" i="1" s="1"/>
  <c r="E111" i="1" s="1"/>
  <c r="E112" i="1" s="1"/>
  <c r="E113" i="1" s="1"/>
  <c r="E114" i="1" s="1"/>
  <c r="E115" i="1" s="1"/>
  <c r="E116" i="1" s="1"/>
  <c r="E117" i="1" s="1"/>
  <c r="E118" i="1" s="1"/>
  <c r="E119" i="1" s="1"/>
  <c r="E120" i="1" s="1"/>
  <c r="E121" i="1" s="1"/>
  <c r="E122" i="1" s="1"/>
  <c r="E123" i="1" s="1"/>
  <c r="E124" i="1" s="1"/>
  <c r="E125" i="1" s="1"/>
  <c r="E126" i="1" s="1"/>
  <c r="E127" i="1" s="1"/>
  <c r="E128" i="1" s="1"/>
  <c r="E129" i="1" s="1"/>
  <c r="E130" i="1" s="1"/>
  <c r="E131" i="1" s="1"/>
  <c r="E132" i="1" s="1"/>
  <c r="E133" i="1" s="1"/>
  <c r="E134" i="1" s="1"/>
  <c r="E135" i="1" s="1"/>
  <c r="E136" i="1" s="1"/>
  <c r="E137" i="1" s="1"/>
  <c r="E138" i="1" s="1"/>
  <c r="E139" i="1" s="1"/>
  <c r="E140" i="1" s="1"/>
  <c r="E141" i="1" s="1"/>
  <c r="E142" i="1" s="1"/>
  <c r="E143" i="1" s="1"/>
  <c r="E144" i="1" s="1"/>
  <c r="E145" i="1" s="1"/>
  <c r="E146" i="1" s="1"/>
  <c r="E147" i="1" s="1"/>
  <c r="E148" i="1" s="1"/>
  <c r="E149" i="1" s="1"/>
  <c r="E150" i="1" s="1"/>
  <c r="E151" i="1" s="1"/>
  <c r="E152" i="1" s="1"/>
  <c r="E153" i="1" s="1"/>
  <c r="E154" i="1" s="1"/>
  <c r="E155" i="1" s="1"/>
  <c r="E156" i="1" s="1"/>
  <c r="E157" i="1" s="1"/>
  <c r="E158" i="1" s="1"/>
  <c r="E159" i="1" s="1"/>
  <c r="E160" i="1" s="1"/>
  <c r="E161" i="1" s="1"/>
  <c r="E162" i="1" s="1"/>
  <c r="E163" i="1" s="1"/>
  <c r="E164" i="1" s="1"/>
  <c r="E165" i="1" s="1"/>
  <c r="E166" i="1" s="1"/>
  <c r="E167" i="1" s="1"/>
  <c r="E168" i="1" s="1"/>
  <c r="E169" i="1" s="1"/>
  <c r="E170" i="1" s="1"/>
  <c r="E171" i="1" s="1"/>
  <c r="E172" i="1" s="1"/>
  <c r="E173" i="1" s="1"/>
  <c r="E174" i="1" s="1"/>
  <c r="E175" i="1" s="1"/>
  <c r="E176" i="1" s="1"/>
  <c r="E177" i="1" s="1"/>
  <c r="E178" i="1" s="1"/>
  <c r="E179" i="1" s="1"/>
  <c r="E180" i="1" s="1"/>
  <c r="E181" i="1" s="1"/>
  <c r="E182" i="1" s="1"/>
  <c r="E183" i="1" s="1"/>
  <c r="E184" i="1" s="1"/>
  <c r="E185" i="1" s="1"/>
  <c r="E186" i="1" s="1"/>
  <c r="E187" i="1" s="1"/>
  <c r="E188" i="1" s="1"/>
  <c r="E189" i="1" s="1"/>
  <c r="E190" i="1" s="1"/>
  <c r="E191" i="1" s="1"/>
  <c r="E192" i="1" s="1"/>
  <c r="E193" i="1" s="1"/>
  <c r="E194" i="1" s="1"/>
  <c r="E195" i="1" s="1"/>
  <c r="E196" i="1" s="1"/>
  <c r="E197" i="1" s="1"/>
  <c r="E198" i="1" s="1"/>
  <c r="E199" i="1" s="1"/>
  <c r="E200" i="1" s="1"/>
  <c r="E201" i="1" s="1"/>
  <c r="E202" i="1" s="1"/>
  <c r="E203" i="1" s="1"/>
  <c r="E204" i="1" s="1"/>
  <c r="E205" i="1" s="1"/>
  <c r="E206" i="1" s="1"/>
  <c r="E207" i="1" s="1"/>
  <c r="E208" i="1" s="1"/>
  <c r="E209" i="1" s="1"/>
  <c r="E210" i="1" s="1"/>
  <c r="E211" i="1" s="1"/>
  <c r="E212" i="1" s="1"/>
  <c r="E213" i="1" s="1"/>
  <c r="E214" i="1" s="1"/>
  <c r="E215" i="1" s="1"/>
  <c r="E216" i="1" s="1"/>
  <c r="E217" i="1" s="1"/>
  <c r="E218" i="1" s="1"/>
  <c r="E219" i="1" s="1"/>
  <c r="E220" i="1" s="1"/>
  <c r="E221" i="1" s="1"/>
  <c r="E222" i="1" s="1"/>
  <c r="E223" i="1" s="1"/>
  <c r="E224" i="1" s="1"/>
  <c r="E225" i="1" s="1"/>
  <c r="E226" i="1" s="1"/>
  <c r="E227" i="1" s="1"/>
  <c r="E228" i="1" s="1"/>
  <c r="E229" i="1" s="1"/>
  <c r="E230" i="1" s="1"/>
  <c r="E231" i="1" s="1"/>
  <c r="E232" i="1" s="1"/>
  <c r="E233" i="1" s="1"/>
  <c r="E234" i="1" s="1"/>
  <c r="E235" i="1" s="1"/>
  <c r="E236" i="1" s="1"/>
  <c r="E237" i="1" s="1"/>
  <c r="E238" i="1" s="1"/>
  <c r="E239" i="1" s="1"/>
  <c r="E240" i="1" s="1"/>
  <c r="E241" i="1" s="1"/>
  <c r="E242" i="1" s="1"/>
  <c r="E243" i="1" s="1"/>
  <c r="E244" i="1" s="1"/>
  <c r="E245" i="1" s="1"/>
  <c r="E246" i="1" s="1"/>
  <c r="E247" i="1" s="1"/>
  <c r="E248" i="1" s="1"/>
  <c r="E249" i="1" s="1"/>
  <c r="E250" i="1" s="1"/>
  <c r="E251" i="1" s="1"/>
  <c r="E252" i="1" s="1"/>
  <c r="E253" i="1" s="1"/>
  <c r="E254" i="1" s="1"/>
  <c r="E255" i="1" s="1"/>
  <c r="E256" i="1" s="1"/>
  <c r="E257" i="1" s="1"/>
  <c r="E258" i="1" s="1"/>
  <c r="E259" i="1" s="1"/>
  <c r="E260" i="1" s="1"/>
  <c r="E261" i="1" s="1"/>
  <c r="E262" i="1" s="1"/>
  <c r="E263" i="1" s="1"/>
  <c r="E264" i="1" s="1"/>
  <c r="E265" i="1" s="1"/>
  <c r="E266" i="1" s="1"/>
  <c r="E267" i="1" s="1"/>
  <c r="E268" i="1" s="1"/>
  <c r="E269" i="1" s="1"/>
  <c r="E270" i="1" s="1"/>
  <c r="E271" i="1" s="1"/>
  <c r="E272" i="1" s="1"/>
  <c r="E273" i="1" s="1"/>
  <c r="E274" i="1" s="1"/>
  <c r="E275" i="1" s="1"/>
  <c r="E276" i="1" s="1"/>
  <c r="E277" i="1" s="1"/>
  <c r="E278" i="1" s="1"/>
  <c r="E279" i="1" s="1"/>
  <c r="E280" i="1" s="1"/>
  <c r="E281" i="1" s="1"/>
  <c r="E282" i="1" s="1"/>
  <c r="E283" i="1" s="1"/>
  <c r="E284" i="1" s="1"/>
  <c r="E285" i="1" s="1"/>
  <c r="E286" i="1" s="1"/>
  <c r="E287" i="1" s="1"/>
  <c r="E288" i="1" s="1"/>
  <c r="E289" i="1" s="1"/>
  <c r="E290" i="1" s="1"/>
  <c r="E291" i="1" s="1"/>
  <c r="E292" i="1" s="1"/>
  <c r="E293" i="1" s="1"/>
  <c r="E294" i="1" s="1"/>
  <c r="E295" i="1" s="1"/>
  <c r="E296" i="1" s="1"/>
  <c r="E297" i="1" s="1"/>
  <c r="E298" i="1" s="1"/>
  <c r="E299" i="1" s="1"/>
  <c r="E300" i="1" s="1"/>
  <c r="E301" i="1" s="1"/>
  <c r="E302" i="1" s="1"/>
  <c r="E303" i="1" s="1"/>
  <c r="E304" i="1" s="1"/>
  <c r="E305" i="1" s="1"/>
  <c r="E306" i="1" s="1"/>
  <c r="E307" i="1" s="1"/>
  <c r="E308" i="1" s="1"/>
  <c r="E309" i="1" s="1"/>
  <c r="E310" i="1" s="1"/>
  <c r="E311" i="1" s="1"/>
  <c r="E312" i="1" s="1"/>
  <c r="E313" i="1" s="1"/>
  <c r="E314" i="1" s="1"/>
  <c r="E315" i="1" s="1"/>
  <c r="E316" i="1" s="1"/>
  <c r="E317" i="1" s="1"/>
  <c r="E318" i="1" s="1"/>
  <c r="E319" i="1" s="1"/>
  <c r="E320" i="1" s="1"/>
  <c r="E321" i="1" s="1"/>
  <c r="E322" i="1" s="1"/>
  <c r="E323" i="1" s="1"/>
  <c r="E324" i="1" s="1"/>
  <c r="E325" i="1" s="1"/>
  <c r="E326" i="1" s="1"/>
  <c r="E327" i="1" s="1"/>
  <c r="E328" i="1" s="1"/>
  <c r="E329" i="1" s="1"/>
  <c r="E330" i="1" s="1"/>
  <c r="E331" i="1" s="1"/>
  <c r="E332" i="1" s="1"/>
  <c r="E333" i="1" s="1"/>
  <c r="E334" i="1" s="1"/>
  <c r="E335" i="1" s="1"/>
  <c r="E336" i="1" s="1"/>
  <c r="E337" i="1" s="1"/>
  <c r="E338" i="1" s="1"/>
  <c r="E339" i="1" s="1"/>
  <c r="E340" i="1" s="1"/>
  <c r="E341" i="1" s="1"/>
  <c r="E342" i="1" s="1"/>
  <c r="E343" i="1" s="1"/>
  <c r="E344" i="1" s="1"/>
  <c r="E345" i="1" s="1"/>
  <c r="E346" i="1" s="1"/>
  <c r="E347" i="1" s="1"/>
  <c r="E348" i="1" s="1"/>
  <c r="E349" i="1" s="1"/>
  <c r="E350" i="1" s="1"/>
  <c r="E351" i="1" s="1"/>
  <c r="E352" i="1" s="1"/>
  <c r="E353" i="1" s="1"/>
  <c r="E354" i="1" s="1"/>
  <c r="E355" i="1" s="1"/>
  <c r="E356" i="1" s="1"/>
  <c r="E357" i="1" s="1"/>
  <c r="E358" i="1" s="1"/>
  <c r="E359" i="1" s="1"/>
  <c r="E360" i="1" s="1"/>
  <c r="E361" i="1" s="1"/>
  <c r="E362" i="1" s="1"/>
  <c r="E363" i="1" s="1"/>
  <c r="E364" i="1" s="1"/>
  <c r="E365" i="1" s="1"/>
  <c r="E366" i="1" s="1"/>
  <c r="E367" i="1" s="1"/>
  <c r="E368" i="1" s="1"/>
  <c r="E369" i="1" s="1"/>
  <c r="E370" i="1" s="1"/>
  <c r="E371" i="1" s="1"/>
  <c r="E372" i="1" s="1"/>
  <c r="E373" i="1" s="1"/>
  <c r="E374" i="1" s="1"/>
  <c r="E375" i="1" s="1"/>
  <c r="E376" i="1" s="1"/>
  <c r="E377" i="1" s="1"/>
  <c r="E378" i="1" s="1"/>
  <c r="E379" i="1" s="1"/>
  <c r="E380" i="1" s="1"/>
  <c r="E381" i="1" s="1"/>
  <c r="E382" i="1" s="1"/>
  <c r="E383" i="1" s="1"/>
  <c r="AD24" i="1"/>
  <c r="AD25" i="1" s="1"/>
  <c r="AD26" i="1" s="1"/>
  <c r="AD27" i="1" s="1"/>
  <c r="AD28" i="1" s="1"/>
  <c r="AD29" i="1" s="1"/>
  <c r="AD30" i="1" s="1"/>
  <c r="AD31" i="1" s="1"/>
  <c r="AD32" i="1" s="1"/>
  <c r="AD33" i="1" s="1"/>
  <c r="AD34" i="1" s="1"/>
  <c r="AD35" i="1" s="1"/>
  <c r="AD36" i="1" s="1"/>
  <c r="AD37" i="1" s="1"/>
  <c r="AD38" i="1" s="1"/>
  <c r="AD39" i="1" s="1"/>
  <c r="AD40" i="1" s="1"/>
  <c r="AD41" i="1" s="1"/>
  <c r="AD42" i="1" s="1"/>
  <c r="AD43" i="1" s="1"/>
  <c r="AD44" i="1" s="1"/>
  <c r="AD45" i="1" s="1"/>
  <c r="AD46" i="1" s="1"/>
  <c r="AD47" i="1" s="1"/>
  <c r="AD48" i="1" s="1"/>
  <c r="AD49" i="1" s="1"/>
  <c r="AD50" i="1" s="1"/>
  <c r="AD51" i="1" s="1"/>
  <c r="AD52" i="1" s="1"/>
  <c r="AD53" i="1" s="1"/>
  <c r="AD54" i="1" s="1"/>
  <c r="AD55" i="1" s="1"/>
  <c r="AD56" i="1" s="1"/>
  <c r="AD57" i="1" s="1"/>
  <c r="AD58" i="1" s="1"/>
  <c r="AD59" i="1" s="1"/>
  <c r="AD60" i="1" s="1"/>
  <c r="AD61" i="1" s="1"/>
  <c r="AD62" i="1" s="1"/>
  <c r="AD63" i="1" s="1"/>
  <c r="AD64" i="1" s="1"/>
  <c r="AD65" i="1" s="1"/>
  <c r="AD66" i="1" s="1"/>
  <c r="AD67" i="1" s="1"/>
  <c r="AD68" i="1" s="1"/>
  <c r="AD69" i="1" s="1"/>
  <c r="AD70" i="1" s="1"/>
  <c r="AD71" i="1" s="1"/>
  <c r="AD72" i="1" s="1"/>
  <c r="AD73" i="1" s="1"/>
  <c r="AD74" i="1" s="1"/>
  <c r="AD75" i="1" s="1"/>
  <c r="AD76" i="1" s="1"/>
  <c r="AD77" i="1" s="1"/>
  <c r="AD78" i="1" s="1"/>
  <c r="AD79" i="1" s="1"/>
  <c r="AD80" i="1" s="1"/>
  <c r="AD81" i="1" s="1"/>
  <c r="AD82" i="1" s="1"/>
  <c r="AD83" i="1" s="1"/>
  <c r="AD84" i="1" s="1"/>
  <c r="AD85" i="1" s="1"/>
  <c r="AD86" i="1" s="1"/>
  <c r="AD87" i="1" s="1"/>
  <c r="AD88" i="1" s="1"/>
  <c r="AD89" i="1" s="1"/>
  <c r="AD90" i="1" s="1"/>
  <c r="AD91" i="1" s="1"/>
  <c r="AD92" i="1" s="1"/>
  <c r="AD93" i="1" s="1"/>
  <c r="AD94" i="1" s="1"/>
  <c r="AD95" i="1" s="1"/>
  <c r="AD96" i="1" s="1"/>
  <c r="AD97" i="1" s="1"/>
  <c r="AD98" i="1" s="1"/>
  <c r="AD99" i="1" s="1"/>
  <c r="AD100" i="1" s="1"/>
  <c r="AD101" i="1" s="1"/>
  <c r="AD102" i="1" s="1"/>
  <c r="AD103" i="1" s="1"/>
  <c r="AD104" i="1" s="1"/>
  <c r="AD105" i="1" s="1"/>
  <c r="AD106" i="1" s="1"/>
  <c r="AD107" i="1" s="1"/>
  <c r="AD108" i="1" s="1"/>
  <c r="AD109" i="1" s="1"/>
  <c r="AD110" i="1" s="1"/>
  <c r="AD111" i="1" s="1"/>
  <c r="AD112" i="1" s="1"/>
  <c r="AD113" i="1" s="1"/>
  <c r="AD114" i="1" s="1"/>
  <c r="AD115" i="1" s="1"/>
  <c r="AD116" i="1" s="1"/>
  <c r="AD117" i="1" s="1"/>
  <c r="AD118" i="1" s="1"/>
  <c r="AD119" i="1" s="1"/>
  <c r="AD120" i="1" s="1"/>
  <c r="AD121" i="1" s="1"/>
  <c r="AD122" i="1" s="1"/>
  <c r="AD123" i="1" s="1"/>
  <c r="AD124" i="1" s="1"/>
  <c r="AD125" i="1" s="1"/>
  <c r="AD126" i="1" s="1"/>
  <c r="AD127" i="1" s="1"/>
  <c r="AD128" i="1" s="1"/>
  <c r="AD129" i="1" s="1"/>
  <c r="AD130" i="1" s="1"/>
  <c r="AD131" i="1" s="1"/>
  <c r="AD132" i="1" s="1"/>
  <c r="AD133" i="1" s="1"/>
  <c r="AD134" i="1" s="1"/>
  <c r="AD135" i="1" s="1"/>
  <c r="AD136" i="1" s="1"/>
  <c r="AD137" i="1" s="1"/>
  <c r="AD138" i="1" s="1"/>
  <c r="AD139" i="1" s="1"/>
  <c r="AD140" i="1" s="1"/>
  <c r="AD141" i="1" s="1"/>
  <c r="AD142" i="1" s="1"/>
  <c r="AD143" i="1" s="1"/>
  <c r="AD144" i="1" s="1"/>
  <c r="AD145" i="1" s="1"/>
  <c r="AD146" i="1" s="1"/>
  <c r="AD147" i="1" s="1"/>
  <c r="AD148" i="1" s="1"/>
  <c r="AD149" i="1" s="1"/>
  <c r="AD150" i="1" s="1"/>
  <c r="AD151" i="1" s="1"/>
  <c r="AD152" i="1" s="1"/>
  <c r="AD153" i="1" s="1"/>
  <c r="AD154" i="1" s="1"/>
  <c r="AD155" i="1" s="1"/>
  <c r="AD156" i="1" s="1"/>
  <c r="AD157" i="1" s="1"/>
  <c r="AD158" i="1" s="1"/>
  <c r="AD159" i="1" s="1"/>
  <c r="AD160" i="1" s="1"/>
  <c r="AD161" i="1" s="1"/>
  <c r="AD162" i="1" s="1"/>
  <c r="AD163" i="1" s="1"/>
  <c r="AD164" i="1" s="1"/>
  <c r="AD165" i="1" s="1"/>
  <c r="AD166" i="1" s="1"/>
  <c r="AD167" i="1" s="1"/>
  <c r="AD168" i="1" s="1"/>
  <c r="AD169" i="1" s="1"/>
  <c r="AD170" i="1" s="1"/>
  <c r="AD171" i="1" s="1"/>
  <c r="AD172" i="1" s="1"/>
  <c r="AD173" i="1" s="1"/>
  <c r="AD174" i="1" s="1"/>
  <c r="AD175" i="1" s="1"/>
  <c r="AD176" i="1" s="1"/>
  <c r="AD177" i="1" s="1"/>
  <c r="AD178" i="1" s="1"/>
  <c r="AD179" i="1" s="1"/>
  <c r="AD180" i="1" s="1"/>
  <c r="AD181" i="1" s="1"/>
  <c r="AD182" i="1" s="1"/>
  <c r="AD183" i="1" s="1"/>
  <c r="AD184" i="1" s="1"/>
  <c r="AD185" i="1" s="1"/>
  <c r="AD186" i="1" s="1"/>
  <c r="AD187" i="1" s="1"/>
  <c r="AD188" i="1" s="1"/>
  <c r="AD189" i="1" s="1"/>
  <c r="AD190" i="1" s="1"/>
  <c r="AD191" i="1" s="1"/>
  <c r="AD192" i="1" s="1"/>
  <c r="AD193" i="1" s="1"/>
  <c r="AD194" i="1" s="1"/>
  <c r="AD195" i="1" s="1"/>
  <c r="AD196" i="1" s="1"/>
  <c r="AD197" i="1" s="1"/>
  <c r="AD198" i="1" s="1"/>
  <c r="AD199" i="1" s="1"/>
  <c r="AD200" i="1" s="1"/>
  <c r="AD201" i="1" s="1"/>
  <c r="AD202" i="1" s="1"/>
  <c r="AD203" i="1" s="1"/>
  <c r="AD204" i="1" s="1"/>
  <c r="AD205" i="1" s="1"/>
  <c r="AD206" i="1" s="1"/>
  <c r="AD207" i="1" s="1"/>
  <c r="AD208" i="1" s="1"/>
  <c r="AD209" i="1" s="1"/>
  <c r="AD210" i="1" s="1"/>
  <c r="AD211" i="1" s="1"/>
  <c r="AD212" i="1" s="1"/>
  <c r="AD213" i="1" s="1"/>
  <c r="AD214" i="1" s="1"/>
  <c r="AD215" i="1" s="1"/>
  <c r="AD216" i="1" s="1"/>
  <c r="AD217" i="1" s="1"/>
  <c r="AD218" i="1" s="1"/>
  <c r="AD219" i="1" s="1"/>
  <c r="AD220" i="1" s="1"/>
  <c r="AD221" i="1" s="1"/>
  <c r="AD222" i="1" s="1"/>
  <c r="AD223" i="1" s="1"/>
  <c r="AD224" i="1" s="1"/>
  <c r="AD225" i="1" s="1"/>
  <c r="AD226" i="1" s="1"/>
  <c r="AD227" i="1" s="1"/>
  <c r="AD228" i="1" s="1"/>
  <c r="AD229" i="1" s="1"/>
  <c r="AD230" i="1" s="1"/>
  <c r="AD231" i="1" s="1"/>
  <c r="AD232" i="1" s="1"/>
  <c r="AD233" i="1" s="1"/>
  <c r="AD234" i="1" s="1"/>
  <c r="AD235" i="1" s="1"/>
  <c r="AD236" i="1" s="1"/>
  <c r="AD237" i="1" s="1"/>
  <c r="AD238" i="1" s="1"/>
  <c r="AD239" i="1" s="1"/>
  <c r="AD240" i="1" s="1"/>
  <c r="AD241" i="1" s="1"/>
  <c r="AD242" i="1" s="1"/>
  <c r="AD243" i="1" s="1"/>
  <c r="AD244" i="1" s="1"/>
  <c r="AD245" i="1" s="1"/>
  <c r="AD246" i="1" s="1"/>
  <c r="AD247" i="1" s="1"/>
  <c r="AD248" i="1" s="1"/>
  <c r="AD249" i="1" s="1"/>
  <c r="AD250" i="1" s="1"/>
  <c r="AD251" i="1" s="1"/>
  <c r="AD252" i="1" s="1"/>
  <c r="AD253" i="1" s="1"/>
  <c r="AD254" i="1" s="1"/>
  <c r="AD255" i="1" s="1"/>
  <c r="AD256" i="1" s="1"/>
  <c r="AD257" i="1" s="1"/>
  <c r="AD258" i="1" s="1"/>
  <c r="AD259" i="1" s="1"/>
  <c r="AD260" i="1" s="1"/>
  <c r="AD261" i="1" s="1"/>
  <c r="AD262" i="1" s="1"/>
  <c r="AD263" i="1" s="1"/>
  <c r="AD264" i="1" s="1"/>
  <c r="AD265" i="1" s="1"/>
  <c r="AD266" i="1" s="1"/>
  <c r="AD267" i="1" s="1"/>
  <c r="AD268" i="1" s="1"/>
  <c r="AD269" i="1" s="1"/>
  <c r="AD270" i="1" s="1"/>
  <c r="AD271" i="1" s="1"/>
  <c r="AD272" i="1" s="1"/>
  <c r="AD273" i="1" s="1"/>
  <c r="AD274" i="1" s="1"/>
  <c r="AD275" i="1" s="1"/>
  <c r="AD276" i="1" s="1"/>
  <c r="AD277" i="1" s="1"/>
  <c r="AD278" i="1" s="1"/>
  <c r="AD279" i="1" s="1"/>
  <c r="AD280" i="1" s="1"/>
  <c r="AD281" i="1" s="1"/>
  <c r="AD282" i="1" s="1"/>
  <c r="AD283" i="1" s="1"/>
  <c r="AD284" i="1" s="1"/>
  <c r="AD285" i="1" s="1"/>
  <c r="AD286" i="1" s="1"/>
  <c r="AD287" i="1" s="1"/>
  <c r="AD288" i="1" s="1"/>
  <c r="AD289" i="1" s="1"/>
  <c r="AD290" i="1" s="1"/>
  <c r="AD291" i="1" s="1"/>
  <c r="AD292" i="1" s="1"/>
  <c r="AD293" i="1" s="1"/>
  <c r="AD294" i="1" s="1"/>
  <c r="AD295" i="1" s="1"/>
  <c r="AD296" i="1" s="1"/>
  <c r="AD297" i="1" s="1"/>
  <c r="AD298" i="1" s="1"/>
  <c r="AD299" i="1" s="1"/>
  <c r="AD300" i="1" s="1"/>
  <c r="AD301" i="1" s="1"/>
  <c r="AD302" i="1" s="1"/>
  <c r="AD303" i="1" s="1"/>
  <c r="AD304" i="1" s="1"/>
  <c r="AD305" i="1" s="1"/>
  <c r="AD306" i="1" s="1"/>
  <c r="AD307" i="1" s="1"/>
  <c r="AD308" i="1" s="1"/>
  <c r="AD309" i="1" s="1"/>
  <c r="AD310" i="1" s="1"/>
  <c r="AD311" i="1" s="1"/>
  <c r="AD312" i="1" s="1"/>
  <c r="AD313" i="1" s="1"/>
  <c r="AD314" i="1" s="1"/>
  <c r="AD315" i="1" s="1"/>
  <c r="AD316" i="1" s="1"/>
  <c r="AD317" i="1" s="1"/>
  <c r="AD318" i="1" s="1"/>
  <c r="AD319" i="1" s="1"/>
  <c r="AD320" i="1" s="1"/>
  <c r="AD321" i="1" s="1"/>
  <c r="AD322" i="1" s="1"/>
  <c r="AD323" i="1" s="1"/>
  <c r="AD324" i="1" s="1"/>
  <c r="AD325" i="1" s="1"/>
  <c r="AD326" i="1" s="1"/>
  <c r="AD327" i="1" s="1"/>
  <c r="AD328" i="1" s="1"/>
  <c r="AD329" i="1" s="1"/>
  <c r="AD330" i="1" s="1"/>
  <c r="AD331" i="1" s="1"/>
  <c r="AD332" i="1" s="1"/>
  <c r="AD333" i="1" s="1"/>
  <c r="AD334" i="1" s="1"/>
  <c r="AD335" i="1" s="1"/>
  <c r="AD336" i="1" s="1"/>
  <c r="AD337" i="1" s="1"/>
  <c r="AD338" i="1" s="1"/>
  <c r="AD339" i="1" s="1"/>
  <c r="AD340" i="1" s="1"/>
  <c r="AD341" i="1" s="1"/>
  <c r="AD342" i="1" s="1"/>
  <c r="AD343" i="1" s="1"/>
  <c r="AD344" i="1" s="1"/>
  <c r="AD345" i="1" s="1"/>
  <c r="AD346" i="1" s="1"/>
  <c r="AD347" i="1" s="1"/>
  <c r="AD348" i="1" s="1"/>
  <c r="AD349" i="1" s="1"/>
  <c r="AD350" i="1" s="1"/>
  <c r="AD351" i="1" s="1"/>
  <c r="AD352" i="1" s="1"/>
  <c r="AD353" i="1" s="1"/>
  <c r="AD354" i="1" s="1"/>
  <c r="AD355" i="1" s="1"/>
  <c r="AD356" i="1" s="1"/>
  <c r="AD357" i="1" s="1"/>
  <c r="AD358" i="1" s="1"/>
  <c r="AD359" i="1" s="1"/>
  <c r="AD360" i="1" s="1"/>
  <c r="AD361" i="1" s="1"/>
  <c r="AD362" i="1" s="1"/>
  <c r="AD363" i="1" s="1"/>
  <c r="AD364" i="1" s="1"/>
  <c r="AD365" i="1" s="1"/>
  <c r="AD366" i="1" s="1"/>
  <c r="AD367" i="1" s="1"/>
  <c r="AD368" i="1" s="1"/>
  <c r="AD369" i="1" s="1"/>
  <c r="AD370" i="1" s="1"/>
  <c r="AD371" i="1" s="1"/>
  <c r="AD372" i="1" s="1"/>
  <c r="AD373" i="1" s="1"/>
  <c r="AD374" i="1" s="1"/>
  <c r="AD375" i="1" s="1"/>
  <c r="AD376" i="1" s="1"/>
  <c r="AD377" i="1" s="1"/>
  <c r="AD378" i="1" s="1"/>
  <c r="AD379" i="1" s="1"/>
  <c r="AD380" i="1" s="1"/>
  <c r="AD381" i="1" s="1"/>
  <c r="AD382" i="1" s="1"/>
  <c r="AD383" i="1" s="1"/>
  <c r="BD24" i="1"/>
  <c r="BE24" i="1" s="1"/>
  <c r="AT23" i="1"/>
  <c r="BJ27" i="1"/>
  <c r="BH27" i="1"/>
  <c r="BI27" i="1"/>
  <c r="BV23" i="1"/>
  <c r="AQ82" i="1"/>
  <c r="AR81" i="1"/>
  <c r="G24" i="1"/>
  <c r="H24" i="1" s="1"/>
  <c r="N24" i="1" s="1"/>
  <c r="F25" i="1"/>
  <c r="AN131" i="1"/>
  <c r="AO130" i="1"/>
  <c r="AP130" i="1" s="1"/>
  <c r="M28" i="1"/>
  <c r="BG28" i="1" s="1"/>
  <c r="J27" i="1"/>
  <c r="I27" i="1"/>
  <c r="K27" i="1"/>
  <c r="L27" i="1"/>
  <c r="AF24" i="1"/>
  <c r="AG24" i="1" s="1"/>
  <c r="AM24" i="1" s="1"/>
  <c r="AE25" i="1"/>
  <c r="R76" i="1"/>
  <c r="S75" i="1"/>
  <c r="AL27" i="1"/>
  <c r="AH26" i="1"/>
  <c r="AI26" i="1"/>
  <c r="AK26" i="1"/>
  <c r="AJ26" i="1"/>
  <c r="AS24" i="1" l="1"/>
  <c r="AU24" i="1" s="1"/>
  <c r="V3" i="1"/>
  <c r="BD25" i="1"/>
  <c r="BE25" i="1" s="1"/>
  <c r="BF24" i="1"/>
  <c r="BL24" i="1" s="1"/>
  <c r="BJ28" i="1"/>
  <c r="BI28" i="1"/>
  <c r="BH28" i="1"/>
  <c r="AQ83" i="1"/>
  <c r="AR82" i="1"/>
  <c r="AF25" i="1"/>
  <c r="AG25" i="1" s="1"/>
  <c r="AM25" i="1" s="1"/>
  <c r="AS25" i="1" s="1"/>
  <c r="AV25" i="1" s="1"/>
  <c r="AE26" i="1"/>
  <c r="R77" i="1"/>
  <c r="S76" i="1"/>
  <c r="G25" i="1"/>
  <c r="H25" i="1" s="1"/>
  <c r="N25" i="1" s="1"/>
  <c r="T25" i="1" s="1"/>
  <c r="W25" i="1" s="1"/>
  <c r="F26" i="1"/>
  <c r="AL28" i="1"/>
  <c r="AH27" i="1"/>
  <c r="AI27" i="1"/>
  <c r="AK27" i="1"/>
  <c r="AJ27" i="1"/>
  <c r="J28" i="1"/>
  <c r="M29" i="1"/>
  <c r="BG29" i="1" s="1"/>
  <c r="I28" i="1"/>
  <c r="K28" i="1"/>
  <c r="L28" i="1"/>
  <c r="AN132" i="1"/>
  <c r="AO131" i="1"/>
  <c r="AP131" i="1" s="1"/>
  <c r="V2" i="1"/>
  <c r="T24" i="1"/>
  <c r="AT24" i="1" l="1"/>
  <c r="AT25" i="1" s="1"/>
  <c r="BR24" i="1"/>
  <c r="BT24" i="1" s="1"/>
  <c r="V4" i="1"/>
  <c r="AV24" i="1"/>
  <c r="W3" i="1"/>
  <c r="T3" i="1"/>
  <c r="BD26" i="1"/>
  <c r="BE26" i="1" s="1"/>
  <c r="BF25" i="1"/>
  <c r="BL25" i="1" s="1"/>
  <c r="BR25" i="1" s="1"/>
  <c r="BU25" i="1" s="1"/>
  <c r="BJ29" i="1"/>
  <c r="BI29" i="1"/>
  <c r="BH29" i="1"/>
  <c r="T2" i="1"/>
  <c r="W24" i="1"/>
  <c r="W2" i="1"/>
  <c r="V25" i="1"/>
  <c r="V24" i="1"/>
  <c r="U24" i="1"/>
  <c r="U25" i="1" s="1"/>
  <c r="AU25" i="1"/>
  <c r="AI28" i="1"/>
  <c r="AL29" i="1"/>
  <c r="AH28" i="1"/>
  <c r="AK28" i="1"/>
  <c r="AJ28" i="1"/>
  <c r="G26" i="1"/>
  <c r="H26" i="1" s="1"/>
  <c r="N26" i="1" s="1"/>
  <c r="T26" i="1" s="1"/>
  <c r="W26" i="1" s="1"/>
  <c r="F27" i="1"/>
  <c r="R78" i="1"/>
  <c r="S77" i="1"/>
  <c r="AQ84" i="1"/>
  <c r="AR83" i="1"/>
  <c r="AN133" i="1"/>
  <c r="AO132" i="1"/>
  <c r="AP132" i="1" s="1"/>
  <c r="M30" i="1"/>
  <c r="BG30" i="1" s="1"/>
  <c r="I29" i="1"/>
  <c r="J29" i="1"/>
  <c r="K29" i="1"/>
  <c r="L29" i="1"/>
  <c r="AE27" i="1"/>
  <c r="AF26" i="1"/>
  <c r="AG26" i="1" s="1"/>
  <c r="AM26" i="1" s="1"/>
  <c r="AS26" i="1" s="1"/>
  <c r="BD27" i="1" l="1"/>
  <c r="BE27" i="1" s="1"/>
  <c r="BS24" i="1"/>
  <c r="BS25" i="1" s="1"/>
  <c r="BU24" i="1"/>
  <c r="BW25" i="1" s="1"/>
  <c r="T4" i="1"/>
  <c r="W4" i="1"/>
  <c r="U26" i="1"/>
  <c r="AU26" i="1"/>
  <c r="AV26" i="1"/>
  <c r="BT25" i="1"/>
  <c r="BF26" i="1"/>
  <c r="BL26" i="1" s="1"/>
  <c r="BR26" i="1" s="1"/>
  <c r="BU26" i="1" s="1"/>
  <c r="BJ30" i="1"/>
  <c r="BI30" i="1"/>
  <c r="BH30" i="1"/>
  <c r="BD28" i="1"/>
  <c r="BE28" i="1" s="1"/>
  <c r="AF27" i="1"/>
  <c r="AG27" i="1" s="1"/>
  <c r="AM27" i="1" s="1"/>
  <c r="AS27" i="1" s="1"/>
  <c r="AV27" i="1" s="1"/>
  <c r="AE28" i="1"/>
  <c r="M31" i="1"/>
  <c r="BG31" i="1" s="1"/>
  <c r="J30" i="1"/>
  <c r="I30" i="1"/>
  <c r="K30" i="1"/>
  <c r="L30" i="1"/>
  <c r="AI29" i="1"/>
  <c r="AL30" i="1"/>
  <c r="AH29" i="1"/>
  <c r="AK29" i="1"/>
  <c r="AJ29" i="1"/>
  <c r="Y26" i="1"/>
  <c r="Y24" i="1"/>
  <c r="Y25" i="1"/>
  <c r="X24" i="1"/>
  <c r="X25" i="1" s="1"/>
  <c r="X26" i="1" s="1"/>
  <c r="AT26" i="1"/>
  <c r="G27" i="1"/>
  <c r="H27" i="1" s="1"/>
  <c r="N27" i="1" s="1"/>
  <c r="T27" i="1" s="1"/>
  <c r="F28" i="1"/>
  <c r="V26" i="1"/>
  <c r="R79" i="1"/>
  <c r="S78" i="1"/>
  <c r="AN134" i="1"/>
  <c r="AO133" i="1"/>
  <c r="AP133" i="1" s="1"/>
  <c r="AQ85" i="1"/>
  <c r="AR84" i="1"/>
  <c r="BW24" i="1" l="1"/>
  <c r="BV24" i="1"/>
  <c r="BV25" i="1" s="1"/>
  <c r="BV26" i="1" s="1"/>
  <c r="AT27" i="1"/>
  <c r="BS26" i="1"/>
  <c r="BT26" i="1"/>
  <c r="BF27" i="1"/>
  <c r="BL27" i="1" s="1"/>
  <c r="BR27" i="1" s="1"/>
  <c r="BU27" i="1" s="1"/>
  <c r="BJ31" i="1"/>
  <c r="BH31" i="1"/>
  <c r="BI31" i="1"/>
  <c r="BD29" i="1"/>
  <c r="BE29" i="1" s="1"/>
  <c r="R80" i="1"/>
  <c r="S79" i="1"/>
  <c r="W27" i="1"/>
  <c r="X27" i="1" s="1"/>
  <c r="V27" i="1"/>
  <c r="AF28" i="1"/>
  <c r="AG28" i="1" s="1"/>
  <c r="AM28" i="1" s="1"/>
  <c r="AS28" i="1" s="1"/>
  <c r="AE29" i="1"/>
  <c r="F29" i="1"/>
  <c r="G28" i="1"/>
  <c r="H28" i="1" s="1"/>
  <c r="N28" i="1" s="1"/>
  <c r="T28" i="1" s="1"/>
  <c r="M32" i="1"/>
  <c r="BG32" i="1" s="1"/>
  <c r="J31" i="1"/>
  <c r="I31" i="1"/>
  <c r="K31" i="1"/>
  <c r="L31" i="1"/>
  <c r="AL31" i="1"/>
  <c r="AI30" i="1"/>
  <c r="AH30" i="1"/>
  <c r="AK30" i="1"/>
  <c r="AJ30" i="1"/>
  <c r="AU27" i="1"/>
  <c r="AQ86" i="1"/>
  <c r="AR85" i="1"/>
  <c r="AN135" i="1"/>
  <c r="AO134" i="1"/>
  <c r="AP134" i="1" s="1"/>
  <c r="U27" i="1"/>
  <c r="AU28" i="1" l="1"/>
  <c r="AV28" i="1"/>
  <c r="BW26" i="1"/>
  <c r="BT27" i="1"/>
  <c r="BV27" i="1"/>
  <c r="BS27" i="1"/>
  <c r="BF28" i="1"/>
  <c r="BL28" i="1" s="1"/>
  <c r="BR28" i="1" s="1"/>
  <c r="BU28" i="1" s="1"/>
  <c r="BJ32" i="1"/>
  <c r="BI32" i="1"/>
  <c r="BH32" i="1"/>
  <c r="BD30" i="1"/>
  <c r="BE30" i="1" s="1"/>
  <c r="AQ87" i="1"/>
  <c r="AR86" i="1"/>
  <c r="AN136" i="1"/>
  <c r="AO135" i="1"/>
  <c r="AP135" i="1" s="1"/>
  <c r="AL32" i="1"/>
  <c r="AI31" i="1"/>
  <c r="AH31" i="1"/>
  <c r="AK31" i="1"/>
  <c r="AJ31" i="1"/>
  <c r="AT28" i="1"/>
  <c r="Y27" i="1"/>
  <c r="W28" i="1"/>
  <c r="X28" i="1" s="1"/>
  <c r="V28" i="1"/>
  <c r="R81" i="1"/>
  <c r="S80" i="1"/>
  <c r="F30" i="1"/>
  <c r="G29" i="1"/>
  <c r="H29" i="1" s="1"/>
  <c r="N29" i="1" s="1"/>
  <c r="T29" i="1" s="1"/>
  <c r="U28" i="1"/>
  <c r="M33" i="1"/>
  <c r="BG33" i="1" s="1"/>
  <c r="J32" i="1"/>
  <c r="I32" i="1"/>
  <c r="K32" i="1"/>
  <c r="L32" i="1"/>
  <c r="AE30" i="1"/>
  <c r="AF29" i="1"/>
  <c r="AG29" i="1" s="1"/>
  <c r="AM29" i="1" s="1"/>
  <c r="AS29" i="1" s="1"/>
  <c r="AV29" i="1" s="1"/>
  <c r="AX24" i="1"/>
  <c r="AX25" i="1"/>
  <c r="AX26" i="1"/>
  <c r="AW24" i="1"/>
  <c r="AW25" i="1" s="1"/>
  <c r="AW26" i="1" s="1"/>
  <c r="BT28" i="1" l="1"/>
  <c r="BV28" i="1"/>
  <c r="BS28" i="1"/>
  <c r="BW27" i="1"/>
  <c r="BF29" i="1"/>
  <c r="BL29" i="1" s="1"/>
  <c r="BR29" i="1" s="1"/>
  <c r="BJ33" i="1"/>
  <c r="BI33" i="1"/>
  <c r="BH33" i="1"/>
  <c r="BD31" i="1"/>
  <c r="BE31" i="1" s="1"/>
  <c r="AU29" i="1"/>
  <c r="R82" i="1"/>
  <c r="S81" i="1"/>
  <c r="AE31" i="1"/>
  <c r="AF30" i="1"/>
  <c r="AG30" i="1" s="1"/>
  <c r="AM30" i="1" s="1"/>
  <c r="AS30" i="1" s="1"/>
  <c r="W29" i="1"/>
  <c r="X29" i="1" s="1"/>
  <c r="V29" i="1"/>
  <c r="AW27" i="1"/>
  <c r="J33" i="1"/>
  <c r="M34" i="1"/>
  <c r="BG34" i="1" s="1"/>
  <c r="I33" i="1"/>
  <c r="K33" i="1"/>
  <c r="L33" i="1"/>
  <c r="F31" i="1"/>
  <c r="G30" i="1"/>
  <c r="H30" i="1" s="1"/>
  <c r="N30" i="1" s="1"/>
  <c r="T30" i="1" s="1"/>
  <c r="U29" i="1"/>
  <c r="AL33" i="1"/>
  <c r="AH32" i="1"/>
  <c r="AI32" i="1"/>
  <c r="AK32" i="1"/>
  <c r="AJ32" i="1"/>
  <c r="AQ88" i="1"/>
  <c r="AR87" i="1"/>
  <c r="Y28" i="1"/>
  <c r="AN137" i="1"/>
  <c r="AO136" i="1"/>
  <c r="AP136" i="1" s="1"/>
  <c r="AT29" i="1"/>
  <c r="BU29" i="1" l="1"/>
  <c r="BV29" i="1" s="1"/>
  <c r="Y29" i="1"/>
  <c r="AU30" i="1"/>
  <c r="AV30" i="1"/>
  <c r="AT30" i="1"/>
  <c r="BW28" i="1"/>
  <c r="BS29" i="1"/>
  <c r="BT29" i="1"/>
  <c r="BF30" i="1"/>
  <c r="BL30" i="1" s="1"/>
  <c r="BR30" i="1" s="1"/>
  <c r="BU30" i="1" s="1"/>
  <c r="BJ34" i="1"/>
  <c r="BI34" i="1"/>
  <c r="BH34" i="1"/>
  <c r="BD32" i="1"/>
  <c r="BE32" i="1" s="1"/>
  <c r="AI33" i="1"/>
  <c r="AL34" i="1"/>
  <c r="AH33" i="1"/>
  <c r="AK33" i="1"/>
  <c r="AJ33" i="1"/>
  <c r="AW28" i="1"/>
  <c r="AW29" i="1" s="1"/>
  <c r="AN138" i="1"/>
  <c r="AO137" i="1"/>
  <c r="AP137" i="1" s="1"/>
  <c r="W30" i="1"/>
  <c r="X30" i="1" s="1"/>
  <c r="V30" i="1"/>
  <c r="R83" i="1"/>
  <c r="S82" i="1"/>
  <c r="F32" i="1"/>
  <c r="G31" i="1"/>
  <c r="H31" i="1" s="1"/>
  <c r="N31" i="1" s="1"/>
  <c r="T31" i="1" s="1"/>
  <c r="M35" i="1"/>
  <c r="BG35" i="1" s="1"/>
  <c r="J34" i="1"/>
  <c r="I34" i="1"/>
  <c r="K34" i="1"/>
  <c r="L34" i="1"/>
  <c r="AX28" i="1"/>
  <c r="AX29" i="1"/>
  <c r="AX27" i="1"/>
  <c r="AQ89" i="1"/>
  <c r="AR88" i="1"/>
  <c r="U30" i="1"/>
  <c r="AE32" i="1"/>
  <c r="AF31" i="1"/>
  <c r="AG31" i="1" s="1"/>
  <c r="AM31" i="1" s="1"/>
  <c r="AS31" i="1" s="1"/>
  <c r="U31" i="1" l="1"/>
  <c r="AU31" i="1"/>
  <c r="AV31" i="1"/>
  <c r="BW29" i="1"/>
  <c r="BV30" i="1"/>
  <c r="BS30" i="1"/>
  <c r="BF31" i="1"/>
  <c r="BL31" i="1" s="1"/>
  <c r="BR31" i="1" s="1"/>
  <c r="BU31" i="1" s="1"/>
  <c r="BT30" i="1"/>
  <c r="BW30" i="1"/>
  <c r="BJ35" i="1"/>
  <c r="BH35" i="1"/>
  <c r="BI35" i="1"/>
  <c r="BD33" i="1"/>
  <c r="BE33" i="1" s="1"/>
  <c r="W31" i="1"/>
  <c r="Y31" i="1" s="1"/>
  <c r="V31" i="1"/>
  <c r="R84" i="1"/>
  <c r="S83" i="1"/>
  <c r="G32" i="1"/>
  <c r="H32" i="1" s="1"/>
  <c r="N32" i="1" s="1"/>
  <c r="T32" i="1" s="1"/>
  <c r="F33" i="1"/>
  <c r="Y30" i="1"/>
  <c r="AQ90" i="1"/>
  <c r="AR89" i="1"/>
  <c r="AT31" i="1"/>
  <c r="AH34" i="1"/>
  <c r="AI34" i="1"/>
  <c r="AL35" i="1"/>
  <c r="AK34" i="1"/>
  <c r="AJ34" i="1"/>
  <c r="AF32" i="1"/>
  <c r="AG32" i="1" s="1"/>
  <c r="AM32" i="1" s="1"/>
  <c r="AS32" i="1" s="1"/>
  <c r="AE33" i="1"/>
  <c r="I35" i="1"/>
  <c r="J35" i="1"/>
  <c r="M36" i="1"/>
  <c r="BG36" i="1" s="1"/>
  <c r="K35" i="1"/>
  <c r="L35" i="1"/>
  <c r="AN139" i="1"/>
  <c r="AO138" i="1"/>
  <c r="AP138" i="1" s="1"/>
  <c r="U32" i="1" l="1"/>
  <c r="AU32" i="1"/>
  <c r="AV32" i="1"/>
  <c r="BS31" i="1"/>
  <c r="BT31" i="1"/>
  <c r="BF32" i="1"/>
  <c r="BL32" i="1" s="1"/>
  <c r="BR32" i="1" s="1"/>
  <c r="BU32" i="1" s="1"/>
  <c r="BJ36" i="1"/>
  <c r="BI36" i="1"/>
  <c r="BH36" i="1"/>
  <c r="BW31" i="1"/>
  <c r="BV31" i="1"/>
  <c r="BD34" i="1"/>
  <c r="BE34" i="1" s="1"/>
  <c r="AH35" i="1"/>
  <c r="AI35" i="1"/>
  <c r="AL36" i="1"/>
  <c r="AK35" i="1"/>
  <c r="AJ35" i="1"/>
  <c r="W32" i="1"/>
  <c r="Y32" i="1" s="1"/>
  <c r="V32" i="1"/>
  <c r="J36" i="1"/>
  <c r="M37" i="1"/>
  <c r="BG37" i="1" s="1"/>
  <c r="I36" i="1"/>
  <c r="K36" i="1"/>
  <c r="L36" i="1"/>
  <c r="AE34" i="1"/>
  <c r="AF33" i="1"/>
  <c r="AG33" i="1" s="1"/>
  <c r="AM33" i="1" s="1"/>
  <c r="AS33" i="1" s="1"/>
  <c r="X31" i="1"/>
  <c r="AT32" i="1"/>
  <c r="AN140" i="1"/>
  <c r="AO139" i="1"/>
  <c r="AP139" i="1" s="1"/>
  <c r="AQ91" i="1"/>
  <c r="AR90" i="1"/>
  <c r="F34" i="1"/>
  <c r="G33" i="1"/>
  <c r="H33" i="1" s="1"/>
  <c r="N33" i="1" s="1"/>
  <c r="T33" i="1" s="1"/>
  <c r="R85" i="1"/>
  <c r="S84" i="1"/>
  <c r="X32" i="1" l="1"/>
  <c r="AU33" i="1"/>
  <c r="AV33" i="1"/>
  <c r="AT33" i="1"/>
  <c r="BS32" i="1"/>
  <c r="BF33" i="1"/>
  <c r="BL33" i="1" s="1"/>
  <c r="BR33" i="1" s="1"/>
  <c r="BU33" i="1" s="1"/>
  <c r="BT32" i="1"/>
  <c r="BW32" i="1"/>
  <c r="BJ37" i="1"/>
  <c r="BI37" i="1"/>
  <c r="BH37" i="1"/>
  <c r="BD35" i="1"/>
  <c r="BE35" i="1" s="1"/>
  <c r="W33" i="1"/>
  <c r="Y33" i="1" s="1"/>
  <c r="V33" i="1"/>
  <c r="U33" i="1"/>
  <c r="AX31" i="1"/>
  <c r="AX32" i="1"/>
  <c r="AX30" i="1"/>
  <c r="AW30" i="1"/>
  <c r="AW31" i="1" s="1"/>
  <c r="AW32" i="1" s="1"/>
  <c r="F35" i="1"/>
  <c r="G34" i="1"/>
  <c r="H34" i="1" s="1"/>
  <c r="N34" i="1" s="1"/>
  <c r="T34" i="1" s="1"/>
  <c r="AH36" i="1"/>
  <c r="AL37" i="1"/>
  <c r="AI36" i="1"/>
  <c r="AK36" i="1"/>
  <c r="AJ36" i="1"/>
  <c r="AN141" i="1"/>
  <c r="AO140" i="1"/>
  <c r="AP140" i="1" s="1"/>
  <c r="R86" i="1"/>
  <c r="S85" i="1"/>
  <c r="AQ92" i="1"/>
  <c r="AR91" i="1"/>
  <c r="AF34" i="1"/>
  <c r="AG34" i="1" s="1"/>
  <c r="AM34" i="1" s="1"/>
  <c r="AS34" i="1" s="1"/>
  <c r="AE35" i="1"/>
  <c r="J37" i="1"/>
  <c r="M38" i="1"/>
  <c r="BG38" i="1" s="1"/>
  <c r="I37" i="1"/>
  <c r="K37" i="1"/>
  <c r="L37" i="1"/>
  <c r="X33" i="1" l="1"/>
  <c r="AU34" i="1"/>
  <c r="AV34" i="1"/>
  <c r="BT33" i="1"/>
  <c r="BW33" i="1"/>
  <c r="BS33" i="1"/>
  <c r="BF34" i="1"/>
  <c r="BL34" i="1" s="1"/>
  <c r="BR34" i="1" s="1"/>
  <c r="BU34" i="1" s="1"/>
  <c r="BV32" i="1"/>
  <c r="BV33" i="1" s="1"/>
  <c r="BJ38" i="1"/>
  <c r="BI38" i="1"/>
  <c r="BH38" i="1"/>
  <c r="BD36" i="1"/>
  <c r="BE36" i="1" s="1"/>
  <c r="G35" i="1"/>
  <c r="H35" i="1" s="1"/>
  <c r="N35" i="1" s="1"/>
  <c r="T35" i="1" s="1"/>
  <c r="F36" i="1"/>
  <c r="AT34" i="1"/>
  <c r="R87" i="1"/>
  <c r="S86" i="1"/>
  <c r="U34" i="1"/>
  <c r="AE36" i="1"/>
  <c r="AF35" i="1"/>
  <c r="AG35" i="1" s="1"/>
  <c r="AM35" i="1" s="1"/>
  <c r="AS35" i="1" s="1"/>
  <c r="AL38" i="1"/>
  <c r="AI37" i="1"/>
  <c r="AH37" i="1"/>
  <c r="AK37" i="1"/>
  <c r="AJ37" i="1"/>
  <c r="M39" i="1"/>
  <c r="BG39" i="1" s="1"/>
  <c r="J38" i="1"/>
  <c r="I38" i="1"/>
  <c r="K38" i="1"/>
  <c r="L38" i="1"/>
  <c r="AQ93" i="1"/>
  <c r="AR92" i="1"/>
  <c r="AN142" i="1"/>
  <c r="AO141" i="1"/>
  <c r="AP141" i="1" s="1"/>
  <c r="W34" i="1"/>
  <c r="Y34" i="1" s="1"/>
  <c r="V34" i="1"/>
  <c r="AU35" i="1" l="1"/>
  <c r="AV35" i="1"/>
  <c r="BT34" i="1"/>
  <c r="BW34" i="1"/>
  <c r="BS34" i="1"/>
  <c r="BF35" i="1"/>
  <c r="BL35" i="1" s="1"/>
  <c r="BR35" i="1" s="1"/>
  <c r="BU35" i="1" s="1"/>
  <c r="BV34" i="1"/>
  <c r="BJ39" i="1"/>
  <c r="BH39" i="1"/>
  <c r="BI39" i="1"/>
  <c r="BD37" i="1"/>
  <c r="BE37" i="1" s="1"/>
  <c r="R88" i="1"/>
  <c r="S87" i="1"/>
  <c r="AX34" i="1"/>
  <c r="AX33" i="1"/>
  <c r="AN143" i="1"/>
  <c r="AO142" i="1"/>
  <c r="AP142" i="1" s="1"/>
  <c r="J39" i="1"/>
  <c r="M40" i="1"/>
  <c r="BG40" i="1" s="1"/>
  <c r="I39" i="1"/>
  <c r="K39" i="1"/>
  <c r="L39" i="1"/>
  <c r="AE37" i="1"/>
  <c r="AF36" i="1"/>
  <c r="AG36" i="1" s="1"/>
  <c r="AM36" i="1" s="1"/>
  <c r="AS36" i="1" s="1"/>
  <c r="AT35" i="1"/>
  <c r="AQ94" i="1"/>
  <c r="AR93" i="1"/>
  <c r="AW33" i="1"/>
  <c r="AW34" i="1" s="1"/>
  <c r="U35" i="1"/>
  <c r="G36" i="1"/>
  <c r="H36" i="1" s="1"/>
  <c r="N36" i="1" s="1"/>
  <c r="T36" i="1" s="1"/>
  <c r="F37" i="1"/>
  <c r="X34" i="1"/>
  <c r="AL39" i="1"/>
  <c r="AI38" i="1"/>
  <c r="AH38" i="1"/>
  <c r="AK38" i="1"/>
  <c r="AJ38" i="1"/>
  <c r="W35" i="1"/>
  <c r="Y35" i="1" s="1"/>
  <c r="V35" i="1"/>
  <c r="AX35" i="1" l="1"/>
  <c r="X35" i="1"/>
  <c r="U36" i="1"/>
  <c r="AU36" i="1"/>
  <c r="AV36" i="1"/>
  <c r="AW35" i="1"/>
  <c r="AT36" i="1"/>
  <c r="BT35" i="1"/>
  <c r="BW35" i="1"/>
  <c r="BS35" i="1"/>
  <c r="BF36" i="1"/>
  <c r="BL36" i="1" s="1"/>
  <c r="BR36" i="1" s="1"/>
  <c r="BU36" i="1" s="1"/>
  <c r="BJ40" i="1"/>
  <c r="BI40" i="1"/>
  <c r="BH40" i="1"/>
  <c r="BD38" i="1"/>
  <c r="BE38" i="1" s="1"/>
  <c r="AH39" i="1"/>
  <c r="AI39" i="1"/>
  <c r="AL40" i="1"/>
  <c r="AK39" i="1"/>
  <c r="AJ39" i="1"/>
  <c r="W36" i="1"/>
  <c r="Y36" i="1" s="1"/>
  <c r="V36" i="1"/>
  <c r="AQ95" i="1"/>
  <c r="AR94" i="1"/>
  <c r="AN144" i="1"/>
  <c r="AO143" i="1"/>
  <c r="AP143" i="1" s="1"/>
  <c r="F38" i="1"/>
  <c r="G37" i="1"/>
  <c r="H37" i="1" s="1"/>
  <c r="N37" i="1" s="1"/>
  <c r="T37" i="1" s="1"/>
  <c r="AE38" i="1"/>
  <c r="AF37" i="1"/>
  <c r="AG37" i="1" s="1"/>
  <c r="AM37" i="1" s="1"/>
  <c r="AS37" i="1" s="1"/>
  <c r="J40" i="1"/>
  <c r="I40" i="1"/>
  <c r="M41" i="1"/>
  <c r="BG41" i="1" s="1"/>
  <c r="K40" i="1"/>
  <c r="L40" i="1"/>
  <c r="R89" i="1"/>
  <c r="S88" i="1"/>
  <c r="U37" i="1" l="1"/>
  <c r="X36" i="1"/>
  <c r="AX36" i="1"/>
  <c r="AU37" i="1"/>
  <c r="AV37" i="1"/>
  <c r="BW36" i="1"/>
  <c r="BS36" i="1"/>
  <c r="BT36" i="1"/>
  <c r="BF37" i="1"/>
  <c r="BL37" i="1" s="1"/>
  <c r="BR37" i="1" s="1"/>
  <c r="BU37" i="1" s="1"/>
  <c r="BV35" i="1"/>
  <c r="BJ41" i="1"/>
  <c r="BI41" i="1"/>
  <c r="BH41" i="1"/>
  <c r="BD39" i="1"/>
  <c r="BE39" i="1" s="1"/>
  <c r="AH40" i="1"/>
  <c r="AI40" i="1"/>
  <c r="AL41" i="1"/>
  <c r="AK40" i="1"/>
  <c r="AJ40" i="1"/>
  <c r="W37" i="1"/>
  <c r="Y37" i="1" s="1"/>
  <c r="V37" i="1"/>
  <c r="AN145" i="1"/>
  <c r="AO144" i="1"/>
  <c r="AP144" i="1" s="1"/>
  <c r="I41" i="1"/>
  <c r="J41" i="1"/>
  <c r="M42" i="1"/>
  <c r="BG42" i="1" s="1"/>
  <c r="K41" i="1"/>
  <c r="L41" i="1"/>
  <c r="AE39" i="1"/>
  <c r="AF38" i="1"/>
  <c r="AG38" i="1" s="1"/>
  <c r="AM38" i="1" s="1"/>
  <c r="AS38" i="1" s="1"/>
  <c r="R90" i="1"/>
  <c r="S89" i="1"/>
  <c r="G38" i="1"/>
  <c r="H38" i="1" s="1"/>
  <c r="N38" i="1" s="1"/>
  <c r="T38" i="1" s="1"/>
  <c r="F39" i="1"/>
  <c r="AT37" i="1"/>
  <c r="AQ96" i="1"/>
  <c r="AR95" i="1"/>
  <c r="AW36" i="1"/>
  <c r="AW37" i="1" l="1"/>
  <c r="X37" i="1"/>
  <c r="AX37" i="1"/>
  <c r="AU38" i="1"/>
  <c r="AV38" i="1"/>
  <c r="BV36" i="1"/>
  <c r="BV37" i="1" s="1"/>
  <c r="AT38" i="1"/>
  <c r="BW37" i="1"/>
  <c r="BT37" i="1"/>
  <c r="BS37" i="1"/>
  <c r="BF38" i="1"/>
  <c r="BL38" i="1" s="1"/>
  <c r="BR38" i="1" s="1"/>
  <c r="BU38" i="1" s="1"/>
  <c r="BJ42" i="1"/>
  <c r="BI42" i="1"/>
  <c r="BH42" i="1"/>
  <c r="BD40" i="1"/>
  <c r="BE40" i="1" s="1"/>
  <c r="R91" i="1"/>
  <c r="S90" i="1"/>
  <c r="AH41" i="1"/>
  <c r="AI41" i="1"/>
  <c r="AL42" i="1"/>
  <c r="AK41" i="1"/>
  <c r="AJ41" i="1"/>
  <c r="I42" i="1"/>
  <c r="J42" i="1"/>
  <c r="M43" i="1"/>
  <c r="BG43" i="1" s="1"/>
  <c r="K42" i="1"/>
  <c r="L42" i="1"/>
  <c r="AN146" i="1"/>
  <c r="AO145" i="1"/>
  <c r="AP145" i="1" s="1"/>
  <c r="G39" i="1"/>
  <c r="H39" i="1" s="1"/>
  <c r="N39" i="1" s="1"/>
  <c r="T39" i="1" s="1"/>
  <c r="F40" i="1"/>
  <c r="W38" i="1"/>
  <c r="Y38" i="1" s="1"/>
  <c r="V38" i="1"/>
  <c r="AE40" i="1"/>
  <c r="AF39" i="1"/>
  <c r="AG39" i="1" s="1"/>
  <c r="AM39" i="1" s="1"/>
  <c r="AS39" i="1" s="1"/>
  <c r="AQ97" i="1"/>
  <c r="AR96" i="1"/>
  <c r="U38" i="1"/>
  <c r="U39" i="1" l="1"/>
  <c r="AU39" i="1"/>
  <c r="AV39" i="1"/>
  <c r="AX38" i="1"/>
  <c r="BS38" i="1"/>
  <c r="BW38" i="1"/>
  <c r="BT38" i="1"/>
  <c r="BF39" i="1"/>
  <c r="BL39" i="1" s="1"/>
  <c r="BR39" i="1" s="1"/>
  <c r="BU39" i="1" s="1"/>
  <c r="BJ43" i="1"/>
  <c r="BH43" i="1"/>
  <c r="BI43" i="1"/>
  <c r="BD41" i="1"/>
  <c r="BE41" i="1" s="1"/>
  <c r="M44" i="1"/>
  <c r="BG44" i="1" s="1"/>
  <c r="J43" i="1"/>
  <c r="I43" i="1"/>
  <c r="K43" i="1"/>
  <c r="L43" i="1"/>
  <c r="X38" i="1"/>
  <c r="F41" i="1"/>
  <c r="G40" i="1"/>
  <c r="H40" i="1" s="1"/>
  <c r="N40" i="1" s="1"/>
  <c r="T40" i="1" s="1"/>
  <c r="AN147" i="1"/>
  <c r="AO146" i="1"/>
  <c r="AP146" i="1" s="1"/>
  <c r="AL43" i="1"/>
  <c r="AI42" i="1"/>
  <c r="AH42" i="1"/>
  <c r="AK42" i="1"/>
  <c r="AJ42" i="1"/>
  <c r="W39" i="1"/>
  <c r="Y39" i="1" s="1"/>
  <c r="V39" i="1"/>
  <c r="AT39" i="1"/>
  <c r="AE41" i="1"/>
  <c r="AF40" i="1"/>
  <c r="AG40" i="1" s="1"/>
  <c r="AM40" i="1" s="1"/>
  <c r="AS40" i="1" s="1"/>
  <c r="AQ98" i="1"/>
  <c r="AR97" i="1"/>
  <c r="AW38" i="1"/>
  <c r="R92" i="1"/>
  <c r="S91" i="1"/>
  <c r="U40" i="1" l="1"/>
  <c r="AU40" i="1"/>
  <c r="AV40" i="1"/>
  <c r="AX39" i="1"/>
  <c r="BV38" i="1"/>
  <c r="BV39" i="1" s="1"/>
  <c r="BT39" i="1"/>
  <c r="BS39" i="1"/>
  <c r="BF40" i="1"/>
  <c r="BL40" i="1" s="1"/>
  <c r="BR40" i="1" s="1"/>
  <c r="BU40" i="1" s="1"/>
  <c r="BJ44" i="1"/>
  <c r="BI44" i="1"/>
  <c r="BH44" i="1"/>
  <c r="BD42" i="1"/>
  <c r="BE42" i="1" s="1"/>
  <c r="AT40" i="1"/>
  <c r="AI43" i="1"/>
  <c r="AL44" i="1"/>
  <c r="AH43" i="1"/>
  <c r="AK43" i="1"/>
  <c r="AJ43" i="1"/>
  <c r="F42" i="1"/>
  <c r="G41" i="1"/>
  <c r="H41" i="1" s="1"/>
  <c r="N41" i="1" s="1"/>
  <c r="T41" i="1" s="1"/>
  <c r="AQ99" i="1"/>
  <c r="AR98" i="1"/>
  <c r="X39" i="1"/>
  <c r="AN148" i="1"/>
  <c r="AO147" i="1"/>
  <c r="AP147" i="1" s="1"/>
  <c r="J44" i="1"/>
  <c r="M45" i="1"/>
  <c r="BG45" i="1" s="1"/>
  <c r="I44" i="1"/>
  <c r="K44" i="1"/>
  <c r="L44" i="1"/>
  <c r="R93" i="1"/>
  <c r="S92" i="1"/>
  <c r="AW39" i="1"/>
  <c r="AE42" i="1"/>
  <c r="AF41" i="1"/>
  <c r="AG41" i="1" s="1"/>
  <c r="AM41" i="1" s="1"/>
  <c r="AS41" i="1" s="1"/>
  <c r="W40" i="1"/>
  <c r="Y40" i="1" s="1"/>
  <c r="V40" i="1"/>
  <c r="AU41" i="1" l="1"/>
  <c r="AV41" i="1"/>
  <c r="AX40" i="1"/>
  <c r="BW39" i="1"/>
  <c r="BS40" i="1"/>
  <c r="BT40" i="1"/>
  <c r="BF41" i="1"/>
  <c r="BL41" i="1" s="1"/>
  <c r="BR41" i="1" s="1"/>
  <c r="BU41" i="1" s="1"/>
  <c r="BJ45" i="1"/>
  <c r="BI45" i="1"/>
  <c r="BH45" i="1"/>
  <c r="BV40" i="1"/>
  <c r="BW40" i="1"/>
  <c r="BD43" i="1"/>
  <c r="BE43" i="1" s="1"/>
  <c r="W41" i="1"/>
  <c r="Y41" i="1" s="1"/>
  <c r="V41" i="1"/>
  <c r="R94" i="1"/>
  <c r="S93" i="1"/>
  <c r="AE43" i="1"/>
  <c r="AF42" i="1"/>
  <c r="AG42" i="1" s="1"/>
  <c r="AM42" i="1" s="1"/>
  <c r="AS42" i="1" s="1"/>
  <c r="F43" i="1"/>
  <c r="G42" i="1"/>
  <c r="H42" i="1" s="1"/>
  <c r="N42" i="1" s="1"/>
  <c r="T42" i="1" s="1"/>
  <c r="AL45" i="1"/>
  <c r="AH44" i="1"/>
  <c r="AI44" i="1"/>
  <c r="AK44" i="1"/>
  <c r="AJ44" i="1"/>
  <c r="AW40" i="1"/>
  <c r="M46" i="1"/>
  <c r="BG46" i="1" s="1"/>
  <c r="I45" i="1"/>
  <c r="J45" i="1"/>
  <c r="K45" i="1"/>
  <c r="L45" i="1"/>
  <c r="X40" i="1"/>
  <c r="U41" i="1"/>
  <c r="AN149" i="1"/>
  <c r="AO148" i="1"/>
  <c r="AP148" i="1" s="1"/>
  <c r="AQ100" i="1"/>
  <c r="AR99" i="1"/>
  <c r="AT41" i="1"/>
  <c r="X41" i="1" l="1"/>
  <c r="U42" i="1"/>
  <c r="AX41" i="1"/>
  <c r="AU42" i="1"/>
  <c r="AV42" i="1"/>
  <c r="AW41" i="1"/>
  <c r="BT41" i="1"/>
  <c r="BV41" i="1"/>
  <c r="BS41" i="1"/>
  <c r="BF42" i="1"/>
  <c r="BL42" i="1" s="1"/>
  <c r="BR42" i="1" s="1"/>
  <c r="BU42" i="1" s="1"/>
  <c r="BJ46" i="1"/>
  <c r="BI46" i="1"/>
  <c r="BH46" i="1"/>
  <c r="BD44" i="1"/>
  <c r="BE44" i="1" s="1"/>
  <c r="M47" i="1"/>
  <c r="BG47" i="1" s="1"/>
  <c r="J46" i="1"/>
  <c r="I46" i="1"/>
  <c r="K46" i="1"/>
  <c r="L46" i="1"/>
  <c r="W42" i="1"/>
  <c r="Y42" i="1" s="1"/>
  <c r="V42" i="1"/>
  <c r="AT42" i="1"/>
  <c r="AN150" i="1"/>
  <c r="AO149" i="1"/>
  <c r="AP149" i="1" s="1"/>
  <c r="G43" i="1"/>
  <c r="H43" i="1" s="1"/>
  <c r="N43" i="1" s="1"/>
  <c r="T43" i="1" s="1"/>
  <c r="F44" i="1"/>
  <c r="R95" i="1"/>
  <c r="S94" i="1"/>
  <c r="AQ101" i="1"/>
  <c r="AR100" i="1"/>
  <c r="AL46" i="1"/>
  <c r="AI45" i="1"/>
  <c r="AH45" i="1"/>
  <c r="AK45" i="1"/>
  <c r="AJ45" i="1"/>
  <c r="AE44" i="1"/>
  <c r="AF43" i="1"/>
  <c r="AG43" i="1" s="1"/>
  <c r="AM43" i="1" s="1"/>
  <c r="AS43" i="1" s="1"/>
  <c r="X42" i="1" l="1"/>
  <c r="AX42" i="1"/>
  <c r="AU43" i="1"/>
  <c r="AV43" i="1"/>
  <c r="AW42" i="1"/>
  <c r="BW41" i="1"/>
  <c r="BS42" i="1"/>
  <c r="BF43" i="1"/>
  <c r="BL43" i="1" s="1"/>
  <c r="BR43" i="1" s="1"/>
  <c r="BU43" i="1" s="1"/>
  <c r="BT42" i="1"/>
  <c r="BJ47" i="1"/>
  <c r="BH47" i="1"/>
  <c r="BI47" i="1"/>
  <c r="BV42" i="1"/>
  <c r="BW42" i="1"/>
  <c r="BD45" i="1"/>
  <c r="BE45" i="1" s="1"/>
  <c r="W43" i="1"/>
  <c r="Y43" i="1" s="1"/>
  <c r="V43" i="1"/>
  <c r="AF44" i="1"/>
  <c r="AG44" i="1" s="1"/>
  <c r="AM44" i="1" s="1"/>
  <c r="AS44" i="1" s="1"/>
  <c r="AE45" i="1"/>
  <c r="AQ102" i="1"/>
  <c r="AR101" i="1"/>
  <c r="R96" i="1"/>
  <c r="S95" i="1"/>
  <c r="AN151" i="1"/>
  <c r="AO150" i="1"/>
  <c r="AP150" i="1" s="1"/>
  <c r="AH46" i="1"/>
  <c r="AI46" i="1"/>
  <c r="AL47" i="1"/>
  <c r="AK46" i="1"/>
  <c r="AJ46" i="1"/>
  <c r="U43" i="1"/>
  <c r="F45" i="1"/>
  <c r="G44" i="1"/>
  <c r="H44" i="1" s="1"/>
  <c r="N44" i="1" s="1"/>
  <c r="T44" i="1" s="1"/>
  <c r="AT43" i="1"/>
  <c r="M48" i="1"/>
  <c r="BG48" i="1" s="1"/>
  <c r="I47" i="1"/>
  <c r="J47" i="1"/>
  <c r="K47" i="1"/>
  <c r="L47" i="1"/>
  <c r="AX43" i="1" l="1"/>
  <c r="AU44" i="1"/>
  <c r="AV44" i="1"/>
  <c r="AW43" i="1"/>
  <c r="BS43" i="1"/>
  <c r="BT43" i="1"/>
  <c r="BF44" i="1"/>
  <c r="BL44" i="1" s="1"/>
  <c r="BR44" i="1" s="1"/>
  <c r="BU44" i="1" s="1"/>
  <c r="BJ48" i="1"/>
  <c r="BI48" i="1"/>
  <c r="BH48" i="1"/>
  <c r="BV43" i="1"/>
  <c r="BW43" i="1"/>
  <c r="BD46" i="1"/>
  <c r="BE46" i="1" s="1"/>
  <c r="AI47" i="1"/>
  <c r="AL48" i="1"/>
  <c r="AH47" i="1"/>
  <c r="AK47" i="1"/>
  <c r="AJ47" i="1"/>
  <c r="R97" i="1"/>
  <c r="S96" i="1"/>
  <c r="M49" i="1"/>
  <c r="BG49" i="1" s="1"/>
  <c r="J48" i="1"/>
  <c r="I48" i="1"/>
  <c r="K48" i="1"/>
  <c r="L48" i="1"/>
  <c r="U44" i="1"/>
  <c r="X43" i="1"/>
  <c r="F46" i="1"/>
  <c r="G45" i="1"/>
  <c r="H45" i="1" s="1"/>
  <c r="N45" i="1" s="1"/>
  <c r="T45" i="1" s="1"/>
  <c r="AT44" i="1"/>
  <c r="AN152" i="1"/>
  <c r="AO151" i="1"/>
  <c r="AP151" i="1" s="1"/>
  <c r="AQ103" i="1"/>
  <c r="AR102" i="1"/>
  <c r="W44" i="1"/>
  <c r="Y44" i="1" s="1"/>
  <c r="V44" i="1"/>
  <c r="AE46" i="1"/>
  <c r="AF45" i="1"/>
  <c r="AG45" i="1" s="1"/>
  <c r="AM45" i="1" s="1"/>
  <c r="AS45" i="1" s="1"/>
  <c r="AX44" i="1" l="1"/>
  <c r="AU45" i="1"/>
  <c r="AV45" i="1"/>
  <c r="BS44" i="1"/>
  <c r="BF45" i="1"/>
  <c r="BL45" i="1" s="1"/>
  <c r="BR45" i="1" s="1"/>
  <c r="BU45" i="1" s="1"/>
  <c r="BT44" i="1"/>
  <c r="BJ49" i="1"/>
  <c r="BI49" i="1"/>
  <c r="BH49" i="1"/>
  <c r="BV44" i="1"/>
  <c r="BW44" i="1"/>
  <c r="BD47" i="1"/>
  <c r="BE47" i="1" s="1"/>
  <c r="F47" i="1"/>
  <c r="G46" i="1"/>
  <c r="H46" i="1" s="1"/>
  <c r="N46" i="1" s="1"/>
  <c r="T46" i="1" s="1"/>
  <c r="J49" i="1"/>
  <c r="M50" i="1"/>
  <c r="BG50" i="1" s="1"/>
  <c r="I49" i="1"/>
  <c r="K49" i="1"/>
  <c r="L49" i="1"/>
  <c r="AT45" i="1"/>
  <c r="X44" i="1"/>
  <c r="AN153" i="1"/>
  <c r="AO152" i="1"/>
  <c r="AP152" i="1" s="1"/>
  <c r="AE47" i="1"/>
  <c r="AF46" i="1"/>
  <c r="AG46" i="1" s="1"/>
  <c r="AM46" i="1" s="1"/>
  <c r="AS46" i="1" s="1"/>
  <c r="AQ104" i="1"/>
  <c r="AR103" i="1"/>
  <c r="AW44" i="1"/>
  <c r="R98" i="1"/>
  <c r="S97" i="1"/>
  <c r="AH48" i="1"/>
  <c r="AL49" i="1"/>
  <c r="AI48" i="1"/>
  <c r="AK48" i="1"/>
  <c r="AJ48" i="1"/>
  <c r="W45" i="1"/>
  <c r="Y45" i="1" s="1"/>
  <c r="V45" i="1"/>
  <c r="U45" i="1"/>
  <c r="U46" i="1" l="1"/>
  <c r="AX45" i="1"/>
  <c r="AU46" i="1"/>
  <c r="AV46" i="1"/>
  <c r="BS45" i="1"/>
  <c r="BT45" i="1"/>
  <c r="BV45" i="1"/>
  <c r="BF46" i="1"/>
  <c r="BL46" i="1" s="1"/>
  <c r="BR46" i="1" s="1"/>
  <c r="BU46" i="1" s="1"/>
  <c r="BJ50" i="1"/>
  <c r="BI50" i="1"/>
  <c r="BH50" i="1"/>
  <c r="BD48" i="1"/>
  <c r="BE48" i="1" s="1"/>
  <c r="AW45" i="1"/>
  <c r="AE48" i="1"/>
  <c r="AF47" i="1"/>
  <c r="AG47" i="1" s="1"/>
  <c r="AM47" i="1" s="1"/>
  <c r="AS47" i="1" s="1"/>
  <c r="AT46" i="1"/>
  <c r="J50" i="1"/>
  <c r="M51" i="1"/>
  <c r="BG51" i="1" s="1"/>
  <c r="I50" i="1"/>
  <c r="K50" i="1"/>
  <c r="L50" i="1"/>
  <c r="AH49" i="1"/>
  <c r="AI49" i="1"/>
  <c r="AL50" i="1"/>
  <c r="AK49" i="1"/>
  <c r="AJ49" i="1"/>
  <c r="AQ105" i="1"/>
  <c r="AR104" i="1"/>
  <c r="AN154" i="1"/>
  <c r="AO153" i="1"/>
  <c r="AP153" i="1" s="1"/>
  <c r="W46" i="1"/>
  <c r="Y46" i="1" s="1"/>
  <c r="AX46" i="1" s="1"/>
  <c r="V46" i="1"/>
  <c r="R99" i="1"/>
  <c r="S98" i="1"/>
  <c r="X45" i="1"/>
  <c r="F48" i="1"/>
  <c r="G47" i="1"/>
  <c r="H47" i="1" s="1"/>
  <c r="N47" i="1" s="1"/>
  <c r="T47" i="1" s="1"/>
  <c r="X46" i="1" l="1"/>
  <c r="AU47" i="1"/>
  <c r="AV47" i="1"/>
  <c r="AT47" i="1"/>
  <c r="BW45" i="1"/>
  <c r="BT46" i="1"/>
  <c r="BF47" i="1"/>
  <c r="BL47" i="1" s="1"/>
  <c r="BR47" i="1" s="1"/>
  <c r="BU47" i="1" s="1"/>
  <c r="BS46" i="1"/>
  <c r="BJ51" i="1"/>
  <c r="BH51" i="1"/>
  <c r="BI51" i="1"/>
  <c r="BV46" i="1"/>
  <c r="BW46" i="1"/>
  <c r="BD49" i="1"/>
  <c r="BE49" i="1" s="1"/>
  <c r="AI50" i="1"/>
  <c r="AL51" i="1"/>
  <c r="AH50" i="1"/>
  <c r="AK50" i="1"/>
  <c r="AJ50" i="1"/>
  <c r="W47" i="1"/>
  <c r="Y47" i="1" s="1"/>
  <c r="V47" i="1"/>
  <c r="R100" i="1"/>
  <c r="S99" i="1"/>
  <c r="AN155" i="1"/>
  <c r="AO154" i="1"/>
  <c r="AP154" i="1" s="1"/>
  <c r="U47" i="1"/>
  <c r="J51" i="1"/>
  <c r="M52" i="1"/>
  <c r="BG52" i="1" s="1"/>
  <c r="I51" i="1"/>
  <c r="K51" i="1"/>
  <c r="L51" i="1"/>
  <c r="AE49" i="1"/>
  <c r="AF48" i="1"/>
  <c r="AG48" i="1" s="1"/>
  <c r="AM48" i="1" s="1"/>
  <c r="AS48" i="1" s="1"/>
  <c r="F49" i="1"/>
  <c r="G48" i="1"/>
  <c r="H48" i="1" s="1"/>
  <c r="N48" i="1" s="1"/>
  <c r="T48" i="1" s="1"/>
  <c r="AQ106" i="1"/>
  <c r="AR105" i="1"/>
  <c r="AW46" i="1"/>
  <c r="AW47" i="1" l="1"/>
  <c r="AX47" i="1"/>
  <c r="X47" i="1"/>
  <c r="AU48" i="1"/>
  <c r="AV48" i="1"/>
  <c r="BT47" i="1"/>
  <c r="BV47" i="1"/>
  <c r="BS47" i="1"/>
  <c r="BF48" i="1"/>
  <c r="BL48" i="1" s="1"/>
  <c r="BR48" i="1" s="1"/>
  <c r="BU48" i="1" s="1"/>
  <c r="BJ52" i="1"/>
  <c r="BI52" i="1"/>
  <c r="BH52" i="1"/>
  <c r="BD50" i="1"/>
  <c r="BE50" i="1" s="1"/>
  <c r="W48" i="1"/>
  <c r="Y48" i="1" s="1"/>
  <c r="V48" i="1"/>
  <c r="AF49" i="1"/>
  <c r="AG49" i="1" s="1"/>
  <c r="AM49" i="1" s="1"/>
  <c r="AS49" i="1" s="1"/>
  <c r="AE50" i="1"/>
  <c r="M53" i="1"/>
  <c r="BG53" i="1" s="1"/>
  <c r="I52" i="1"/>
  <c r="J52" i="1"/>
  <c r="K52" i="1"/>
  <c r="L52" i="1"/>
  <c r="AN156" i="1"/>
  <c r="AO155" i="1"/>
  <c r="AP155" i="1" s="1"/>
  <c r="G49" i="1"/>
  <c r="H49" i="1" s="1"/>
  <c r="N49" i="1" s="1"/>
  <c r="T49" i="1" s="1"/>
  <c r="F50" i="1"/>
  <c r="AT48" i="1"/>
  <c r="AL52" i="1"/>
  <c r="AI51" i="1"/>
  <c r="AH51" i="1"/>
  <c r="AK51" i="1"/>
  <c r="AJ51" i="1"/>
  <c r="AQ107" i="1"/>
  <c r="AR106" i="1"/>
  <c r="U48" i="1"/>
  <c r="R101" i="1"/>
  <c r="S100" i="1"/>
  <c r="AX48" i="1" l="1"/>
  <c r="AT49" i="1"/>
  <c r="AU49" i="1"/>
  <c r="AV49" i="1"/>
  <c r="BW47" i="1"/>
  <c r="BT48" i="1"/>
  <c r="BS48" i="1"/>
  <c r="BF49" i="1"/>
  <c r="BL49" i="1" s="1"/>
  <c r="BR49" i="1" s="1"/>
  <c r="BU49" i="1" s="1"/>
  <c r="BJ53" i="1"/>
  <c r="BI53" i="1"/>
  <c r="BH53" i="1"/>
  <c r="BV48" i="1"/>
  <c r="BW48" i="1"/>
  <c r="BD51" i="1"/>
  <c r="BE51" i="1" s="1"/>
  <c r="G50" i="1"/>
  <c r="H50" i="1" s="1"/>
  <c r="N50" i="1" s="1"/>
  <c r="T50" i="1" s="1"/>
  <c r="F51" i="1"/>
  <c r="AQ108" i="1"/>
  <c r="AR107" i="1"/>
  <c r="W49" i="1"/>
  <c r="Y49" i="1" s="1"/>
  <c r="V49" i="1"/>
  <c r="AE51" i="1"/>
  <c r="AF50" i="1"/>
  <c r="AG50" i="1" s="1"/>
  <c r="AM50" i="1" s="1"/>
  <c r="AS50" i="1" s="1"/>
  <c r="M54" i="1"/>
  <c r="BG54" i="1" s="1"/>
  <c r="J53" i="1"/>
  <c r="I53" i="1"/>
  <c r="K53" i="1"/>
  <c r="L53" i="1"/>
  <c r="R102" i="1"/>
  <c r="S101" i="1"/>
  <c r="X48" i="1"/>
  <c r="X49" i="1" s="1"/>
  <c r="AI52" i="1"/>
  <c r="AL53" i="1"/>
  <c r="AH52" i="1"/>
  <c r="AK52" i="1"/>
  <c r="AJ52" i="1"/>
  <c r="U49" i="1"/>
  <c r="AN157" i="1"/>
  <c r="AO156" i="1"/>
  <c r="AP156" i="1" s="1"/>
  <c r="AW48" i="1"/>
  <c r="U50" i="1" l="1"/>
  <c r="AX49" i="1"/>
  <c r="AU50" i="1"/>
  <c r="AV50" i="1"/>
  <c r="AW49" i="1"/>
  <c r="BT49" i="1"/>
  <c r="BV49" i="1"/>
  <c r="BS49" i="1"/>
  <c r="BF50" i="1"/>
  <c r="BL50" i="1" s="1"/>
  <c r="BR50" i="1" s="1"/>
  <c r="BU50" i="1" s="1"/>
  <c r="BJ54" i="1"/>
  <c r="BI54" i="1"/>
  <c r="BH54" i="1"/>
  <c r="BW49" i="1"/>
  <c r="BD52" i="1"/>
  <c r="BE52" i="1" s="1"/>
  <c r="AT50" i="1"/>
  <c r="AH53" i="1"/>
  <c r="AI53" i="1"/>
  <c r="AL54" i="1"/>
  <c r="AK53" i="1"/>
  <c r="AJ53" i="1"/>
  <c r="AE52" i="1"/>
  <c r="AF51" i="1"/>
  <c r="AG51" i="1" s="1"/>
  <c r="AM51" i="1" s="1"/>
  <c r="AS51" i="1" s="1"/>
  <c r="AQ109" i="1"/>
  <c r="AR108" i="1"/>
  <c r="R103" i="1"/>
  <c r="S102" i="1"/>
  <c r="F52" i="1"/>
  <c r="G51" i="1"/>
  <c r="H51" i="1" s="1"/>
  <c r="N51" i="1" s="1"/>
  <c r="T51" i="1" s="1"/>
  <c r="AN158" i="1"/>
  <c r="AO157" i="1"/>
  <c r="AP157" i="1" s="1"/>
  <c r="J54" i="1"/>
  <c r="M55" i="1"/>
  <c r="BG55" i="1" s="1"/>
  <c r="I54" i="1"/>
  <c r="K54" i="1"/>
  <c r="L54" i="1"/>
  <c r="W50" i="1"/>
  <c r="Y50" i="1" s="1"/>
  <c r="V50" i="1"/>
  <c r="U51" i="1" l="1"/>
  <c r="X50" i="1"/>
  <c r="AX50" i="1"/>
  <c r="AU51" i="1"/>
  <c r="AV51" i="1"/>
  <c r="BF51" i="1"/>
  <c r="BL51" i="1" s="1"/>
  <c r="BR51" i="1" s="1"/>
  <c r="BU51" i="1" s="1"/>
  <c r="BT50" i="1"/>
  <c r="BS50" i="1"/>
  <c r="BJ55" i="1"/>
  <c r="BH55" i="1"/>
  <c r="BI55" i="1"/>
  <c r="BV50" i="1"/>
  <c r="BW50" i="1"/>
  <c r="BD53" i="1"/>
  <c r="BE53" i="1" s="1"/>
  <c r="AW50" i="1"/>
  <c r="AF52" i="1"/>
  <c r="AG52" i="1" s="1"/>
  <c r="AM52" i="1" s="1"/>
  <c r="AS52" i="1" s="1"/>
  <c r="AE53" i="1"/>
  <c r="J55" i="1"/>
  <c r="M56" i="1"/>
  <c r="BG56" i="1" s="1"/>
  <c r="I55" i="1"/>
  <c r="K55" i="1"/>
  <c r="L55" i="1"/>
  <c r="AN159" i="1"/>
  <c r="AO158" i="1"/>
  <c r="AP158" i="1" s="1"/>
  <c r="R104" i="1"/>
  <c r="S103" i="1"/>
  <c r="F53" i="1"/>
  <c r="G52" i="1"/>
  <c r="H52" i="1" s="1"/>
  <c r="N52" i="1" s="1"/>
  <c r="T52" i="1" s="1"/>
  <c r="AI54" i="1"/>
  <c r="AL55" i="1"/>
  <c r="AH54" i="1"/>
  <c r="AK54" i="1"/>
  <c r="AJ54" i="1"/>
  <c r="W51" i="1"/>
  <c r="Y51" i="1" s="1"/>
  <c r="V51" i="1"/>
  <c r="AQ110" i="1"/>
  <c r="AR109" i="1"/>
  <c r="AT51" i="1"/>
  <c r="AX51" i="1" l="1"/>
  <c r="AU52" i="1"/>
  <c r="AV52" i="1"/>
  <c r="AT52" i="1"/>
  <c r="BT51" i="1"/>
  <c r="BV51" i="1"/>
  <c r="BS51" i="1"/>
  <c r="BF52" i="1"/>
  <c r="BL52" i="1" s="1"/>
  <c r="BR52" i="1" s="1"/>
  <c r="BU52" i="1" s="1"/>
  <c r="BJ56" i="1"/>
  <c r="BI56" i="1"/>
  <c r="BH56" i="1"/>
  <c r="BW51" i="1"/>
  <c r="BD54" i="1"/>
  <c r="BE54" i="1" s="1"/>
  <c r="G53" i="1"/>
  <c r="H53" i="1" s="1"/>
  <c r="N53" i="1" s="1"/>
  <c r="T53" i="1" s="1"/>
  <c r="F54" i="1"/>
  <c r="W52" i="1"/>
  <c r="Y52" i="1" s="1"/>
  <c r="V52" i="1"/>
  <c r="AF53" i="1"/>
  <c r="AG53" i="1" s="1"/>
  <c r="AM53" i="1" s="1"/>
  <c r="AS53" i="1" s="1"/>
  <c r="AE54" i="1"/>
  <c r="AL56" i="1"/>
  <c r="AH55" i="1"/>
  <c r="AI55" i="1"/>
  <c r="AK55" i="1"/>
  <c r="AJ55" i="1"/>
  <c r="AN160" i="1"/>
  <c r="AO159" i="1"/>
  <c r="AP159" i="1" s="1"/>
  <c r="J56" i="1"/>
  <c r="M57" i="1"/>
  <c r="BG57" i="1" s="1"/>
  <c r="I56" i="1"/>
  <c r="K56" i="1"/>
  <c r="L56" i="1"/>
  <c r="AW51" i="1"/>
  <c r="R105" i="1"/>
  <c r="S104" i="1"/>
  <c r="X51" i="1"/>
  <c r="AQ111" i="1"/>
  <c r="AR110" i="1"/>
  <c r="U52" i="1"/>
  <c r="U53" i="1" l="1"/>
  <c r="X52" i="1"/>
  <c r="AX52" i="1"/>
  <c r="AU53" i="1"/>
  <c r="AV53" i="1"/>
  <c r="AT53" i="1"/>
  <c r="AW52" i="1"/>
  <c r="BS52" i="1"/>
  <c r="BT52" i="1"/>
  <c r="BF53" i="1"/>
  <c r="BL53" i="1" s="1"/>
  <c r="BR53" i="1" s="1"/>
  <c r="BU53" i="1" s="1"/>
  <c r="BJ57" i="1"/>
  <c r="BI57" i="1"/>
  <c r="BH57" i="1"/>
  <c r="BV52" i="1"/>
  <c r="BW52" i="1"/>
  <c r="BD55" i="1"/>
  <c r="BE55" i="1" s="1"/>
  <c r="R106" i="1"/>
  <c r="S105" i="1"/>
  <c r="AN161" i="1"/>
  <c r="AO160" i="1"/>
  <c r="AP160" i="1" s="1"/>
  <c r="M58" i="1"/>
  <c r="BG58" i="1" s="1"/>
  <c r="J57" i="1"/>
  <c r="I57" i="1"/>
  <c r="K57" i="1"/>
  <c r="L57" i="1"/>
  <c r="AI56" i="1"/>
  <c r="AL57" i="1"/>
  <c r="AH56" i="1"/>
  <c r="AK56" i="1"/>
  <c r="AJ56" i="1"/>
  <c r="AF54" i="1"/>
  <c r="AG54" i="1" s="1"/>
  <c r="AM54" i="1" s="1"/>
  <c r="AS54" i="1" s="1"/>
  <c r="AE55" i="1"/>
  <c r="G54" i="1"/>
  <c r="H54" i="1" s="1"/>
  <c r="N54" i="1" s="1"/>
  <c r="T54" i="1" s="1"/>
  <c r="F55" i="1"/>
  <c r="AQ112" i="1"/>
  <c r="AR111" i="1"/>
  <c r="W53" i="1"/>
  <c r="Y53" i="1" s="1"/>
  <c r="V53" i="1"/>
  <c r="AX53" i="1" l="1"/>
  <c r="AU54" i="1"/>
  <c r="AV54" i="1"/>
  <c r="BS53" i="1"/>
  <c r="BV53" i="1"/>
  <c r="BT53" i="1"/>
  <c r="BF54" i="1"/>
  <c r="BL54" i="1" s="1"/>
  <c r="BR54" i="1" s="1"/>
  <c r="BU54" i="1" s="1"/>
  <c r="BJ58" i="1"/>
  <c r="BI58" i="1"/>
  <c r="BH58" i="1"/>
  <c r="BW53" i="1"/>
  <c r="BD56" i="1"/>
  <c r="BE56" i="1" s="1"/>
  <c r="W54" i="1"/>
  <c r="Y54" i="1" s="1"/>
  <c r="V54" i="1"/>
  <c r="AQ113" i="1"/>
  <c r="AR112" i="1"/>
  <c r="AE56" i="1"/>
  <c r="AF55" i="1"/>
  <c r="AG55" i="1" s="1"/>
  <c r="AM55" i="1" s="1"/>
  <c r="AS55" i="1" s="1"/>
  <c r="I58" i="1"/>
  <c r="J58" i="1"/>
  <c r="M59" i="1"/>
  <c r="BG59" i="1" s="1"/>
  <c r="K58" i="1"/>
  <c r="L58" i="1"/>
  <c r="R107" i="1"/>
  <c r="S106" i="1"/>
  <c r="X53" i="1"/>
  <c r="AW53" i="1"/>
  <c r="F56" i="1"/>
  <c r="G55" i="1"/>
  <c r="H55" i="1" s="1"/>
  <c r="N55" i="1" s="1"/>
  <c r="T55" i="1" s="1"/>
  <c r="AT54" i="1"/>
  <c r="AH57" i="1"/>
  <c r="AI57" i="1"/>
  <c r="AL58" i="1"/>
  <c r="AK57" i="1"/>
  <c r="AJ57" i="1"/>
  <c r="AN162" i="1"/>
  <c r="AO161" i="1"/>
  <c r="AP161" i="1" s="1"/>
  <c r="U54" i="1"/>
  <c r="X54" i="1" l="1"/>
  <c r="AX54" i="1"/>
  <c r="AU55" i="1"/>
  <c r="AV55" i="1"/>
  <c r="AT55" i="1"/>
  <c r="AW54" i="1"/>
  <c r="BT54" i="1"/>
  <c r="BS54" i="1"/>
  <c r="BF55" i="1"/>
  <c r="BL55" i="1" s="1"/>
  <c r="BR55" i="1" s="1"/>
  <c r="BU55" i="1" s="1"/>
  <c r="BJ59" i="1"/>
  <c r="BH59" i="1"/>
  <c r="BI59" i="1"/>
  <c r="BV54" i="1"/>
  <c r="BW54" i="1"/>
  <c r="BD57" i="1"/>
  <c r="BE57" i="1" s="1"/>
  <c r="R108" i="1"/>
  <c r="S107" i="1"/>
  <c r="AN163" i="1"/>
  <c r="AO162" i="1"/>
  <c r="AP162" i="1" s="1"/>
  <c r="U55" i="1"/>
  <c r="AQ114" i="1"/>
  <c r="AR113" i="1"/>
  <c r="W55" i="1"/>
  <c r="Y55" i="1" s="1"/>
  <c r="V55" i="1"/>
  <c r="AI58" i="1"/>
  <c r="AL59" i="1"/>
  <c r="AH58" i="1"/>
  <c r="AK58" i="1"/>
  <c r="AJ58" i="1"/>
  <c r="F57" i="1"/>
  <c r="G56" i="1"/>
  <c r="H56" i="1" s="1"/>
  <c r="N56" i="1" s="1"/>
  <c r="T56" i="1" s="1"/>
  <c r="I59" i="1"/>
  <c r="M60" i="1"/>
  <c r="BG60" i="1" s="1"/>
  <c r="J59" i="1"/>
  <c r="K59" i="1"/>
  <c r="L59" i="1"/>
  <c r="AF56" i="1"/>
  <c r="AG56" i="1" s="1"/>
  <c r="AM56" i="1" s="1"/>
  <c r="AS56" i="1" s="1"/>
  <c r="AE57" i="1"/>
  <c r="AX55" i="1" l="1"/>
  <c r="AU56" i="1"/>
  <c r="AV56" i="1"/>
  <c r="BT55" i="1"/>
  <c r="BS55" i="1"/>
  <c r="BF56" i="1"/>
  <c r="BL56" i="1" s="1"/>
  <c r="BR56" i="1" s="1"/>
  <c r="BU56" i="1" s="1"/>
  <c r="BJ60" i="1"/>
  <c r="BI60" i="1"/>
  <c r="BH60" i="1"/>
  <c r="BV55" i="1"/>
  <c r="BW55" i="1"/>
  <c r="BD58" i="1"/>
  <c r="BE58" i="1" s="1"/>
  <c r="AT56" i="1"/>
  <c r="W56" i="1"/>
  <c r="Y56" i="1" s="1"/>
  <c r="V56" i="1"/>
  <c r="AF57" i="1"/>
  <c r="AG57" i="1" s="1"/>
  <c r="AM57" i="1" s="1"/>
  <c r="AS57" i="1" s="1"/>
  <c r="AE58" i="1"/>
  <c r="F58" i="1"/>
  <c r="G57" i="1"/>
  <c r="H57" i="1" s="1"/>
  <c r="N57" i="1" s="1"/>
  <c r="T57" i="1" s="1"/>
  <c r="AI59" i="1"/>
  <c r="AL60" i="1"/>
  <c r="AH59" i="1"/>
  <c r="AK59" i="1"/>
  <c r="AJ59" i="1"/>
  <c r="U56" i="1"/>
  <c r="R109" i="1"/>
  <c r="S108" i="1"/>
  <c r="M61" i="1"/>
  <c r="BG61" i="1" s="1"/>
  <c r="J60" i="1"/>
  <c r="I60" i="1"/>
  <c r="K60" i="1"/>
  <c r="L60" i="1"/>
  <c r="AQ115" i="1"/>
  <c r="AR114" i="1"/>
  <c r="AW55" i="1"/>
  <c r="X55" i="1"/>
  <c r="AN164" i="1"/>
  <c r="AO163" i="1"/>
  <c r="AP163" i="1" s="1"/>
  <c r="AX56" i="1" l="1"/>
  <c r="X56" i="1"/>
  <c r="AU57" i="1"/>
  <c r="AV57" i="1"/>
  <c r="AW56" i="1"/>
  <c r="BS56" i="1"/>
  <c r="BT56" i="1"/>
  <c r="BF57" i="1"/>
  <c r="BL57" i="1" s="1"/>
  <c r="BR57" i="1" s="1"/>
  <c r="BU57" i="1" s="1"/>
  <c r="BJ61" i="1"/>
  <c r="BI61" i="1"/>
  <c r="BH61" i="1"/>
  <c r="BV56" i="1"/>
  <c r="BW56" i="1"/>
  <c r="BD59" i="1"/>
  <c r="BE59" i="1" s="1"/>
  <c r="W57" i="1"/>
  <c r="Y57" i="1" s="1"/>
  <c r="AX57" i="1" s="1"/>
  <c r="V57" i="1"/>
  <c r="AN165" i="1"/>
  <c r="AO164" i="1"/>
  <c r="AP164" i="1" s="1"/>
  <c r="M62" i="1"/>
  <c r="BG62" i="1" s="1"/>
  <c r="J61" i="1"/>
  <c r="I61" i="1"/>
  <c r="K61" i="1"/>
  <c r="L61" i="1"/>
  <c r="R110" i="1"/>
  <c r="S109" i="1"/>
  <c r="F59" i="1"/>
  <c r="G58" i="1"/>
  <c r="H58" i="1" s="1"/>
  <c r="N58" i="1" s="1"/>
  <c r="T58" i="1" s="1"/>
  <c r="AQ116" i="1"/>
  <c r="AR115" i="1"/>
  <c r="U57" i="1"/>
  <c r="AL61" i="1"/>
  <c r="AH60" i="1"/>
  <c r="AI60" i="1"/>
  <c r="AK60" i="1"/>
  <c r="AJ60" i="1"/>
  <c r="AF58" i="1"/>
  <c r="AG58" i="1" s="1"/>
  <c r="AM58" i="1" s="1"/>
  <c r="AS58" i="1" s="1"/>
  <c r="AE59" i="1"/>
  <c r="AT57" i="1"/>
  <c r="X57" i="1" l="1"/>
  <c r="AU58" i="1"/>
  <c r="AV58" i="1"/>
  <c r="AT58" i="1"/>
  <c r="BT57" i="1"/>
  <c r="BW57" i="1"/>
  <c r="BS57" i="1"/>
  <c r="BF58" i="1"/>
  <c r="BL58" i="1" s="1"/>
  <c r="BR58" i="1" s="1"/>
  <c r="BU58" i="1" s="1"/>
  <c r="BJ62" i="1"/>
  <c r="BI62" i="1"/>
  <c r="BH62" i="1"/>
  <c r="BV57" i="1"/>
  <c r="BD60" i="1"/>
  <c r="BE60" i="1" s="1"/>
  <c r="R111" i="1"/>
  <c r="S110" i="1"/>
  <c r="W58" i="1"/>
  <c r="Y58" i="1" s="1"/>
  <c r="AX58" i="1" s="1"/>
  <c r="V58" i="1"/>
  <c r="M63" i="1"/>
  <c r="BG63" i="1" s="1"/>
  <c r="J62" i="1"/>
  <c r="I62" i="1"/>
  <c r="K62" i="1"/>
  <c r="L62" i="1"/>
  <c r="AI61" i="1"/>
  <c r="AL62" i="1"/>
  <c r="AH61" i="1"/>
  <c r="AK61" i="1"/>
  <c r="AJ61" i="1"/>
  <c r="AE60" i="1"/>
  <c r="AF59" i="1"/>
  <c r="AG59" i="1" s="1"/>
  <c r="AM59" i="1" s="1"/>
  <c r="AS59" i="1" s="1"/>
  <c r="G59" i="1"/>
  <c r="H59" i="1" s="1"/>
  <c r="N59" i="1" s="1"/>
  <c r="T59" i="1" s="1"/>
  <c r="F60" i="1"/>
  <c r="U58" i="1"/>
  <c r="AQ117" i="1"/>
  <c r="AR116" i="1"/>
  <c r="AN166" i="1"/>
  <c r="AO165" i="1"/>
  <c r="AP165" i="1" s="1"/>
  <c r="AW57" i="1"/>
  <c r="U59" i="1" l="1"/>
  <c r="AU59" i="1"/>
  <c r="AV59" i="1"/>
  <c r="AT59" i="1"/>
  <c r="BT58" i="1"/>
  <c r="BS58" i="1"/>
  <c r="BV58" i="1"/>
  <c r="BF59" i="1"/>
  <c r="BL59" i="1" s="1"/>
  <c r="BR59" i="1" s="1"/>
  <c r="BU59" i="1" s="1"/>
  <c r="BJ63" i="1"/>
  <c r="BH63" i="1"/>
  <c r="BI63" i="1"/>
  <c r="BD61" i="1"/>
  <c r="BE61" i="1" s="1"/>
  <c r="AF60" i="1"/>
  <c r="AG60" i="1" s="1"/>
  <c r="AM60" i="1" s="1"/>
  <c r="AS60" i="1" s="1"/>
  <c r="AE61" i="1"/>
  <c r="AL63" i="1"/>
  <c r="AI62" i="1"/>
  <c r="AH62" i="1"/>
  <c r="AK62" i="1"/>
  <c r="AJ62" i="1"/>
  <c r="AW58" i="1"/>
  <c r="AQ118" i="1"/>
  <c r="AR117" i="1"/>
  <c r="G60" i="1"/>
  <c r="H60" i="1" s="1"/>
  <c r="N60" i="1" s="1"/>
  <c r="T60" i="1" s="1"/>
  <c r="F61" i="1"/>
  <c r="X58" i="1"/>
  <c r="W59" i="1"/>
  <c r="Y59" i="1" s="1"/>
  <c r="V59" i="1"/>
  <c r="J63" i="1"/>
  <c r="I63" i="1"/>
  <c r="M64" i="1"/>
  <c r="BG64" i="1" s="1"/>
  <c r="K63" i="1"/>
  <c r="L63" i="1"/>
  <c r="AN167" i="1"/>
  <c r="AO166" i="1"/>
  <c r="AP166" i="1" s="1"/>
  <c r="R112" i="1"/>
  <c r="S111" i="1"/>
  <c r="AX59" i="1" l="1"/>
  <c r="AU60" i="1"/>
  <c r="AV60" i="1"/>
  <c r="AT60" i="1"/>
  <c r="BW58" i="1"/>
  <c r="BT59" i="1"/>
  <c r="BF60" i="1"/>
  <c r="BL60" i="1" s="1"/>
  <c r="BR60" i="1" s="1"/>
  <c r="BU60" i="1" s="1"/>
  <c r="BS59" i="1"/>
  <c r="BJ64" i="1"/>
  <c r="BI64" i="1"/>
  <c r="BH64" i="1"/>
  <c r="BV59" i="1"/>
  <c r="BW59" i="1"/>
  <c r="BD62" i="1"/>
  <c r="BE62" i="1" s="1"/>
  <c r="I64" i="1"/>
  <c r="J64" i="1"/>
  <c r="M65" i="1"/>
  <c r="BG65" i="1" s="1"/>
  <c r="K64" i="1"/>
  <c r="L64" i="1"/>
  <c r="AI63" i="1"/>
  <c r="AL64" i="1"/>
  <c r="AH63" i="1"/>
  <c r="AK63" i="1"/>
  <c r="AJ63" i="1"/>
  <c r="AN168" i="1"/>
  <c r="AO167" i="1"/>
  <c r="AP167" i="1" s="1"/>
  <c r="X59" i="1"/>
  <c r="AQ119" i="1"/>
  <c r="AR118" i="1"/>
  <c r="AE62" i="1"/>
  <c r="AF61" i="1"/>
  <c r="AG61" i="1" s="1"/>
  <c r="AM61" i="1" s="1"/>
  <c r="AS61" i="1" s="1"/>
  <c r="R113" i="1"/>
  <c r="S112" i="1"/>
  <c r="AW59" i="1"/>
  <c r="F62" i="1"/>
  <c r="G61" i="1"/>
  <c r="H61" i="1" s="1"/>
  <c r="N61" i="1" s="1"/>
  <c r="T61" i="1" s="1"/>
  <c r="W60" i="1"/>
  <c r="Y60" i="1" s="1"/>
  <c r="V60" i="1"/>
  <c r="U60" i="1"/>
  <c r="AX60" i="1" l="1"/>
  <c r="AU61" i="1"/>
  <c r="AV61" i="1"/>
  <c r="AT61" i="1"/>
  <c r="BT60" i="1"/>
  <c r="BS60" i="1"/>
  <c r="BV60" i="1"/>
  <c r="BF61" i="1"/>
  <c r="BL61" i="1" s="1"/>
  <c r="BR61" i="1" s="1"/>
  <c r="BU61" i="1" s="1"/>
  <c r="BJ65" i="1"/>
  <c r="BI65" i="1"/>
  <c r="BH65" i="1"/>
  <c r="BD63" i="1"/>
  <c r="BE63" i="1" s="1"/>
  <c r="AW60" i="1"/>
  <c r="AE63" i="1"/>
  <c r="AF62" i="1"/>
  <c r="AG62" i="1" s="1"/>
  <c r="AM62" i="1" s="1"/>
  <c r="AS62" i="1" s="1"/>
  <c r="W61" i="1"/>
  <c r="Y61" i="1" s="1"/>
  <c r="V61" i="1"/>
  <c r="AN169" i="1"/>
  <c r="AO168" i="1"/>
  <c r="AP168" i="1" s="1"/>
  <c r="AI64" i="1"/>
  <c r="AH64" i="1"/>
  <c r="AL65" i="1"/>
  <c r="AK64" i="1"/>
  <c r="AJ64" i="1"/>
  <c r="J65" i="1"/>
  <c r="M66" i="1"/>
  <c r="BG66" i="1" s="1"/>
  <c r="I65" i="1"/>
  <c r="K65" i="1"/>
  <c r="L65" i="1"/>
  <c r="G62" i="1"/>
  <c r="H62" i="1" s="1"/>
  <c r="N62" i="1" s="1"/>
  <c r="T62" i="1" s="1"/>
  <c r="F63" i="1"/>
  <c r="R114" i="1"/>
  <c r="S113" i="1"/>
  <c r="AQ120" i="1"/>
  <c r="AR119" i="1"/>
  <c r="U61" i="1"/>
  <c r="X60" i="1"/>
  <c r="AX61" i="1" l="1"/>
  <c r="X61" i="1"/>
  <c r="AU62" i="1"/>
  <c r="AV62" i="1"/>
  <c r="BW60" i="1"/>
  <c r="BF62" i="1"/>
  <c r="BL62" i="1" s="1"/>
  <c r="BR62" i="1" s="1"/>
  <c r="BU62" i="1" s="1"/>
  <c r="BT61" i="1"/>
  <c r="BS61" i="1"/>
  <c r="BJ66" i="1"/>
  <c r="BI66" i="1"/>
  <c r="BH66" i="1"/>
  <c r="BV61" i="1"/>
  <c r="BW61" i="1"/>
  <c r="BD64" i="1"/>
  <c r="BE64" i="1" s="1"/>
  <c r="W62" i="1"/>
  <c r="Y62" i="1" s="1"/>
  <c r="AX62" i="1" s="1"/>
  <c r="V62" i="1"/>
  <c r="AN170" i="1"/>
  <c r="AO169" i="1"/>
  <c r="AP169" i="1" s="1"/>
  <c r="AQ121" i="1"/>
  <c r="AR120" i="1"/>
  <c r="J66" i="1"/>
  <c r="I66" i="1"/>
  <c r="M67" i="1"/>
  <c r="BG67" i="1" s="1"/>
  <c r="K66" i="1"/>
  <c r="L66" i="1"/>
  <c r="AL66" i="1"/>
  <c r="AI65" i="1"/>
  <c r="AH65" i="1"/>
  <c r="AK65" i="1"/>
  <c r="AJ65" i="1"/>
  <c r="AF63" i="1"/>
  <c r="AG63" i="1" s="1"/>
  <c r="AM63" i="1" s="1"/>
  <c r="AS63" i="1" s="1"/>
  <c r="AE64" i="1"/>
  <c r="AW61" i="1"/>
  <c r="U62" i="1"/>
  <c r="R115" i="1"/>
  <c r="S114" i="1"/>
  <c r="G63" i="1"/>
  <c r="H63" i="1" s="1"/>
  <c r="N63" i="1" s="1"/>
  <c r="T63" i="1" s="1"/>
  <c r="F64" i="1"/>
  <c r="AT62" i="1"/>
  <c r="X62" i="1" l="1"/>
  <c r="AW62" i="1"/>
  <c r="U63" i="1"/>
  <c r="AU63" i="1"/>
  <c r="AV63" i="1"/>
  <c r="BS62" i="1"/>
  <c r="BT62" i="1"/>
  <c r="BW62" i="1"/>
  <c r="BF63" i="1"/>
  <c r="BL63" i="1" s="1"/>
  <c r="BR63" i="1" s="1"/>
  <c r="BU63" i="1" s="1"/>
  <c r="BJ67" i="1"/>
  <c r="BH67" i="1"/>
  <c r="BI67" i="1"/>
  <c r="BV62" i="1"/>
  <c r="BD65" i="1"/>
  <c r="BE65" i="1" s="1"/>
  <c r="G64" i="1"/>
  <c r="H64" i="1" s="1"/>
  <c r="N64" i="1" s="1"/>
  <c r="T64" i="1" s="1"/>
  <c r="F65" i="1"/>
  <c r="J67" i="1"/>
  <c r="I67" i="1"/>
  <c r="M68" i="1"/>
  <c r="BG68" i="1" s="1"/>
  <c r="K67" i="1"/>
  <c r="L67" i="1"/>
  <c r="AT63" i="1"/>
  <c r="AE65" i="1"/>
  <c r="AF64" i="1"/>
  <c r="AG64" i="1" s="1"/>
  <c r="AM64" i="1" s="1"/>
  <c r="AS64" i="1" s="1"/>
  <c r="AN171" i="1"/>
  <c r="AO170" i="1"/>
  <c r="AP170" i="1" s="1"/>
  <c r="W63" i="1"/>
  <c r="Y63" i="1" s="1"/>
  <c r="V63" i="1"/>
  <c r="AL67" i="1"/>
  <c r="AI66" i="1"/>
  <c r="AH66" i="1"/>
  <c r="AK66" i="1"/>
  <c r="AJ66" i="1"/>
  <c r="R116" i="1"/>
  <c r="S115" i="1"/>
  <c r="AQ122" i="1"/>
  <c r="AR121" i="1"/>
  <c r="U64" i="1" l="1"/>
  <c r="AX63" i="1"/>
  <c r="AU64" i="1"/>
  <c r="AV64" i="1"/>
  <c r="BT63" i="1"/>
  <c r="BS63" i="1"/>
  <c r="BV63" i="1"/>
  <c r="BF64" i="1"/>
  <c r="BL64" i="1" s="1"/>
  <c r="BR64" i="1" s="1"/>
  <c r="BU64" i="1" s="1"/>
  <c r="BJ68" i="1"/>
  <c r="BI68" i="1"/>
  <c r="BH68" i="1"/>
  <c r="BD66" i="1"/>
  <c r="BE66" i="1" s="1"/>
  <c r="AF65" i="1"/>
  <c r="AG65" i="1" s="1"/>
  <c r="AM65" i="1" s="1"/>
  <c r="AS65" i="1" s="1"/>
  <c r="AE66" i="1"/>
  <c r="R117" i="1"/>
  <c r="S116" i="1"/>
  <c r="AT64" i="1"/>
  <c r="X63" i="1"/>
  <c r="AQ123" i="1"/>
  <c r="AR122" i="1"/>
  <c r="AI67" i="1"/>
  <c r="AL68" i="1"/>
  <c r="AH67" i="1"/>
  <c r="AK67" i="1"/>
  <c r="AJ67" i="1"/>
  <c r="AN172" i="1"/>
  <c r="AO171" i="1"/>
  <c r="AP171" i="1" s="1"/>
  <c r="J68" i="1"/>
  <c r="M69" i="1"/>
  <c r="BG69" i="1" s="1"/>
  <c r="I68" i="1"/>
  <c r="K68" i="1"/>
  <c r="L68" i="1"/>
  <c r="G65" i="1"/>
  <c r="H65" i="1" s="1"/>
  <c r="N65" i="1" s="1"/>
  <c r="T65" i="1" s="1"/>
  <c r="U65" i="1" s="1"/>
  <c r="F66" i="1"/>
  <c r="AW63" i="1"/>
  <c r="W64" i="1"/>
  <c r="Y64" i="1" s="1"/>
  <c r="V64" i="1"/>
  <c r="AX64" i="1" l="1"/>
  <c r="AT65" i="1"/>
  <c r="AU65" i="1"/>
  <c r="AV65" i="1"/>
  <c r="BW63" i="1"/>
  <c r="BF65" i="1"/>
  <c r="BL65" i="1" s="1"/>
  <c r="BR65" i="1" s="1"/>
  <c r="BU65" i="1" s="1"/>
  <c r="BS64" i="1"/>
  <c r="BT64" i="1"/>
  <c r="BJ69" i="1"/>
  <c r="BI69" i="1"/>
  <c r="BH69" i="1"/>
  <c r="BV64" i="1"/>
  <c r="BW64" i="1"/>
  <c r="BD67" i="1"/>
  <c r="BE67" i="1" s="1"/>
  <c r="AQ124" i="1"/>
  <c r="AR123" i="1"/>
  <c r="G66" i="1"/>
  <c r="H66" i="1" s="1"/>
  <c r="N66" i="1" s="1"/>
  <c r="T66" i="1" s="1"/>
  <c r="F67" i="1"/>
  <c r="AN173" i="1"/>
  <c r="AO172" i="1"/>
  <c r="AP172" i="1" s="1"/>
  <c r="AI68" i="1"/>
  <c r="AL69" i="1"/>
  <c r="AH68" i="1"/>
  <c r="AK68" i="1"/>
  <c r="AJ68" i="1"/>
  <c r="X64" i="1"/>
  <c r="R118" i="1"/>
  <c r="S117" i="1"/>
  <c r="W65" i="1"/>
  <c r="Y65" i="1" s="1"/>
  <c r="V65" i="1"/>
  <c r="J69" i="1"/>
  <c r="M70" i="1"/>
  <c r="BG70" i="1" s="1"/>
  <c r="I69" i="1"/>
  <c r="K69" i="1"/>
  <c r="L69" i="1"/>
  <c r="AF66" i="1"/>
  <c r="AG66" i="1" s="1"/>
  <c r="AM66" i="1" s="1"/>
  <c r="AS66" i="1" s="1"/>
  <c r="AE67" i="1"/>
  <c r="AW64" i="1"/>
  <c r="X65" i="1" l="1"/>
  <c r="AX65" i="1"/>
  <c r="AU66" i="1"/>
  <c r="AV66" i="1"/>
  <c r="BT65" i="1"/>
  <c r="BS65" i="1"/>
  <c r="BV65" i="1"/>
  <c r="BF66" i="1"/>
  <c r="BL66" i="1" s="1"/>
  <c r="BR66" i="1" s="1"/>
  <c r="BU66" i="1" s="1"/>
  <c r="BJ70" i="1"/>
  <c r="BI70" i="1"/>
  <c r="BH70" i="1"/>
  <c r="BD68" i="1"/>
  <c r="BE68" i="1" s="1"/>
  <c r="AF67" i="1"/>
  <c r="AG67" i="1" s="1"/>
  <c r="AM67" i="1" s="1"/>
  <c r="AS67" i="1" s="1"/>
  <c r="AE68" i="1"/>
  <c r="M71" i="1"/>
  <c r="BG71" i="1" s="1"/>
  <c r="J70" i="1"/>
  <c r="I70" i="1"/>
  <c r="K70" i="1"/>
  <c r="L70" i="1"/>
  <c r="AT66" i="1"/>
  <c r="AW65" i="1"/>
  <c r="R119" i="1"/>
  <c r="S118" i="1"/>
  <c r="AN174" i="1"/>
  <c r="AO173" i="1"/>
  <c r="AP173" i="1" s="1"/>
  <c r="AQ125" i="1"/>
  <c r="AR124" i="1"/>
  <c r="AL70" i="1"/>
  <c r="AI69" i="1"/>
  <c r="AH69" i="1"/>
  <c r="AK69" i="1"/>
  <c r="AJ69" i="1"/>
  <c r="G67" i="1"/>
  <c r="H67" i="1" s="1"/>
  <c r="N67" i="1" s="1"/>
  <c r="T67" i="1" s="1"/>
  <c r="F68" i="1"/>
  <c r="W66" i="1"/>
  <c r="Y66" i="1" s="1"/>
  <c r="V66" i="1"/>
  <c r="U66" i="1"/>
  <c r="U67" i="1" l="1"/>
  <c r="AX66" i="1"/>
  <c r="AU67" i="1"/>
  <c r="AV67" i="1"/>
  <c r="AT67" i="1"/>
  <c r="BW65" i="1"/>
  <c r="BS66" i="1"/>
  <c r="BT66" i="1"/>
  <c r="BF67" i="1"/>
  <c r="BL67" i="1" s="1"/>
  <c r="BR67" i="1" s="1"/>
  <c r="BU67" i="1" s="1"/>
  <c r="BJ71" i="1"/>
  <c r="BH71" i="1"/>
  <c r="BI71" i="1"/>
  <c r="BV66" i="1"/>
  <c r="BW66" i="1"/>
  <c r="BD69" i="1"/>
  <c r="BE69" i="1" s="1"/>
  <c r="G68" i="1"/>
  <c r="H68" i="1" s="1"/>
  <c r="N68" i="1" s="1"/>
  <c r="T68" i="1" s="1"/>
  <c r="U68" i="1" s="1"/>
  <c r="F69" i="1"/>
  <c r="W67" i="1"/>
  <c r="Y67" i="1" s="1"/>
  <c r="V67" i="1"/>
  <c r="AQ126" i="1"/>
  <c r="AR125" i="1"/>
  <c r="R120" i="1"/>
  <c r="S119" i="1"/>
  <c r="J71" i="1"/>
  <c r="M72" i="1"/>
  <c r="BG72" i="1" s="1"/>
  <c r="I71" i="1"/>
  <c r="K71" i="1"/>
  <c r="L71" i="1"/>
  <c r="AI70" i="1"/>
  <c r="AL71" i="1"/>
  <c r="AH70" i="1"/>
  <c r="AK70" i="1"/>
  <c r="AJ70" i="1"/>
  <c r="AW66" i="1"/>
  <c r="AE69" i="1"/>
  <c r="AF68" i="1"/>
  <c r="AG68" i="1" s="1"/>
  <c r="AM68" i="1" s="1"/>
  <c r="AS68" i="1" s="1"/>
  <c r="X66" i="1"/>
  <c r="AN175" i="1"/>
  <c r="AO174" i="1"/>
  <c r="AP174" i="1" s="1"/>
  <c r="X67" i="1" l="1"/>
  <c r="AX67" i="1"/>
  <c r="AU68" i="1"/>
  <c r="AV68" i="1"/>
  <c r="AT68" i="1"/>
  <c r="AW67" i="1"/>
  <c r="BT67" i="1"/>
  <c r="BV67" i="1"/>
  <c r="BS67" i="1"/>
  <c r="BF68" i="1"/>
  <c r="BL68" i="1" s="1"/>
  <c r="BR68" i="1" s="1"/>
  <c r="BU68" i="1" s="1"/>
  <c r="BJ72" i="1"/>
  <c r="BI72" i="1"/>
  <c r="BH72" i="1"/>
  <c r="BW67" i="1"/>
  <c r="BD70" i="1"/>
  <c r="BE70" i="1" s="1"/>
  <c r="R121" i="1"/>
  <c r="S120" i="1"/>
  <c r="AI71" i="1"/>
  <c r="AL72" i="1"/>
  <c r="AH71" i="1"/>
  <c r="AJ71" i="1"/>
  <c r="AK71" i="1"/>
  <c r="M73" i="1"/>
  <c r="BG73" i="1" s="1"/>
  <c r="I72" i="1"/>
  <c r="J72" i="1"/>
  <c r="L72" i="1"/>
  <c r="K72" i="1"/>
  <c r="AF69" i="1"/>
  <c r="AG69" i="1" s="1"/>
  <c r="AM69" i="1" s="1"/>
  <c r="AS69" i="1" s="1"/>
  <c r="AE70" i="1"/>
  <c r="AQ127" i="1"/>
  <c r="AR126" i="1"/>
  <c r="F70" i="1"/>
  <c r="G69" i="1"/>
  <c r="H69" i="1" s="1"/>
  <c r="N69" i="1" s="1"/>
  <c r="T69" i="1" s="1"/>
  <c r="AN176" i="1"/>
  <c r="AO175" i="1"/>
  <c r="AP175" i="1" s="1"/>
  <c r="W68" i="1"/>
  <c r="Y68" i="1" s="1"/>
  <c r="V68" i="1"/>
  <c r="AX68" i="1" l="1"/>
  <c r="AU69" i="1"/>
  <c r="AV69" i="1"/>
  <c r="BS68" i="1"/>
  <c r="BT68" i="1"/>
  <c r="BF69" i="1"/>
  <c r="BL69" i="1" s="1"/>
  <c r="BR69" i="1" s="1"/>
  <c r="BU69" i="1" s="1"/>
  <c r="BJ73" i="1"/>
  <c r="BI73" i="1"/>
  <c r="BH73" i="1"/>
  <c r="BV68" i="1"/>
  <c r="BW68" i="1"/>
  <c r="BD71" i="1"/>
  <c r="BE71" i="1" s="1"/>
  <c r="G70" i="1"/>
  <c r="H70" i="1" s="1"/>
  <c r="N70" i="1" s="1"/>
  <c r="T70" i="1" s="1"/>
  <c r="F71" i="1"/>
  <c r="AN177" i="1"/>
  <c r="AO176" i="1"/>
  <c r="AP176" i="1" s="1"/>
  <c r="AQ128" i="1"/>
  <c r="AR127" i="1"/>
  <c r="AT69" i="1"/>
  <c r="W69" i="1"/>
  <c r="Y69" i="1" s="1"/>
  <c r="V69" i="1"/>
  <c r="AF70" i="1"/>
  <c r="AG70" i="1" s="1"/>
  <c r="AM70" i="1" s="1"/>
  <c r="AS70" i="1" s="1"/>
  <c r="AE71" i="1"/>
  <c r="X68" i="1"/>
  <c r="R122" i="1"/>
  <c r="S121" i="1"/>
  <c r="AW68" i="1"/>
  <c r="M74" i="1"/>
  <c r="BG74" i="1" s="1"/>
  <c r="J73" i="1"/>
  <c r="I73" i="1"/>
  <c r="L73" i="1"/>
  <c r="K73" i="1"/>
  <c r="AL73" i="1"/>
  <c r="AJ72" i="1"/>
  <c r="AI72" i="1"/>
  <c r="AK72" i="1"/>
  <c r="AH72" i="1"/>
  <c r="U69" i="1"/>
  <c r="U70" i="1" l="1"/>
  <c r="X69" i="1"/>
  <c r="AX69" i="1"/>
  <c r="AU70" i="1"/>
  <c r="AV70" i="1"/>
  <c r="BT69" i="1"/>
  <c r="BV69" i="1"/>
  <c r="BS69" i="1"/>
  <c r="BF70" i="1"/>
  <c r="BL70" i="1" s="1"/>
  <c r="BR70" i="1" s="1"/>
  <c r="BU70" i="1" s="1"/>
  <c r="BJ74" i="1"/>
  <c r="BI74" i="1"/>
  <c r="BH74" i="1"/>
  <c r="BD72" i="1"/>
  <c r="BE72" i="1" s="1"/>
  <c r="M75" i="1"/>
  <c r="BG75" i="1" s="1"/>
  <c r="J74" i="1"/>
  <c r="I74" i="1"/>
  <c r="K74" i="1"/>
  <c r="L74" i="1"/>
  <c r="AW69" i="1"/>
  <c r="AE72" i="1"/>
  <c r="AF71" i="1"/>
  <c r="AG71" i="1" s="1"/>
  <c r="AM71" i="1" s="1"/>
  <c r="AS71" i="1" s="1"/>
  <c r="AT70" i="1"/>
  <c r="AN178" i="1"/>
  <c r="AO177" i="1"/>
  <c r="AP177" i="1" s="1"/>
  <c r="AL74" i="1"/>
  <c r="AJ73" i="1"/>
  <c r="AH73" i="1"/>
  <c r="AI73" i="1"/>
  <c r="AK73" i="1"/>
  <c r="R123" i="1"/>
  <c r="S122" i="1"/>
  <c r="AQ129" i="1"/>
  <c r="AR128" i="1"/>
  <c r="F72" i="1"/>
  <c r="G71" i="1"/>
  <c r="H71" i="1" s="1"/>
  <c r="N71" i="1" s="1"/>
  <c r="T71" i="1" s="1"/>
  <c r="W70" i="1"/>
  <c r="Y70" i="1" s="1"/>
  <c r="V70" i="1"/>
  <c r="AX70" i="1" l="1"/>
  <c r="AU71" i="1"/>
  <c r="AV71" i="1"/>
  <c r="AT71" i="1"/>
  <c r="BW69" i="1"/>
  <c r="BS70" i="1"/>
  <c r="BF71" i="1"/>
  <c r="BL71" i="1" s="1"/>
  <c r="BR71" i="1" s="1"/>
  <c r="BU71" i="1" s="1"/>
  <c r="BT70" i="1"/>
  <c r="BJ75" i="1"/>
  <c r="BI75" i="1"/>
  <c r="BH75" i="1"/>
  <c r="BV70" i="1"/>
  <c r="BW70" i="1"/>
  <c r="BD73" i="1"/>
  <c r="BE73" i="1" s="1"/>
  <c r="W71" i="1"/>
  <c r="Y71" i="1" s="1"/>
  <c r="AX71" i="1" s="1"/>
  <c r="V71" i="1"/>
  <c r="AF72" i="1"/>
  <c r="AG72" i="1" s="1"/>
  <c r="AM72" i="1" s="1"/>
  <c r="AS72" i="1" s="1"/>
  <c r="AE73" i="1"/>
  <c r="F73" i="1"/>
  <c r="G72" i="1"/>
  <c r="H72" i="1" s="1"/>
  <c r="N72" i="1" s="1"/>
  <c r="T72" i="1" s="1"/>
  <c r="R124" i="1"/>
  <c r="S123" i="1"/>
  <c r="AN179" i="1"/>
  <c r="AO178" i="1"/>
  <c r="AP178" i="1" s="1"/>
  <c r="AW70" i="1"/>
  <c r="AL75" i="1"/>
  <c r="AJ74" i="1"/>
  <c r="AK74" i="1"/>
  <c r="AI74" i="1"/>
  <c r="AH74" i="1"/>
  <c r="X70" i="1"/>
  <c r="AQ130" i="1"/>
  <c r="AR129" i="1"/>
  <c r="U71" i="1"/>
  <c r="M76" i="1"/>
  <c r="BG76" i="1" s="1"/>
  <c r="J75" i="1"/>
  <c r="I75" i="1"/>
  <c r="K75" i="1"/>
  <c r="L75" i="1"/>
  <c r="AW71" i="1" l="1"/>
  <c r="X71" i="1"/>
  <c r="AU72" i="1"/>
  <c r="AV72" i="1"/>
  <c r="AT72" i="1"/>
  <c r="BS71" i="1"/>
  <c r="BT71" i="1"/>
  <c r="BF72" i="1"/>
  <c r="BL72" i="1" s="1"/>
  <c r="BR72" i="1" s="1"/>
  <c r="BU72" i="1" s="1"/>
  <c r="BJ76" i="1"/>
  <c r="BI76" i="1"/>
  <c r="BH76" i="1"/>
  <c r="BV71" i="1"/>
  <c r="BW71" i="1"/>
  <c r="BD74" i="1"/>
  <c r="BE74" i="1" s="1"/>
  <c r="W72" i="1"/>
  <c r="Y72" i="1" s="1"/>
  <c r="AX72" i="1" s="1"/>
  <c r="V72" i="1"/>
  <c r="AF73" i="1"/>
  <c r="AG73" i="1" s="1"/>
  <c r="AM73" i="1" s="1"/>
  <c r="AS73" i="1" s="1"/>
  <c r="AE74" i="1"/>
  <c r="U72" i="1"/>
  <c r="AN180" i="1"/>
  <c r="AO179" i="1"/>
  <c r="AP179" i="1" s="1"/>
  <c r="G73" i="1"/>
  <c r="H73" i="1" s="1"/>
  <c r="N73" i="1" s="1"/>
  <c r="T73" i="1" s="1"/>
  <c r="F74" i="1"/>
  <c r="AQ131" i="1"/>
  <c r="AR130" i="1"/>
  <c r="R125" i="1"/>
  <c r="S124" i="1"/>
  <c r="M77" i="1"/>
  <c r="BG77" i="1" s="1"/>
  <c r="J76" i="1"/>
  <c r="I76" i="1"/>
  <c r="K76" i="1"/>
  <c r="L76" i="1"/>
  <c r="AL76" i="1"/>
  <c r="AJ75" i="1"/>
  <c r="AK75" i="1"/>
  <c r="AH75" i="1"/>
  <c r="AI75" i="1"/>
  <c r="AU73" i="1" l="1"/>
  <c r="AV73" i="1"/>
  <c r="AW72" i="1"/>
  <c r="AT73" i="1"/>
  <c r="BS72" i="1"/>
  <c r="BT72" i="1"/>
  <c r="BF73" i="1"/>
  <c r="BL73" i="1" s="1"/>
  <c r="BR73" i="1" s="1"/>
  <c r="BU73" i="1" s="1"/>
  <c r="BJ77" i="1"/>
  <c r="BI77" i="1"/>
  <c r="BH77" i="1"/>
  <c r="BV72" i="1"/>
  <c r="BW72" i="1"/>
  <c r="BD75" i="1"/>
  <c r="BE75" i="1" s="1"/>
  <c r="R126" i="1"/>
  <c r="S125" i="1"/>
  <c r="W73" i="1"/>
  <c r="Y73" i="1" s="1"/>
  <c r="V73" i="1"/>
  <c r="AL77" i="1"/>
  <c r="AJ76" i="1"/>
  <c r="AI76" i="1"/>
  <c r="AH76" i="1"/>
  <c r="AK76" i="1"/>
  <c r="AQ132" i="1"/>
  <c r="AR131" i="1"/>
  <c r="AN181" i="1"/>
  <c r="AO180" i="1"/>
  <c r="AP180" i="1" s="1"/>
  <c r="AF74" i="1"/>
  <c r="AG74" i="1" s="1"/>
  <c r="AM74" i="1" s="1"/>
  <c r="AS74" i="1" s="1"/>
  <c r="AE75" i="1"/>
  <c r="U73" i="1"/>
  <c r="M78" i="1"/>
  <c r="BG78" i="1" s="1"/>
  <c r="J77" i="1"/>
  <c r="I77" i="1"/>
  <c r="L77" i="1"/>
  <c r="K77" i="1"/>
  <c r="G74" i="1"/>
  <c r="H74" i="1" s="1"/>
  <c r="N74" i="1" s="1"/>
  <c r="T74" i="1" s="1"/>
  <c r="F75" i="1"/>
  <c r="X72" i="1"/>
  <c r="AX73" i="1" l="1"/>
  <c r="AU74" i="1"/>
  <c r="AV74" i="1"/>
  <c r="BS73" i="1"/>
  <c r="BV73" i="1"/>
  <c r="BT73" i="1"/>
  <c r="BF74" i="1"/>
  <c r="BL74" i="1" s="1"/>
  <c r="BR74" i="1" s="1"/>
  <c r="BU74" i="1" s="1"/>
  <c r="BJ78" i="1"/>
  <c r="BI78" i="1"/>
  <c r="BH78" i="1"/>
  <c r="BD76" i="1"/>
  <c r="BE76" i="1" s="1"/>
  <c r="W74" i="1"/>
  <c r="Y74" i="1" s="1"/>
  <c r="V74" i="1"/>
  <c r="AE76" i="1"/>
  <c r="AF75" i="1"/>
  <c r="AG75" i="1" s="1"/>
  <c r="AM75" i="1" s="1"/>
  <c r="AS75" i="1" s="1"/>
  <c r="M79" i="1"/>
  <c r="BG79" i="1" s="1"/>
  <c r="I78" i="1"/>
  <c r="J78" i="1"/>
  <c r="K78" i="1"/>
  <c r="L78" i="1"/>
  <c r="X73" i="1"/>
  <c r="AQ133" i="1"/>
  <c r="AR132" i="1"/>
  <c r="AT74" i="1"/>
  <c r="AW73" i="1"/>
  <c r="AL78" i="1"/>
  <c r="AJ77" i="1"/>
  <c r="AH77" i="1"/>
  <c r="AI77" i="1"/>
  <c r="AK77" i="1"/>
  <c r="G75" i="1"/>
  <c r="H75" i="1" s="1"/>
  <c r="N75" i="1" s="1"/>
  <c r="T75" i="1" s="1"/>
  <c r="F76" i="1"/>
  <c r="U74" i="1"/>
  <c r="AN182" i="1"/>
  <c r="AO181" i="1"/>
  <c r="AP181" i="1" s="1"/>
  <c r="R127" i="1"/>
  <c r="S126" i="1"/>
  <c r="AX74" i="1" l="1"/>
  <c r="AW74" i="1"/>
  <c r="X74" i="1"/>
  <c r="AU75" i="1"/>
  <c r="AV75" i="1"/>
  <c r="BW73" i="1"/>
  <c r="BF75" i="1"/>
  <c r="BL75" i="1" s="1"/>
  <c r="BR75" i="1" s="1"/>
  <c r="BU75" i="1" s="1"/>
  <c r="BT74" i="1"/>
  <c r="BS74" i="1"/>
  <c r="BJ79" i="1"/>
  <c r="BI79" i="1"/>
  <c r="BH79" i="1"/>
  <c r="BV74" i="1"/>
  <c r="BW74" i="1"/>
  <c r="BD77" i="1"/>
  <c r="BE77" i="1" s="1"/>
  <c r="AN183" i="1"/>
  <c r="AO182" i="1"/>
  <c r="AP182" i="1" s="1"/>
  <c r="AJ78" i="1"/>
  <c r="AL79" i="1"/>
  <c r="AK78" i="1"/>
  <c r="AI78" i="1"/>
  <c r="AH78" i="1"/>
  <c r="AQ134" i="1"/>
  <c r="AR133" i="1"/>
  <c r="AE77" i="1"/>
  <c r="AF76" i="1"/>
  <c r="AG76" i="1" s="1"/>
  <c r="AM76" i="1" s="1"/>
  <c r="AS76" i="1" s="1"/>
  <c r="U75" i="1"/>
  <c r="R128" i="1"/>
  <c r="S127" i="1"/>
  <c r="G76" i="1"/>
  <c r="H76" i="1" s="1"/>
  <c r="N76" i="1" s="1"/>
  <c r="T76" i="1" s="1"/>
  <c r="F77" i="1"/>
  <c r="W75" i="1"/>
  <c r="Y75" i="1" s="1"/>
  <c r="AX75" i="1" s="1"/>
  <c r="V75" i="1"/>
  <c r="AT75" i="1"/>
  <c r="I79" i="1"/>
  <c r="M80" i="1"/>
  <c r="BG80" i="1" s="1"/>
  <c r="J79" i="1"/>
  <c r="K79" i="1"/>
  <c r="L79" i="1"/>
  <c r="U76" i="1" l="1"/>
  <c r="AU76" i="1"/>
  <c r="AV76" i="1"/>
  <c r="BT75" i="1"/>
  <c r="BV75" i="1"/>
  <c r="BS75" i="1"/>
  <c r="BF76" i="1"/>
  <c r="BL76" i="1" s="1"/>
  <c r="BR76" i="1" s="1"/>
  <c r="BU76" i="1" s="1"/>
  <c r="BJ80" i="1"/>
  <c r="BI80" i="1"/>
  <c r="BH80" i="1"/>
  <c r="BW75" i="1"/>
  <c r="BD78" i="1"/>
  <c r="BE78" i="1" s="1"/>
  <c r="G77" i="1"/>
  <c r="H77" i="1" s="1"/>
  <c r="N77" i="1" s="1"/>
  <c r="T77" i="1" s="1"/>
  <c r="F78" i="1"/>
  <c r="AQ135" i="1"/>
  <c r="AR134" i="1"/>
  <c r="W76" i="1"/>
  <c r="Y76" i="1" s="1"/>
  <c r="V76" i="1"/>
  <c r="AT76" i="1"/>
  <c r="X75" i="1"/>
  <c r="AE78" i="1"/>
  <c r="AF77" i="1"/>
  <c r="AG77" i="1" s="1"/>
  <c r="AM77" i="1" s="1"/>
  <c r="AS77" i="1" s="1"/>
  <c r="K80" i="1"/>
  <c r="I80" i="1"/>
  <c r="M81" i="1"/>
  <c r="BG81" i="1" s="1"/>
  <c r="L80" i="1"/>
  <c r="J80" i="1"/>
  <c r="AL80" i="1"/>
  <c r="AJ79" i="1"/>
  <c r="AH79" i="1"/>
  <c r="AK79" i="1"/>
  <c r="AI79" i="1"/>
  <c r="AW75" i="1"/>
  <c r="R129" i="1"/>
  <c r="S128" i="1"/>
  <c r="AN184" i="1"/>
  <c r="AO183" i="1"/>
  <c r="AP183" i="1" s="1"/>
  <c r="AX76" i="1" l="1"/>
  <c r="U77" i="1"/>
  <c r="X76" i="1"/>
  <c r="AU77" i="1"/>
  <c r="AV77" i="1"/>
  <c r="AT77" i="1"/>
  <c r="AW76" i="1"/>
  <c r="BS76" i="1"/>
  <c r="BF77" i="1"/>
  <c r="BL77" i="1" s="1"/>
  <c r="BR77" i="1" s="1"/>
  <c r="BU77" i="1" s="1"/>
  <c r="BT76" i="1"/>
  <c r="BJ81" i="1"/>
  <c r="BI81" i="1"/>
  <c r="BH81" i="1"/>
  <c r="BV76" i="1"/>
  <c r="BW76" i="1"/>
  <c r="BD79" i="1"/>
  <c r="BE79" i="1" s="1"/>
  <c r="R130" i="1"/>
  <c r="S129" i="1"/>
  <c r="AQ136" i="1"/>
  <c r="AR135" i="1"/>
  <c r="AN185" i="1"/>
  <c r="AO184" i="1"/>
  <c r="AP184" i="1" s="1"/>
  <c r="AJ80" i="1"/>
  <c r="AL81" i="1"/>
  <c r="AH80" i="1"/>
  <c r="AK80" i="1"/>
  <c r="AI80" i="1"/>
  <c r="K81" i="1"/>
  <c r="M82" i="1"/>
  <c r="BG82" i="1" s="1"/>
  <c r="I81" i="1"/>
  <c r="L81" i="1"/>
  <c r="J81" i="1"/>
  <c r="G78" i="1"/>
  <c r="H78" i="1" s="1"/>
  <c r="N78" i="1" s="1"/>
  <c r="T78" i="1" s="1"/>
  <c r="F79" i="1"/>
  <c r="AF78" i="1"/>
  <c r="AG78" i="1" s="1"/>
  <c r="AM78" i="1" s="1"/>
  <c r="AS78" i="1" s="1"/>
  <c r="AE79" i="1"/>
  <c r="W77" i="1"/>
  <c r="Y77" i="1" s="1"/>
  <c r="V77" i="1"/>
  <c r="AX77" i="1" l="1"/>
  <c r="U78" i="1"/>
  <c r="AU78" i="1"/>
  <c r="AV78" i="1"/>
  <c r="BS77" i="1"/>
  <c r="BV77" i="1"/>
  <c r="BT77" i="1"/>
  <c r="BF78" i="1"/>
  <c r="BL78" i="1" s="1"/>
  <c r="BR78" i="1" s="1"/>
  <c r="BU78" i="1" s="1"/>
  <c r="BJ82" i="1"/>
  <c r="BI82" i="1"/>
  <c r="BH82" i="1"/>
  <c r="BD80" i="1"/>
  <c r="BE80" i="1" s="1"/>
  <c r="K82" i="1"/>
  <c r="M83" i="1"/>
  <c r="BG83" i="1" s="1"/>
  <c r="I82" i="1"/>
  <c r="L82" i="1"/>
  <c r="J82" i="1"/>
  <c r="AN186" i="1"/>
  <c r="AO185" i="1"/>
  <c r="AP185" i="1" s="1"/>
  <c r="AW77" i="1"/>
  <c r="AJ81" i="1"/>
  <c r="AL82" i="1"/>
  <c r="AH81" i="1"/>
  <c r="AK81" i="1"/>
  <c r="AI81" i="1"/>
  <c r="X77" i="1"/>
  <c r="AQ137" i="1"/>
  <c r="AR136" i="1"/>
  <c r="W78" i="1"/>
  <c r="Y78" i="1" s="1"/>
  <c r="AX78" i="1" s="1"/>
  <c r="V78" i="1"/>
  <c r="AE80" i="1"/>
  <c r="AF79" i="1"/>
  <c r="AG79" i="1" s="1"/>
  <c r="AM79" i="1" s="1"/>
  <c r="AS79" i="1" s="1"/>
  <c r="F80" i="1"/>
  <c r="G79" i="1"/>
  <c r="H79" i="1" s="1"/>
  <c r="N79" i="1" s="1"/>
  <c r="T79" i="1" s="1"/>
  <c r="AT78" i="1"/>
  <c r="R131" i="1"/>
  <c r="S130" i="1"/>
  <c r="X78" i="1" l="1"/>
  <c r="AU79" i="1"/>
  <c r="AV79" i="1"/>
  <c r="AT79" i="1"/>
  <c r="BW77" i="1"/>
  <c r="BT78" i="1"/>
  <c r="BS78" i="1"/>
  <c r="BF79" i="1"/>
  <c r="BL79" i="1" s="1"/>
  <c r="BR79" i="1" s="1"/>
  <c r="BU79" i="1" s="1"/>
  <c r="BJ83" i="1"/>
  <c r="BH83" i="1"/>
  <c r="BI83" i="1"/>
  <c r="BV78" i="1"/>
  <c r="BW78" i="1"/>
  <c r="BD81" i="1"/>
  <c r="BE81" i="1" s="1"/>
  <c r="AQ138" i="1"/>
  <c r="AR137" i="1"/>
  <c r="W79" i="1"/>
  <c r="Y79" i="1" s="1"/>
  <c r="V79" i="1"/>
  <c r="AN187" i="1"/>
  <c r="AO186" i="1"/>
  <c r="AP186" i="1" s="1"/>
  <c r="R132" i="1"/>
  <c r="S131" i="1"/>
  <c r="F81" i="1"/>
  <c r="G80" i="1"/>
  <c r="H80" i="1" s="1"/>
  <c r="N80" i="1" s="1"/>
  <c r="T80" i="1" s="1"/>
  <c r="AE81" i="1"/>
  <c r="AF80" i="1"/>
  <c r="AG80" i="1" s="1"/>
  <c r="AM80" i="1" s="1"/>
  <c r="AS80" i="1" s="1"/>
  <c r="AJ82" i="1"/>
  <c r="AL83" i="1"/>
  <c r="AH82" i="1"/>
  <c r="AK82" i="1"/>
  <c r="AI82" i="1"/>
  <c r="M84" i="1"/>
  <c r="BG84" i="1" s="1"/>
  <c r="K83" i="1"/>
  <c r="I83" i="1"/>
  <c r="J83" i="1"/>
  <c r="L83" i="1"/>
  <c r="AW78" i="1"/>
  <c r="U79" i="1"/>
  <c r="AX79" i="1" l="1"/>
  <c r="U80" i="1"/>
  <c r="AU80" i="1"/>
  <c r="AV80" i="1"/>
  <c r="AT80" i="1"/>
  <c r="BT79" i="1"/>
  <c r="BV79" i="1"/>
  <c r="BS79" i="1"/>
  <c r="BF80" i="1"/>
  <c r="BL80" i="1" s="1"/>
  <c r="BR80" i="1" s="1"/>
  <c r="BU80" i="1" s="1"/>
  <c r="BJ84" i="1"/>
  <c r="BI84" i="1"/>
  <c r="BH84" i="1"/>
  <c r="BD82" i="1"/>
  <c r="BE82" i="1" s="1"/>
  <c r="R133" i="1"/>
  <c r="S132" i="1"/>
  <c r="M85" i="1"/>
  <c r="BG85" i="1" s="1"/>
  <c r="I84" i="1"/>
  <c r="K84" i="1"/>
  <c r="L84" i="1"/>
  <c r="J84" i="1"/>
  <c r="W80" i="1"/>
  <c r="Y80" i="1" s="1"/>
  <c r="V80" i="1"/>
  <c r="AW79" i="1"/>
  <c r="F82" i="1"/>
  <c r="G81" i="1"/>
  <c r="H81" i="1" s="1"/>
  <c r="N81" i="1" s="1"/>
  <c r="T81" i="1" s="1"/>
  <c r="AN188" i="1"/>
  <c r="AO187" i="1"/>
  <c r="AP187" i="1" s="1"/>
  <c r="AL84" i="1"/>
  <c r="AJ83" i="1"/>
  <c r="AH83" i="1"/>
  <c r="AI83" i="1"/>
  <c r="AK83" i="1"/>
  <c r="AE82" i="1"/>
  <c r="AF81" i="1"/>
  <c r="AG81" i="1" s="1"/>
  <c r="AM81" i="1" s="1"/>
  <c r="AS81" i="1" s="1"/>
  <c r="X79" i="1"/>
  <c r="AQ139" i="1"/>
  <c r="AR138" i="1"/>
  <c r="U81" i="1" l="1"/>
  <c r="AX80" i="1"/>
  <c r="AU81" i="1"/>
  <c r="AV81" i="1"/>
  <c r="AT81" i="1"/>
  <c r="BW79" i="1"/>
  <c r="BS80" i="1"/>
  <c r="BT80" i="1"/>
  <c r="BF81" i="1"/>
  <c r="BL81" i="1" s="1"/>
  <c r="BR81" i="1" s="1"/>
  <c r="BU81" i="1" s="1"/>
  <c r="BJ85" i="1"/>
  <c r="BI85" i="1"/>
  <c r="BH85" i="1"/>
  <c r="BV80" i="1"/>
  <c r="BW80" i="1"/>
  <c r="BD83" i="1"/>
  <c r="BE83" i="1" s="1"/>
  <c r="AJ84" i="1"/>
  <c r="AL85" i="1"/>
  <c r="AH84" i="1"/>
  <c r="AI84" i="1"/>
  <c r="AK84" i="1"/>
  <c r="K85" i="1"/>
  <c r="M86" i="1"/>
  <c r="BG86" i="1" s="1"/>
  <c r="I85" i="1"/>
  <c r="L85" i="1"/>
  <c r="J85" i="1"/>
  <c r="AN189" i="1"/>
  <c r="AO188" i="1"/>
  <c r="AP188" i="1" s="1"/>
  <c r="F83" i="1"/>
  <c r="G82" i="1"/>
  <c r="H82" i="1" s="1"/>
  <c r="N82" i="1" s="1"/>
  <c r="T82" i="1" s="1"/>
  <c r="U82" i="1" s="1"/>
  <c r="AW80" i="1"/>
  <c r="AQ140" i="1"/>
  <c r="AR139" i="1"/>
  <c r="X80" i="1"/>
  <c r="AE83" i="1"/>
  <c r="AF82" i="1"/>
  <c r="AG82" i="1" s="1"/>
  <c r="AM82" i="1" s="1"/>
  <c r="AS82" i="1" s="1"/>
  <c r="W81" i="1"/>
  <c r="Y81" i="1" s="1"/>
  <c r="V81" i="1"/>
  <c r="R134" i="1"/>
  <c r="S133" i="1"/>
  <c r="AX81" i="1" l="1"/>
  <c r="AU82" i="1"/>
  <c r="AV82" i="1"/>
  <c r="BS81" i="1"/>
  <c r="BT81" i="1"/>
  <c r="BV81" i="1"/>
  <c r="BF82" i="1"/>
  <c r="BL82" i="1" s="1"/>
  <c r="BR82" i="1" s="1"/>
  <c r="BU82" i="1" s="1"/>
  <c r="BJ86" i="1"/>
  <c r="BI86" i="1"/>
  <c r="BH86" i="1"/>
  <c r="BD84" i="1"/>
  <c r="BE84" i="1" s="1"/>
  <c r="M87" i="1"/>
  <c r="BG87" i="1" s="1"/>
  <c r="K86" i="1"/>
  <c r="I86" i="1"/>
  <c r="L86" i="1"/>
  <c r="J86" i="1"/>
  <c r="AN190" i="1"/>
  <c r="AO189" i="1"/>
  <c r="AP189" i="1" s="1"/>
  <c r="AQ141" i="1"/>
  <c r="AR140" i="1"/>
  <c r="F84" i="1"/>
  <c r="G83" i="1"/>
  <c r="H83" i="1" s="1"/>
  <c r="N83" i="1" s="1"/>
  <c r="T83" i="1" s="1"/>
  <c r="R135" i="1"/>
  <c r="S134" i="1"/>
  <c r="AE84" i="1"/>
  <c r="AF83" i="1"/>
  <c r="AG83" i="1" s="1"/>
  <c r="AM83" i="1" s="1"/>
  <c r="AS83" i="1" s="1"/>
  <c r="AW81" i="1"/>
  <c r="AT82" i="1"/>
  <c r="AL86" i="1"/>
  <c r="AJ85" i="1"/>
  <c r="AH85" i="1"/>
  <c r="AI85" i="1"/>
  <c r="AK85" i="1"/>
  <c r="W82" i="1"/>
  <c r="Y82" i="1" s="1"/>
  <c r="V82" i="1"/>
  <c r="X81" i="1"/>
  <c r="AX82" i="1" l="1"/>
  <c r="AU83" i="1"/>
  <c r="AV83" i="1"/>
  <c r="BW81" i="1"/>
  <c r="BF83" i="1"/>
  <c r="BL83" i="1" s="1"/>
  <c r="BR83" i="1" s="1"/>
  <c r="BU83" i="1" s="1"/>
  <c r="BT82" i="1"/>
  <c r="BS82" i="1"/>
  <c r="BJ87" i="1"/>
  <c r="BI87" i="1"/>
  <c r="BH87" i="1"/>
  <c r="BV82" i="1"/>
  <c r="BW82" i="1"/>
  <c r="BD85" i="1"/>
  <c r="BE85" i="1" s="1"/>
  <c r="W83" i="1"/>
  <c r="Y83" i="1" s="1"/>
  <c r="AX83" i="1" s="1"/>
  <c r="V83" i="1"/>
  <c r="AE85" i="1"/>
  <c r="AF84" i="1"/>
  <c r="AG84" i="1" s="1"/>
  <c r="AM84" i="1" s="1"/>
  <c r="AS84" i="1" s="1"/>
  <c r="F85" i="1"/>
  <c r="G84" i="1"/>
  <c r="H84" i="1" s="1"/>
  <c r="N84" i="1" s="1"/>
  <c r="T84" i="1" s="1"/>
  <c r="AN191" i="1"/>
  <c r="AO190" i="1"/>
  <c r="AP190" i="1" s="1"/>
  <c r="AL87" i="1"/>
  <c r="AJ86" i="1"/>
  <c r="AH86" i="1"/>
  <c r="AK86" i="1"/>
  <c r="AI86" i="1"/>
  <c r="X82" i="1"/>
  <c r="AT83" i="1"/>
  <c r="M88" i="1"/>
  <c r="BG88" i="1" s="1"/>
  <c r="K87" i="1"/>
  <c r="I87" i="1"/>
  <c r="L87" i="1"/>
  <c r="J87" i="1"/>
  <c r="AW82" i="1"/>
  <c r="R136" i="1"/>
  <c r="S135" i="1"/>
  <c r="AQ142" i="1"/>
  <c r="AR141" i="1"/>
  <c r="U83" i="1"/>
  <c r="U84" i="1" l="1"/>
  <c r="AW83" i="1"/>
  <c r="X83" i="1"/>
  <c r="AU84" i="1"/>
  <c r="AV84" i="1"/>
  <c r="BT83" i="1"/>
  <c r="BS83" i="1"/>
  <c r="BV83" i="1"/>
  <c r="BF84" i="1"/>
  <c r="BL84" i="1" s="1"/>
  <c r="BR84" i="1" s="1"/>
  <c r="BU84" i="1" s="1"/>
  <c r="BJ88" i="1"/>
  <c r="BI88" i="1"/>
  <c r="BH88" i="1"/>
  <c r="BD86" i="1"/>
  <c r="BE86" i="1" s="1"/>
  <c r="R137" i="1"/>
  <c r="S136" i="1"/>
  <c r="AN192" i="1"/>
  <c r="AO191" i="1"/>
  <c r="AP191" i="1" s="1"/>
  <c r="AE86" i="1"/>
  <c r="AF85" i="1"/>
  <c r="AG85" i="1" s="1"/>
  <c r="AM85" i="1" s="1"/>
  <c r="AS85" i="1" s="1"/>
  <c r="AL88" i="1"/>
  <c r="AJ87" i="1"/>
  <c r="AH87" i="1"/>
  <c r="AI87" i="1"/>
  <c r="AK87" i="1"/>
  <c r="W84" i="1"/>
  <c r="Y84" i="1" s="1"/>
  <c r="V84" i="1"/>
  <c r="AT84" i="1"/>
  <c r="AQ143" i="1"/>
  <c r="AR142" i="1"/>
  <c r="M89" i="1"/>
  <c r="BG89" i="1" s="1"/>
  <c r="K88" i="1"/>
  <c r="I88" i="1"/>
  <c r="L88" i="1"/>
  <c r="J88" i="1"/>
  <c r="F86" i="1"/>
  <c r="G85" i="1"/>
  <c r="H85" i="1" s="1"/>
  <c r="N85" i="1" s="1"/>
  <c r="T85" i="1" s="1"/>
  <c r="U85" i="1" l="1"/>
  <c r="AX84" i="1"/>
  <c r="X84" i="1"/>
  <c r="AU85" i="1"/>
  <c r="AV85" i="1"/>
  <c r="BW83" i="1"/>
  <c r="BF85" i="1"/>
  <c r="BL85" i="1" s="1"/>
  <c r="BR85" i="1" s="1"/>
  <c r="BU85" i="1" s="1"/>
  <c r="BT84" i="1"/>
  <c r="BS84" i="1"/>
  <c r="BJ89" i="1"/>
  <c r="BI89" i="1"/>
  <c r="BH89" i="1"/>
  <c r="BV84" i="1"/>
  <c r="BW84" i="1"/>
  <c r="BD87" i="1"/>
  <c r="BE87" i="1" s="1"/>
  <c r="F87" i="1"/>
  <c r="G86" i="1"/>
  <c r="H86" i="1" s="1"/>
  <c r="N86" i="1" s="1"/>
  <c r="T86" i="1" s="1"/>
  <c r="AJ88" i="1"/>
  <c r="AL89" i="1"/>
  <c r="AH88" i="1"/>
  <c r="AK88" i="1"/>
  <c r="AI88" i="1"/>
  <c r="R138" i="1"/>
  <c r="S137" i="1"/>
  <c r="W85" i="1"/>
  <c r="Y85" i="1" s="1"/>
  <c r="V85" i="1"/>
  <c r="AQ144" i="1"/>
  <c r="AR143" i="1"/>
  <c r="AE87" i="1"/>
  <c r="AF86" i="1"/>
  <c r="AG86" i="1" s="1"/>
  <c r="AM86" i="1" s="1"/>
  <c r="AS86" i="1" s="1"/>
  <c r="K89" i="1"/>
  <c r="M90" i="1"/>
  <c r="BG90" i="1" s="1"/>
  <c r="I89" i="1"/>
  <c r="L89" i="1"/>
  <c r="J89" i="1"/>
  <c r="AT85" i="1"/>
  <c r="AW84" i="1"/>
  <c r="AN193" i="1"/>
  <c r="AO192" i="1"/>
  <c r="AP192" i="1" s="1"/>
  <c r="AX85" i="1" l="1"/>
  <c r="BS85" i="1"/>
  <c r="AU86" i="1"/>
  <c r="AV86" i="1"/>
  <c r="AT86" i="1"/>
  <c r="AW85" i="1"/>
  <c r="BT85" i="1"/>
  <c r="BF86" i="1"/>
  <c r="BL86" i="1" s="1"/>
  <c r="BR86" i="1" s="1"/>
  <c r="BU86" i="1" s="1"/>
  <c r="BJ90" i="1"/>
  <c r="BI90" i="1"/>
  <c r="BH90" i="1"/>
  <c r="BV85" i="1"/>
  <c r="BW85" i="1"/>
  <c r="BD88" i="1"/>
  <c r="BE88" i="1" s="1"/>
  <c r="W86" i="1"/>
  <c r="Y86" i="1" s="1"/>
  <c r="AX86" i="1" s="1"/>
  <c r="V86" i="1"/>
  <c r="AQ145" i="1"/>
  <c r="AR144" i="1"/>
  <c r="R139" i="1"/>
  <c r="S138" i="1"/>
  <c r="F88" i="1"/>
  <c r="G87" i="1"/>
  <c r="H87" i="1" s="1"/>
  <c r="N87" i="1" s="1"/>
  <c r="T87" i="1" s="1"/>
  <c r="K90" i="1"/>
  <c r="M91" i="1"/>
  <c r="BG91" i="1" s="1"/>
  <c r="I90" i="1"/>
  <c r="J90" i="1"/>
  <c r="L90" i="1"/>
  <c r="AN194" i="1"/>
  <c r="AO193" i="1"/>
  <c r="AP193" i="1" s="1"/>
  <c r="AJ89" i="1"/>
  <c r="AL90" i="1"/>
  <c r="AH89" i="1"/>
  <c r="AK89" i="1"/>
  <c r="AI89" i="1"/>
  <c r="X85" i="1"/>
  <c r="AE88" i="1"/>
  <c r="AF87" i="1"/>
  <c r="AG87" i="1" s="1"/>
  <c r="AM87" i="1" s="1"/>
  <c r="AS87" i="1" s="1"/>
  <c r="U86" i="1"/>
  <c r="U87" i="1" l="1"/>
  <c r="X86" i="1"/>
  <c r="AW86" i="1"/>
  <c r="AU87" i="1"/>
  <c r="AV87" i="1"/>
  <c r="BT86" i="1"/>
  <c r="BV86" i="1"/>
  <c r="BS86" i="1"/>
  <c r="BF87" i="1"/>
  <c r="BL87" i="1" s="1"/>
  <c r="BR87" i="1" s="1"/>
  <c r="BU87" i="1" s="1"/>
  <c r="BJ91" i="1"/>
  <c r="BH91" i="1"/>
  <c r="BI91" i="1"/>
  <c r="BW86" i="1"/>
  <c r="BD89" i="1"/>
  <c r="BE89" i="1" s="1"/>
  <c r="R140" i="1"/>
  <c r="S139" i="1"/>
  <c r="K91" i="1"/>
  <c r="M92" i="1"/>
  <c r="BG92" i="1" s="1"/>
  <c r="I91" i="1"/>
  <c r="J91" i="1"/>
  <c r="L91" i="1"/>
  <c r="AN195" i="1"/>
  <c r="AO194" i="1"/>
  <c r="AP194" i="1" s="1"/>
  <c r="AJ90" i="1"/>
  <c r="AL91" i="1"/>
  <c r="AH90" i="1"/>
  <c r="AK90" i="1"/>
  <c r="AI90" i="1"/>
  <c r="W87" i="1"/>
  <c r="Y87" i="1" s="1"/>
  <c r="V87" i="1"/>
  <c r="AE89" i="1"/>
  <c r="AF88" i="1"/>
  <c r="AG88" i="1" s="1"/>
  <c r="AM88" i="1" s="1"/>
  <c r="AS88" i="1" s="1"/>
  <c r="F89" i="1"/>
  <c r="G88" i="1"/>
  <c r="H88" i="1" s="1"/>
  <c r="N88" i="1" s="1"/>
  <c r="T88" i="1" s="1"/>
  <c r="AQ146" i="1"/>
  <c r="AR145" i="1"/>
  <c r="AT87" i="1"/>
  <c r="AX87" i="1" l="1"/>
  <c r="AU88" i="1"/>
  <c r="AV88" i="1"/>
  <c r="AT88" i="1"/>
  <c r="BT87" i="1"/>
  <c r="BF88" i="1"/>
  <c r="BL88" i="1" s="1"/>
  <c r="BR88" i="1" s="1"/>
  <c r="BU88" i="1" s="1"/>
  <c r="BS87" i="1"/>
  <c r="BJ92" i="1"/>
  <c r="BI92" i="1"/>
  <c r="BH92" i="1"/>
  <c r="BV87" i="1"/>
  <c r="BW87" i="1"/>
  <c r="BD90" i="1"/>
  <c r="BE90" i="1" s="1"/>
  <c r="AE90" i="1"/>
  <c r="AF89" i="1"/>
  <c r="AG89" i="1" s="1"/>
  <c r="AM89" i="1" s="1"/>
  <c r="AS89" i="1" s="1"/>
  <c r="AJ91" i="1"/>
  <c r="AH91" i="1"/>
  <c r="AL92" i="1"/>
  <c r="AI91" i="1"/>
  <c r="AK91" i="1"/>
  <c r="AN196" i="1"/>
  <c r="AO195" i="1"/>
  <c r="AP195" i="1" s="1"/>
  <c r="R141" i="1"/>
  <c r="S140" i="1"/>
  <c r="W88" i="1"/>
  <c r="Y88" i="1" s="1"/>
  <c r="AX88" i="1" s="1"/>
  <c r="V88" i="1"/>
  <c r="U88" i="1"/>
  <c r="F90" i="1"/>
  <c r="G89" i="1"/>
  <c r="H89" i="1" s="1"/>
  <c r="N89" i="1" s="1"/>
  <c r="T89" i="1" s="1"/>
  <c r="AQ147" i="1"/>
  <c r="AR146" i="1"/>
  <c r="AW87" i="1"/>
  <c r="M93" i="1"/>
  <c r="BG93" i="1" s="1"/>
  <c r="K92" i="1"/>
  <c r="I92" i="1"/>
  <c r="L92" i="1"/>
  <c r="J92" i="1"/>
  <c r="X87" i="1"/>
  <c r="U89" i="1" l="1"/>
  <c r="AU89" i="1"/>
  <c r="AV89" i="1"/>
  <c r="AT89" i="1"/>
  <c r="BS88" i="1"/>
  <c r="BT88" i="1"/>
  <c r="BF89" i="1"/>
  <c r="BL89" i="1" s="1"/>
  <c r="BR89" i="1" s="1"/>
  <c r="BU89" i="1" s="1"/>
  <c r="BJ93" i="1"/>
  <c r="BI93" i="1"/>
  <c r="BH93" i="1"/>
  <c r="BV88" i="1"/>
  <c r="BW88" i="1"/>
  <c r="BD91" i="1"/>
  <c r="BE91" i="1" s="1"/>
  <c r="AQ148" i="1"/>
  <c r="AR147" i="1"/>
  <c r="M94" i="1"/>
  <c r="BG94" i="1" s="1"/>
  <c r="I93" i="1"/>
  <c r="K93" i="1"/>
  <c r="L93" i="1"/>
  <c r="J93" i="1"/>
  <c r="R142" i="1"/>
  <c r="S141" i="1"/>
  <c r="F91" i="1"/>
  <c r="G90" i="1"/>
  <c r="H90" i="1" s="1"/>
  <c r="N90" i="1" s="1"/>
  <c r="T90" i="1" s="1"/>
  <c r="AN197" i="1"/>
  <c r="AO196" i="1"/>
  <c r="AP196" i="1" s="1"/>
  <c r="X88" i="1"/>
  <c r="AW88" i="1"/>
  <c r="W89" i="1"/>
  <c r="Y89" i="1" s="1"/>
  <c r="V89" i="1"/>
  <c r="AL93" i="1"/>
  <c r="AJ92" i="1"/>
  <c r="AH92" i="1"/>
  <c r="AK92" i="1"/>
  <c r="AI92" i="1"/>
  <c r="AE91" i="1"/>
  <c r="AF90" i="1"/>
  <c r="AG90" i="1" s="1"/>
  <c r="AM90" i="1" s="1"/>
  <c r="AS90" i="1" s="1"/>
  <c r="AX89" i="1" l="1"/>
  <c r="U90" i="1"/>
  <c r="AU90" i="1"/>
  <c r="AV90" i="1"/>
  <c r="BF90" i="1"/>
  <c r="BL90" i="1" s="1"/>
  <c r="BR90" i="1" s="1"/>
  <c r="BU90" i="1" s="1"/>
  <c r="BT89" i="1"/>
  <c r="BS89" i="1"/>
  <c r="BJ94" i="1"/>
  <c r="BI94" i="1"/>
  <c r="BH94" i="1"/>
  <c r="BV89" i="1"/>
  <c r="BW89" i="1"/>
  <c r="BD92" i="1"/>
  <c r="BE92" i="1" s="1"/>
  <c r="X89" i="1"/>
  <c r="F92" i="1"/>
  <c r="G91" i="1"/>
  <c r="H91" i="1" s="1"/>
  <c r="N91" i="1" s="1"/>
  <c r="T91" i="1" s="1"/>
  <c r="AN198" i="1"/>
  <c r="AO197" i="1"/>
  <c r="AP197" i="1" s="1"/>
  <c r="R143" i="1"/>
  <c r="S142" i="1"/>
  <c r="AT90" i="1"/>
  <c r="W90" i="1"/>
  <c r="Y90" i="1" s="1"/>
  <c r="V90" i="1"/>
  <c r="M95" i="1"/>
  <c r="BG95" i="1" s="1"/>
  <c r="K94" i="1"/>
  <c r="I94" i="1"/>
  <c r="L94" i="1"/>
  <c r="J94" i="1"/>
  <c r="AE92" i="1"/>
  <c r="AF91" i="1"/>
  <c r="AG91" i="1" s="1"/>
  <c r="AM91" i="1" s="1"/>
  <c r="AS91" i="1" s="1"/>
  <c r="AL94" i="1"/>
  <c r="AJ93" i="1"/>
  <c r="AH93" i="1"/>
  <c r="AI93" i="1"/>
  <c r="AK93" i="1"/>
  <c r="AW89" i="1"/>
  <c r="AQ149" i="1"/>
  <c r="AR148" i="1"/>
  <c r="U91" i="1" l="1"/>
  <c r="AX90" i="1"/>
  <c r="AU91" i="1"/>
  <c r="AV91" i="1"/>
  <c r="AW90" i="1"/>
  <c r="BS90" i="1"/>
  <c r="BT90" i="1"/>
  <c r="BW90" i="1"/>
  <c r="BF91" i="1"/>
  <c r="BL91" i="1" s="1"/>
  <c r="BR91" i="1" s="1"/>
  <c r="BU91" i="1" s="1"/>
  <c r="BJ95" i="1"/>
  <c r="BI95" i="1"/>
  <c r="BH95" i="1"/>
  <c r="BD93" i="1"/>
  <c r="BE93" i="1" s="1"/>
  <c r="M96" i="1"/>
  <c r="BG96" i="1" s="1"/>
  <c r="K95" i="1"/>
  <c r="I95" i="1"/>
  <c r="J95" i="1"/>
  <c r="L95" i="1"/>
  <c r="AL95" i="1"/>
  <c r="AJ94" i="1"/>
  <c r="AH94" i="1"/>
  <c r="AK94" i="1"/>
  <c r="AI94" i="1"/>
  <c r="W91" i="1"/>
  <c r="Y91" i="1" s="1"/>
  <c r="AX91" i="1" s="1"/>
  <c r="V91" i="1"/>
  <c r="F93" i="1"/>
  <c r="G92" i="1"/>
  <c r="H92" i="1" s="1"/>
  <c r="N92" i="1" s="1"/>
  <c r="T92" i="1" s="1"/>
  <c r="U92" i="1" s="1"/>
  <c r="R144" i="1"/>
  <c r="S143" i="1"/>
  <c r="AQ150" i="1"/>
  <c r="AR149" i="1"/>
  <c r="AE93" i="1"/>
  <c r="AF92" i="1"/>
  <c r="AG92" i="1" s="1"/>
  <c r="AM92" i="1" s="1"/>
  <c r="AS92" i="1" s="1"/>
  <c r="AT91" i="1"/>
  <c r="AN199" i="1"/>
  <c r="AO198" i="1"/>
  <c r="AP198" i="1" s="1"/>
  <c r="X90" i="1"/>
  <c r="X91" i="1" l="1"/>
  <c r="AU92" i="1"/>
  <c r="AV92" i="1"/>
  <c r="AT92" i="1"/>
  <c r="BV90" i="1"/>
  <c r="BV91" i="1" s="1"/>
  <c r="BS91" i="1"/>
  <c r="BF92" i="1"/>
  <c r="BL92" i="1" s="1"/>
  <c r="BR92" i="1" s="1"/>
  <c r="BU92" i="1" s="1"/>
  <c r="BT91" i="1"/>
  <c r="BJ96" i="1"/>
  <c r="BI96" i="1"/>
  <c r="BH96" i="1"/>
  <c r="BW91" i="1"/>
  <c r="BD94" i="1"/>
  <c r="BE94" i="1" s="1"/>
  <c r="AQ151" i="1"/>
  <c r="AR150" i="1"/>
  <c r="F94" i="1"/>
  <c r="G93" i="1"/>
  <c r="H93" i="1" s="1"/>
  <c r="N93" i="1" s="1"/>
  <c r="T93" i="1" s="1"/>
  <c r="AL96" i="1"/>
  <c r="AH95" i="1"/>
  <c r="AJ95" i="1"/>
  <c r="AI95" i="1"/>
  <c r="AK95" i="1"/>
  <c r="AE94" i="1"/>
  <c r="AF93" i="1"/>
  <c r="AG93" i="1" s="1"/>
  <c r="AM93" i="1" s="1"/>
  <c r="AS93" i="1" s="1"/>
  <c r="R145" i="1"/>
  <c r="S144" i="1"/>
  <c r="M97" i="1"/>
  <c r="BG97" i="1" s="1"/>
  <c r="I96" i="1"/>
  <c r="K96" i="1"/>
  <c r="L96" i="1"/>
  <c r="J96" i="1"/>
  <c r="AN200" i="1"/>
  <c r="AO199" i="1"/>
  <c r="AP199" i="1" s="1"/>
  <c r="W92" i="1"/>
  <c r="Y92" i="1" s="1"/>
  <c r="V92" i="1"/>
  <c r="AW91" i="1"/>
  <c r="AX92" i="1" l="1"/>
  <c r="AU93" i="1"/>
  <c r="AV93" i="1"/>
  <c r="AT93" i="1"/>
  <c r="AW92" i="1"/>
  <c r="BT92" i="1"/>
  <c r="BS92" i="1"/>
  <c r="BV92" i="1"/>
  <c r="BF93" i="1"/>
  <c r="BL93" i="1" s="1"/>
  <c r="BR93" i="1" s="1"/>
  <c r="BU93" i="1" s="1"/>
  <c r="BJ97" i="1"/>
  <c r="BI97" i="1"/>
  <c r="BH97" i="1"/>
  <c r="BD95" i="1"/>
  <c r="BE95" i="1" s="1"/>
  <c r="W93" i="1"/>
  <c r="Y93" i="1" s="1"/>
  <c r="V93" i="1"/>
  <c r="AN201" i="1"/>
  <c r="AO200" i="1"/>
  <c r="AP200" i="1" s="1"/>
  <c r="X92" i="1"/>
  <c r="R146" i="1"/>
  <c r="S145" i="1"/>
  <c r="U93" i="1"/>
  <c r="F95" i="1"/>
  <c r="G94" i="1"/>
  <c r="H94" i="1" s="1"/>
  <c r="N94" i="1" s="1"/>
  <c r="T94" i="1" s="1"/>
  <c r="M98" i="1"/>
  <c r="BG98" i="1" s="1"/>
  <c r="K97" i="1"/>
  <c r="I97" i="1"/>
  <c r="L97" i="1"/>
  <c r="J97" i="1"/>
  <c r="AE95" i="1"/>
  <c r="AF94" i="1"/>
  <c r="AG94" i="1" s="1"/>
  <c r="AM94" i="1" s="1"/>
  <c r="AS94" i="1" s="1"/>
  <c r="AL97" i="1"/>
  <c r="AH96" i="1"/>
  <c r="AJ96" i="1"/>
  <c r="AK96" i="1"/>
  <c r="AI96" i="1"/>
  <c r="AQ152" i="1"/>
  <c r="AR151" i="1"/>
  <c r="U94" i="1" l="1"/>
  <c r="X93" i="1"/>
  <c r="AX93" i="1"/>
  <c r="AU94" i="1"/>
  <c r="AV94" i="1"/>
  <c r="AW93" i="1"/>
  <c r="BW92" i="1"/>
  <c r="BT93" i="1"/>
  <c r="BS93" i="1"/>
  <c r="BF94" i="1"/>
  <c r="BL94" i="1" s="1"/>
  <c r="BR94" i="1" s="1"/>
  <c r="BU94" i="1" s="1"/>
  <c r="BJ98" i="1"/>
  <c r="BI98" i="1"/>
  <c r="BH98" i="1"/>
  <c r="BV93" i="1"/>
  <c r="BW93" i="1"/>
  <c r="BD96" i="1"/>
  <c r="BE96" i="1" s="1"/>
  <c r="F96" i="1"/>
  <c r="G95" i="1"/>
  <c r="H95" i="1" s="1"/>
  <c r="N95" i="1" s="1"/>
  <c r="T95" i="1" s="1"/>
  <c r="AE96" i="1"/>
  <c r="AF95" i="1"/>
  <c r="AG95" i="1" s="1"/>
  <c r="AM95" i="1" s="1"/>
  <c r="AS95" i="1" s="1"/>
  <c r="AN202" i="1"/>
  <c r="AO201" i="1"/>
  <c r="AP201" i="1" s="1"/>
  <c r="AQ153" i="1"/>
  <c r="AR152" i="1"/>
  <c r="K98" i="1"/>
  <c r="M99" i="1"/>
  <c r="BG99" i="1" s="1"/>
  <c r="I98" i="1"/>
  <c r="J98" i="1"/>
  <c r="L98" i="1"/>
  <c r="AL98" i="1"/>
  <c r="AJ97" i="1"/>
  <c r="AH97" i="1"/>
  <c r="AK97" i="1"/>
  <c r="AI97" i="1"/>
  <c r="W94" i="1"/>
  <c r="Y94" i="1" s="1"/>
  <c r="V94" i="1"/>
  <c r="R147" i="1"/>
  <c r="S146" i="1"/>
  <c r="AT94" i="1"/>
  <c r="U95" i="1" l="1"/>
  <c r="AX94" i="1"/>
  <c r="X94" i="1"/>
  <c r="AU95" i="1"/>
  <c r="AV95" i="1"/>
  <c r="AT95" i="1"/>
  <c r="BT94" i="1"/>
  <c r="BV94" i="1"/>
  <c r="BS94" i="1"/>
  <c r="BF95" i="1"/>
  <c r="BL95" i="1" s="1"/>
  <c r="BR95" i="1" s="1"/>
  <c r="BU95" i="1" s="1"/>
  <c r="BJ99" i="1"/>
  <c r="BI99" i="1"/>
  <c r="BH99" i="1"/>
  <c r="BW94" i="1"/>
  <c r="BD97" i="1"/>
  <c r="BE97" i="1" s="1"/>
  <c r="AW94" i="1"/>
  <c r="AJ98" i="1"/>
  <c r="AL99" i="1"/>
  <c r="AH98" i="1"/>
  <c r="AK98" i="1"/>
  <c r="AI98" i="1"/>
  <c r="W95" i="1"/>
  <c r="Y95" i="1" s="1"/>
  <c r="V95" i="1"/>
  <c r="M100" i="1"/>
  <c r="BG100" i="1" s="1"/>
  <c r="K99" i="1"/>
  <c r="I99" i="1"/>
  <c r="J99" i="1"/>
  <c r="L99" i="1"/>
  <c r="AE97" i="1"/>
  <c r="AF96" i="1"/>
  <c r="AG96" i="1" s="1"/>
  <c r="AM96" i="1" s="1"/>
  <c r="AS96" i="1" s="1"/>
  <c r="AN203" i="1"/>
  <c r="AO202" i="1"/>
  <c r="AP202" i="1" s="1"/>
  <c r="R148" i="1"/>
  <c r="S147" i="1"/>
  <c r="AQ154" i="1"/>
  <c r="AR153" i="1"/>
  <c r="F97" i="1"/>
  <c r="G96" i="1"/>
  <c r="H96" i="1" s="1"/>
  <c r="N96" i="1" s="1"/>
  <c r="T96" i="1" s="1"/>
  <c r="AX95" i="1" l="1"/>
  <c r="AU96" i="1"/>
  <c r="AV96" i="1"/>
  <c r="AT96" i="1"/>
  <c r="BS95" i="1"/>
  <c r="BT95" i="1"/>
  <c r="BF96" i="1"/>
  <c r="BL96" i="1" s="1"/>
  <c r="BR96" i="1" s="1"/>
  <c r="BU96" i="1" s="1"/>
  <c r="BJ100" i="1"/>
  <c r="BI100" i="1"/>
  <c r="BH100" i="1"/>
  <c r="BV95" i="1"/>
  <c r="BW95" i="1"/>
  <c r="BD98" i="1"/>
  <c r="BE98" i="1" s="1"/>
  <c r="AQ155" i="1"/>
  <c r="AR154" i="1"/>
  <c r="AN204" i="1"/>
  <c r="AO203" i="1"/>
  <c r="AP203" i="1" s="1"/>
  <c r="W96" i="1"/>
  <c r="Y96" i="1" s="1"/>
  <c r="V96" i="1"/>
  <c r="X95" i="1"/>
  <c r="K100" i="1"/>
  <c r="M101" i="1"/>
  <c r="BG101" i="1" s="1"/>
  <c r="I100" i="1"/>
  <c r="L100" i="1"/>
  <c r="J100" i="1"/>
  <c r="U96" i="1"/>
  <c r="AJ99" i="1"/>
  <c r="AL100" i="1"/>
  <c r="AH99" i="1"/>
  <c r="AI99" i="1"/>
  <c r="AK99" i="1"/>
  <c r="F98" i="1"/>
  <c r="G97" i="1"/>
  <c r="H97" i="1" s="1"/>
  <c r="N97" i="1" s="1"/>
  <c r="T97" i="1" s="1"/>
  <c r="R149" i="1"/>
  <c r="S148" i="1"/>
  <c r="AE98" i="1"/>
  <c r="AF97" i="1"/>
  <c r="AG97" i="1" s="1"/>
  <c r="AM97" i="1" s="1"/>
  <c r="AS97" i="1" s="1"/>
  <c r="AW95" i="1"/>
  <c r="AX96" i="1" l="1"/>
  <c r="X96" i="1"/>
  <c r="AU97" i="1"/>
  <c r="AV97" i="1"/>
  <c r="AW96" i="1"/>
  <c r="AT97" i="1"/>
  <c r="BS96" i="1"/>
  <c r="BT96" i="1"/>
  <c r="BV96" i="1"/>
  <c r="BF97" i="1"/>
  <c r="BL97" i="1" s="1"/>
  <c r="BR97" i="1" s="1"/>
  <c r="BU97" i="1" s="1"/>
  <c r="BJ101" i="1"/>
  <c r="BI101" i="1"/>
  <c r="BH101" i="1"/>
  <c r="BD99" i="1"/>
  <c r="BE99" i="1" s="1"/>
  <c r="AJ100" i="1"/>
  <c r="AL101" i="1"/>
  <c r="AH100" i="1"/>
  <c r="AK100" i="1"/>
  <c r="AI100" i="1"/>
  <c r="R150" i="1"/>
  <c r="S149" i="1"/>
  <c r="U97" i="1"/>
  <c r="K101" i="1"/>
  <c r="M102" i="1"/>
  <c r="BG102" i="1" s="1"/>
  <c r="I101" i="1"/>
  <c r="L101" i="1"/>
  <c r="J101" i="1"/>
  <c r="F99" i="1"/>
  <c r="G98" i="1"/>
  <c r="H98" i="1" s="1"/>
  <c r="N98" i="1" s="1"/>
  <c r="T98" i="1" s="1"/>
  <c r="AN205" i="1"/>
  <c r="AO204" i="1"/>
  <c r="AP204" i="1" s="1"/>
  <c r="AE99" i="1"/>
  <c r="AF98" i="1"/>
  <c r="AG98" i="1" s="1"/>
  <c r="AM98" i="1" s="1"/>
  <c r="AS98" i="1" s="1"/>
  <c r="W97" i="1"/>
  <c r="Y97" i="1" s="1"/>
  <c r="V97" i="1"/>
  <c r="AQ156" i="1"/>
  <c r="AR155" i="1"/>
  <c r="AX97" i="1" l="1"/>
  <c r="AU98" i="1"/>
  <c r="AV98" i="1"/>
  <c r="BW96" i="1"/>
  <c r="BT97" i="1"/>
  <c r="BS97" i="1"/>
  <c r="BF98" i="1"/>
  <c r="BL98" i="1" s="1"/>
  <c r="BR98" i="1" s="1"/>
  <c r="BU98" i="1" s="1"/>
  <c r="BJ102" i="1"/>
  <c r="BI102" i="1"/>
  <c r="BH102" i="1"/>
  <c r="BV97" i="1"/>
  <c r="BW97" i="1"/>
  <c r="BD100" i="1"/>
  <c r="BE100" i="1" s="1"/>
  <c r="AT98" i="1"/>
  <c r="F100" i="1"/>
  <c r="G99" i="1"/>
  <c r="H99" i="1" s="1"/>
  <c r="N99" i="1" s="1"/>
  <c r="T99" i="1" s="1"/>
  <c r="R151" i="1"/>
  <c r="S150" i="1"/>
  <c r="AQ157" i="1"/>
  <c r="AR156" i="1"/>
  <c r="AE100" i="1"/>
  <c r="AF99" i="1"/>
  <c r="AG99" i="1" s="1"/>
  <c r="AM99" i="1" s="1"/>
  <c r="AS99" i="1" s="1"/>
  <c r="AW97" i="1"/>
  <c r="AJ101" i="1"/>
  <c r="AL102" i="1"/>
  <c r="AH101" i="1"/>
  <c r="AK101" i="1"/>
  <c r="AI101" i="1"/>
  <c r="AN206" i="1"/>
  <c r="AO205" i="1"/>
  <c r="AP205" i="1" s="1"/>
  <c r="W98" i="1"/>
  <c r="Y98" i="1" s="1"/>
  <c r="AX98" i="1" s="1"/>
  <c r="V98" i="1"/>
  <c r="K102" i="1"/>
  <c r="M103" i="1"/>
  <c r="BG103" i="1" s="1"/>
  <c r="I102" i="1"/>
  <c r="L102" i="1"/>
  <c r="J102" i="1"/>
  <c r="X97" i="1"/>
  <c r="U98" i="1"/>
  <c r="X98" i="1" l="1"/>
  <c r="U99" i="1"/>
  <c r="AU99" i="1"/>
  <c r="AV99" i="1"/>
  <c r="BT98" i="1"/>
  <c r="BV98" i="1"/>
  <c r="BS98" i="1"/>
  <c r="BF99" i="1"/>
  <c r="BL99" i="1" s="1"/>
  <c r="BR99" i="1" s="1"/>
  <c r="BU99" i="1" s="1"/>
  <c r="BJ103" i="1"/>
  <c r="BI103" i="1"/>
  <c r="BH103" i="1"/>
  <c r="BW98" i="1"/>
  <c r="BD101" i="1"/>
  <c r="BE101" i="1" s="1"/>
  <c r="AN207" i="1"/>
  <c r="AO206" i="1"/>
  <c r="AP206" i="1" s="1"/>
  <c r="R152" i="1"/>
  <c r="S151" i="1"/>
  <c r="W99" i="1"/>
  <c r="Y99" i="1" s="1"/>
  <c r="V99" i="1"/>
  <c r="AW98" i="1"/>
  <c r="AQ158" i="1"/>
  <c r="AR157" i="1"/>
  <c r="F101" i="1"/>
  <c r="G100" i="1"/>
  <c r="H100" i="1" s="1"/>
  <c r="N100" i="1" s="1"/>
  <c r="T100" i="1" s="1"/>
  <c r="AJ102" i="1"/>
  <c r="AL103" i="1"/>
  <c r="AH102" i="1"/>
  <c r="AK102" i="1"/>
  <c r="AI102" i="1"/>
  <c r="AE101" i="1"/>
  <c r="AF100" i="1"/>
  <c r="AG100" i="1" s="1"/>
  <c r="AM100" i="1" s="1"/>
  <c r="AS100" i="1" s="1"/>
  <c r="K103" i="1"/>
  <c r="M104" i="1"/>
  <c r="BG104" i="1" s="1"/>
  <c r="I103" i="1"/>
  <c r="J103" i="1"/>
  <c r="L103" i="1"/>
  <c r="AT99" i="1"/>
  <c r="X99" i="1" l="1"/>
  <c r="AX99" i="1"/>
  <c r="AU100" i="1"/>
  <c r="AV100" i="1"/>
  <c r="AW99" i="1"/>
  <c r="BF100" i="1"/>
  <c r="BL100" i="1" s="1"/>
  <c r="BR100" i="1" s="1"/>
  <c r="BU100" i="1" s="1"/>
  <c r="BT99" i="1"/>
  <c r="BS99" i="1"/>
  <c r="BJ104" i="1"/>
  <c r="BI104" i="1"/>
  <c r="BH104" i="1"/>
  <c r="BV99" i="1"/>
  <c r="BW99" i="1"/>
  <c r="BD102" i="1"/>
  <c r="BE102" i="1" s="1"/>
  <c r="W100" i="1"/>
  <c r="Y100" i="1" s="1"/>
  <c r="AX100" i="1" s="1"/>
  <c r="V100" i="1"/>
  <c r="AT100" i="1"/>
  <c r="R153" i="1"/>
  <c r="S152" i="1"/>
  <c r="K104" i="1"/>
  <c r="M105" i="1"/>
  <c r="BG105" i="1" s="1"/>
  <c r="I104" i="1"/>
  <c r="L104" i="1"/>
  <c r="J104" i="1"/>
  <c r="AE102" i="1"/>
  <c r="AF101" i="1"/>
  <c r="AG101" i="1" s="1"/>
  <c r="AM101" i="1" s="1"/>
  <c r="AS101" i="1" s="1"/>
  <c r="AJ103" i="1"/>
  <c r="AL104" i="1"/>
  <c r="AH103" i="1"/>
  <c r="AI103" i="1"/>
  <c r="AK103" i="1"/>
  <c r="F102" i="1"/>
  <c r="G101" i="1"/>
  <c r="H101" i="1" s="1"/>
  <c r="N101" i="1" s="1"/>
  <c r="T101" i="1" s="1"/>
  <c r="AQ159" i="1"/>
  <c r="AR158" i="1"/>
  <c r="U100" i="1"/>
  <c r="AN208" i="1"/>
  <c r="AO207" i="1"/>
  <c r="AP207" i="1" s="1"/>
  <c r="AU101" i="1" l="1"/>
  <c r="AV101" i="1"/>
  <c r="AW100" i="1"/>
  <c r="BT100" i="1"/>
  <c r="BS100" i="1"/>
  <c r="BV100" i="1"/>
  <c r="BF101" i="1"/>
  <c r="BL101" i="1" s="1"/>
  <c r="BR101" i="1" s="1"/>
  <c r="BU101" i="1" s="1"/>
  <c r="BJ105" i="1"/>
  <c r="BI105" i="1"/>
  <c r="BH105" i="1"/>
  <c r="BD103" i="1"/>
  <c r="BE103" i="1" s="1"/>
  <c r="AJ104" i="1"/>
  <c r="AL105" i="1"/>
  <c r="AH104" i="1"/>
  <c r="AI104" i="1"/>
  <c r="AK104" i="1"/>
  <c r="AQ160" i="1"/>
  <c r="AR159" i="1"/>
  <c r="AN209" i="1"/>
  <c r="AO208" i="1"/>
  <c r="AP208" i="1" s="1"/>
  <c r="W101" i="1"/>
  <c r="Y101" i="1" s="1"/>
  <c r="AX101" i="1" s="1"/>
  <c r="V101" i="1"/>
  <c r="R154" i="1"/>
  <c r="S153" i="1"/>
  <c r="U101" i="1"/>
  <c r="F103" i="1"/>
  <c r="G102" i="1"/>
  <c r="H102" i="1" s="1"/>
  <c r="N102" i="1" s="1"/>
  <c r="T102" i="1" s="1"/>
  <c r="AE103" i="1"/>
  <c r="AF102" i="1"/>
  <c r="AG102" i="1" s="1"/>
  <c r="AM102" i="1" s="1"/>
  <c r="AS102" i="1" s="1"/>
  <c r="K105" i="1"/>
  <c r="M106" i="1"/>
  <c r="BG106" i="1" s="1"/>
  <c r="I105" i="1"/>
  <c r="L105" i="1"/>
  <c r="J105" i="1"/>
  <c r="AT101" i="1"/>
  <c r="X100" i="1"/>
  <c r="U102" i="1" l="1"/>
  <c r="AU102" i="1"/>
  <c r="AV102" i="1"/>
  <c r="BW100" i="1"/>
  <c r="BT101" i="1"/>
  <c r="BF102" i="1"/>
  <c r="BL102" i="1" s="1"/>
  <c r="BR102" i="1" s="1"/>
  <c r="BU102" i="1" s="1"/>
  <c r="BS101" i="1"/>
  <c r="BJ106" i="1"/>
  <c r="BI106" i="1"/>
  <c r="BH106" i="1"/>
  <c r="BV101" i="1"/>
  <c r="BW101" i="1"/>
  <c r="BD104" i="1"/>
  <c r="BE104" i="1" s="1"/>
  <c r="W102" i="1"/>
  <c r="Y102" i="1" s="1"/>
  <c r="AX102" i="1" s="1"/>
  <c r="V102" i="1"/>
  <c r="AW101" i="1"/>
  <c r="AJ105" i="1"/>
  <c r="AL106" i="1"/>
  <c r="AH105" i="1"/>
  <c r="AK105" i="1"/>
  <c r="AI105" i="1"/>
  <c r="X101" i="1"/>
  <c r="AE104" i="1"/>
  <c r="AF103" i="1"/>
  <c r="AG103" i="1" s="1"/>
  <c r="AM103" i="1" s="1"/>
  <c r="AS103" i="1" s="1"/>
  <c r="AQ161" i="1"/>
  <c r="AR160" i="1"/>
  <c r="AT102" i="1"/>
  <c r="K106" i="1"/>
  <c r="M107" i="1"/>
  <c r="BG107" i="1" s="1"/>
  <c r="I106" i="1"/>
  <c r="J106" i="1"/>
  <c r="L106" i="1"/>
  <c r="R155" i="1"/>
  <c r="S154" i="1"/>
  <c r="F104" i="1"/>
  <c r="G103" i="1"/>
  <c r="H103" i="1" s="1"/>
  <c r="N103" i="1" s="1"/>
  <c r="T103" i="1" s="1"/>
  <c r="AN210" i="1"/>
  <c r="AO209" i="1"/>
  <c r="AP209" i="1" s="1"/>
  <c r="X102" i="1" l="1"/>
  <c r="AU103" i="1"/>
  <c r="AV103" i="1"/>
  <c r="AT103" i="1"/>
  <c r="BT102" i="1"/>
  <c r="BV102" i="1"/>
  <c r="BS102" i="1"/>
  <c r="BF103" i="1"/>
  <c r="BL103" i="1" s="1"/>
  <c r="BR103" i="1" s="1"/>
  <c r="BU103" i="1" s="1"/>
  <c r="BJ107" i="1"/>
  <c r="BH107" i="1"/>
  <c r="BI107" i="1"/>
  <c r="BW102" i="1"/>
  <c r="BD105" i="1"/>
  <c r="BE105" i="1" s="1"/>
  <c r="AJ106" i="1"/>
  <c r="AL107" i="1"/>
  <c r="AH106" i="1"/>
  <c r="AK106" i="1"/>
  <c r="AI106" i="1"/>
  <c r="F105" i="1"/>
  <c r="G104" i="1"/>
  <c r="H104" i="1" s="1"/>
  <c r="N104" i="1" s="1"/>
  <c r="T104" i="1" s="1"/>
  <c r="AN211" i="1"/>
  <c r="AO210" i="1"/>
  <c r="AP210" i="1" s="1"/>
  <c r="R156" i="1"/>
  <c r="S155" i="1"/>
  <c r="AQ162" i="1"/>
  <c r="AR161" i="1"/>
  <c r="AE105" i="1"/>
  <c r="AF104" i="1"/>
  <c r="AG104" i="1" s="1"/>
  <c r="AM104" i="1" s="1"/>
  <c r="AS104" i="1" s="1"/>
  <c r="K107" i="1"/>
  <c r="M108" i="1"/>
  <c r="BG108" i="1" s="1"/>
  <c r="I107" i="1"/>
  <c r="L107" i="1"/>
  <c r="J107" i="1"/>
  <c r="W103" i="1"/>
  <c r="Y103" i="1" s="1"/>
  <c r="V103" i="1"/>
  <c r="AW102" i="1"/>
  <c r="U103" i="1"/>
  <c r="U104" i="1" l="1"/>
  <c r="AX103" i="1"/>
  <c r="AU104" i="1"/>
  <c r="AV104" i="1"/>
  <c r="BS103" i="1"/>
  <c r="BF104" i="1"/>
  <c r="BL104" i="1" s="1"/>
  <c r="BR104" i="1" s="1"/>
  <c r="BU104" i="1" s="1"/>
  <c r="BT103" i="1"/>
  <c r="BJ108" i="1"/>
  <c r="BI108" i="1"/>
  <c r="BH108" i="1"/>
  <c r="BV103" i="1"/>
  <c r="BW103" i="1"/>
  <c r="BD106" i="1"/>
  <c r="BE106" i="1" s="1"/>
  <c r="F106" i="1"/>
  <c r="G105" i="1"/>
  <c r="H105" i="1" s="1"/>
  <c r="N105" i="1" s="1"/>
  <c r="T105" i="1" s="1"/>
  <c r="AQ163" i="1"/>
  <c r="AR162" i="1"/>
  <c r="AN212" i="1"/>
  <c r="AO211" i="1"/>
  <c r="AP211" i="1" s="1"/>
  <c r="AJ107" i="1"/>
  <c r="AL108" i="1"/>
  <c r="AH107" i="1"/>
  <c r="AI107" i="1"/>
  <c r="AK107" i="1"/>
  <c r="AW103" i="1"/>
  <c r="X103" i="1"/>
  <c r="K108" i="1"/>
  <c r="M109" i="1"/>
  <c r="BG109" i="1" s="1"/>
  <c r="I108" i="1"/>
  <c r="L108" i="1"/>
  <c r="J108" i="1"/>
  <c r="AE106" i="1"/>
  <c r="AF105" i="1"/>
  <c r="AG105" i="1" s="1"/>
  <c r="AM105" i="1" s="1"/>
  <c r="AS105" i="1" s="1"/>
  <c r="R157" i="1"/>
  <c r="S156" i="1"/>
  <c r="W104" i="1"/>
  <c r="Y104" i="1" s="1"/>
  <c r="AX104" i="1" s="1"/>
  <c r="V104" i="1"/>
  <c r="AT104" i="1"/>
  <c r="U105" i="1" l="1"/>
  <c r="AU105" i="1"/>
  <c r="AV105" i="1"/>
  <c r="AT105" i="1"/>
  <c r="BS104" i="1"/>
  <c r="BT104" i="1"/>
  <c r="BF105" i="1"/>
  <c r="BL105" i="1" s="1"/>
  <c r="BR105" i="1" s="1"/>
  <c r="BU105" i="1" s="1"/>
  <c r="BJ109" i="1"/>
  <c r="BI109" i="1"/>
  <c r="BH109" i="1"/>
  <c r="BV104" i="1"/>
  <c r="BW104" i="1"/>
  <c r="BD107" i="1"/>
  <c r="BE107" i="1" s="1"/>
  <c r="R158" i="1"/>
  <c r="S157" i="1"/>
  <c r="X104" i="1"/>
  <c r="AN213" i="1"/>
  <c r="AO212" i="1"/>
  <c r="AP212" i="1" s="1"/>
  <c r="W105" i="1"/>
  <c r="Y105" i="1" s="1"/>
  <c r="AX105" i="1" s="1"/>
  <c r="V105" i="1"/>
  <c r="AW104" i="1"/>
  <c r="AJ108" i="1"/>
  <c r="AL109" i="1"/>
  <c r="AH108" i="1"/>
  <c r="AI108" i="1"/>
  <c r="AK108" i="1"/>
  <c r="F107" i="1"/>
  <c r="G106" i="1"/>
  <c r="H106" i="1" s="1"/>
  <c r="N106" i="1" s="1"/>
  <c r="T106" i="1" s="1"/>
  <c r="AE107" i="1"/>
  <c r="AF106" i="1"/>
  <c r="AG106" i="1" s="1"/>
  <c r="AM106" i="1" s="1"/>
  <c r="AS106" i="1" s="1"/>
  <c r="K109" i="1"/>
  <c r="I109" i="1"/>
  <c r="M110" i="1"/>
  <c r="BG110" i="1" s="1"/>
  <c r="L109" i="1"/>
  <c r="J109" i="1"/>
  <c r="AQ164" i="1"/>
  <c r="AR163" i="1"/>
  <c r="AU106" i="1" l="1"/>
  <c r="AV106" i="1"/>
  <c r="BT105" i="1"/>
  <c r="BS105" i="1"/>
  <c r="BF106" i="1"/>
  <c r="BL106" i="1" s="1"/>
  <c r="BR106" i="1" s="1"/>
  <c r="BU106" i="1" s="1"/>
  <c r="BJ110" i="1"/>
  <c r="BI110" i="1"/>
  <c r="BH110" i="1"/>
  <c r="BV105" i="1"/>
  <c r="BW105" i="1"/>
  <c r="BD108" i="1"/>
  <c r="BE108" i="1" s="1"/>
  <c r="R159" i="1"/>
  <c r="S158" i="1"/>
  <c r="F108" i="1"/>
  <c r="G107" i="1"/>
  <c r="H107" i="1" s="1"/>
  <c r="N107" i="1" s="1"/>
  <c r="T107" i="1" s="1"/>
  <c r="K110" i="1"/>
  <c r="M111" i="1"/>
  <c r="BG111" i="1" s="1"/>
  <c r="L110" i="1"/>
  <c r="I110" i="1"/>
  <c r="J110" i="1"/>
  <c r="AE108" i="1"/>
  <c r="AF107" i="1"/>
  <c r="AG107" i="1" s="1"/>
  <c r="AM107" i="1" s="1"/>
  <c r="AS107" i="1" s="1"/>
  <c r="AW105" i="1"/>
  <c r="AN214" i="1"/>
  <c r="AO213" i="1"/>
  <c r="AP213" i="1" s="1"/>
  <c r="AT106" i="1"/>
  <c r="AQ165" i="1"/>
  <c r="AR164" i="1"/>
  <c r="W106" i="1"/>
  <c r="Y106" i="1" s="1"/>
  <c r="AX106" i="1" s="1"/>
  <c r="V106" i="1"/>
  <c r="X105" i="1"/>
  <c r="U106" i="1"/>
  <c r="AJ109" i="1"/>
  <c r="AL110" i="1"/>
  <c r="AH109" i="1"/>
  <c r="AI109" i="1"/>
  <c r="AK109" i="1"/>
  <c r="U107" i="1" l="1"/>
  <c r="AU107" i="1"/>
  <c r="AV107" i="1"/>
  <c r="AT107" i="1"/>
  <c r="BT106" i="1"/>
  <c r="BS106" i="1"/>
  <c r="BW106" i="1"/>
  <c r="BF107" i="1"/>
  <c r="BL107" i="1" s="1"/>
  <c r="BR107" i="1" s="1"/>
  <c r="BU107" i="1" s="1"/>
  <c r="BJ111" i="1"/>
  <c r="BI111" i="1"/>
  <c r="BH111" i="1"/>
  <c r="BV106" i="1"/>
  <c r="BD109" i="1"/>
  <c r="BE109" i="1" s="1"/>
  <c r="F109" i="1"/>
  <c r="G108" i="1"/>
  <c r="H108" i="1" s="1"/>
  <c r="N108" i="1" s="1"/>
  <c r="T108" i="1" s="1"/>
  <c r="AE109" i="1"/>
  <c r="AF108" i="1"/>
  <c r="AG108" i="1" s="1"/>
  <c r="AM108" i="1" s="1"/>
  <c r="AS108" i="1" s="1"/>
  <c r="K111" i="1"/>
  <c r="M112" i="1"/>
  <c r="BG112" i="1" s="1"/>
  <c r="I111" i="1"/>
  <c r="J111" i="1"/>
  <c r="L111" i="1"/>
  <c r="AJ110" i="1"/>
  <c r="AL111" i="1"/>
  <c r="AH110" i="1"/>
  <c r="AK110" i="1"/>
  <c r="AI110" i="1"/>
  <c r="AN215" i="1"/>
  <c r="AO214" i="1"/>
  <c r="AP214" i="1" s="1"/>
  <c r="R160" i="1"/>
  <c r="S159" i="1"/>
  <c r="X106" i="1"/>
  <c r="AQ166" i="1"/>
  <c r="AR165" i="1"/>
  <c r="AW106" i="1"/>
  <c r="W107" i="1"/>
  <c r="Y107" i="1" s="1"/>
  <c r="V107" i="1"/>
  <c r="U108" i="1" l="1"/>
  <c r="AX107" i="1"/>
  <c r="AU108" i="1"/>
  <c r="AV108" i="1"/>
  <c r="AT108" i="1"/>
  <c r="BF108" i="1"/>
  <c r="BL108" i="1" s="1"/>
  <c r="BR108" i="1" s="1"/>
  <c r="BU108" i="1" s="1"/>
  <c r="BT107" i="1"/>
  <c r="BS107" i="1"/>
  <c r="BI112" i="1"/>
  <c r="BJ112" i="1"/>
  <c r="BH112" i="1"/>
  <c r="BV107" i="1"/>
  <c r="BW107" i="1"/>
  <c r="BD110" i="1"/>
  <c r="BE110" i="1" s="1"/>
  <c r="R161" i="1"/>
  <c r="S160" i="1"/>
  <c r="AJ111" i="1"/>
  <c r="AL112" i="1"/>
  <c r="AH111" i="1"/>
  <c r="AI111" i="1"/>
  <c r="AK111" i="1"/>
  <c r="AE110" i="1"/>
  <c r="AF109" i="1"/>
  <c r="AG109" i="1" s="1"/>
  <c r="AM109" i="1" s="1"/>
  <c r="AS109" i="1" s="1"/>
  <c r="AQ167" i="1"/>
  <c r="AR166" i="1"/>
  <c r="K112" i="1"/>
  <c r="M113" i="1"/>
  <c r="BG113" i="1" s="1"/>
  <c r="L112" i="1"/>
  <c r="I112" i="1"/>
  <c r="J112" i="1"/>
  <c r="X107" i="1"/>
  <c r="AN216" i="1"/>
  <c r="AO215" i="1"/>
  <c r="AP215" i="1" s="1"/>
  <c r="W108" i="1"/>
  <c r="Y108" i="1" s="1"/>
  <c r="V108" i="1"/>
  <c r="AW107" i="1"/>
  <c r="F110" i="1"/>
  <c r="G109" i="1"/>
  <c r="H109" i="1" s="1"/>
  <c r="N109" i="1" s="1"/>
  <c r="T109" i="1" s="1"/>
  <c r="AX108" i="1" l="1"/>
  <c r="AU109" i="1"/>
  <c r="AV109" i="1"/>
  <c r="BT108" i="1"/>
  <c r="BV108" i="1"/>
  <c r="BS108" i="1"/>
  <c r="BF109" i="1"/>
  <c r="BL109" i="1" s="1"/>
  <c r="BR109" i="1" s="1"/>
  <c r="BU109" i="1" s="1"/>
  <c r="BJ113" i="1"/>
  <c r="BI113" i="1"/>
  <c r="BH113" i="1"/>
  <c r="BW108" i="1"/>
  <c r="BD111" i="1"/>
  <c r="BE111" i="1" s="1"/>
  <c r="AW108" i="1"/>
  <c r="AN217" i="1"/>
  <c r="AO216" i="1"/>
  <c r="AP216" i="1" s="1"/>
  <c r="W109" i="1"/>
  <c r="Y109" i="1" s="1"/>
  <c r="V109" i="1"/>
  <c r="X108" i="1"/>
  <c r="K113" i="1"/>
  <c r="M114" i="1"/>
  <c r="BG114" i="1" s="1"/>
  <c r="L113" i="1"/>
  <c r="J113" i="1"/>
  <c r="I113" i="1"/>
  <c r="AQ168" i="1"/>
  <c r="AR167" i="1"/>
  <c r="AT109" i="1"/>
  <c r="F111" i="1"/>
  <c r="G110" i="1"/>
  <c r="H110" i="1" s="1"/>
  <c r="N110" i="1" s="1"/>
  <c r="T110" i="1" s="1"/>
  <c r="U109" i="1"/>
  <c r="AE111" i="1"/>
  <c r="AF110" i="1"/>
  <c r="AG110" i="1" s="1"/>
  <c r="AM110" i="1" s="1"/>
  <c r="AS110" i="1" s="1"/>
  <c r="AJ112" i="1"/>
  <c r="AL113" i="1"/>
  <c r="AH112" i="1"/>
  <c r="AK112" i="1"/>
  <c r="AI112" i="1"/>
  <c r="R162" i="1"/>
  <c r="S161" i="1"/>
  <c r="AX109" i="1" l="1"/>
  <c r="AU110" i="1"/>
  <c r="AV110" i="1"/>
  <c r="BS109" i="1"/>
  <c r="BF110" i="1"/>
  <c r="BL110" i="1" s="1"/>
  <c r="BR110" i="1" s="1"/>
  <c r="BU110" i="1" s="1"/>
  <c r="BT109" i="1"/>
  <c r="BJ114" i="1"/>
  <c r="BI114" i="1"/>
  <c r="BH114" i="1"/>
  <c r="BV109" i="1"/>
  <c r="BW109" i="1"/>
  <c r="BD112" i="1"/>
  <c r="BE112" i="1" s="1"/>
  <c r="AQ169" i="1"/>
  <c r="AR168" i="1"/>
  <c r="K114" i="1"/>
  <c r="M115" i="1"/>
  <c r="BG115" i="1" s="1"/>
  <c r="J114" i="1"/>
  <c r="L114" i="1"/>
  <c r="I114" i="1"/>
  <c r="AE112" i="1"/>
  <c r="AF111" i="1"/>
  <c r="AG111" i="1" s="1"/>
  <c r="AM111" i="1" s="1"/>
  <c r="AS111" i="1" s="1"/>
  <c r="F112" i="1"/>
  <c r="G111" i="1"/>
  <c r="H111" i="1" s="1"/>
  <c r="N111" i="1" s="1"/>
  <c r="T111" i="1" s="1"/>
  <c r="R163" i="1"/>
  <c r="S162" i="1"/>
  <c r="X109" i="1"/>
  <c r="AN218" i="1"/>
  <c r="AO217" i="1"/>
  <c r="AP217" i="1" s="1"/>
  <c r="W110" i="1"/>
  <c r="Y110" i="1" s="1"/>
  <c r="V110" i="1"/>
  <c r="AJ113" i="1"/>
  <c r="AL114" i="1"/>
  <c r="AH113" i="1"/>
  <c r="AK113" i="1"/>
  <c r="AI113" i="1"/>
  <c r="AT110" i="1"/>
  <c r="U110" i="1"/>
  <c r="AW109" i="1"/>
  <c r="AX110" i="1" l="1"/>
  <c r="U111" i="1"/>
  <c r="AU111" i="1"/>
  <c r="AV111" i="1"/>
  <c r="AT111" i="1"/>
  <c r="BT110" i="1"/>
  <c r="BS110" i="1"/>
  <c r="BF111" i="1"/>
  <c r="BL111" i="1" s="1"/>
  <c r="BR111" i="1" s="1"/>
  <c r="BU111" i="1" s="1"/>
  <c r="BJ115" i="1"/>
  <c r="BH115" i="1"/>
  <c r="BI115" i="1"/>
  <c r="BV110" i="1"/>
  <c r="BW110" i="1"/>
  <c r="BD113" i="1"/>
  <c r="BE113" i="1" s="1"/>
  <c r="AJ114" i="1"/>
  <c r="AL115" i="1"/>
  <c r="AH114" i="1"/>
  <c r="AK114" i="1"/>
  <c r="AI114" i="1"/>
  <c r="AN219" i="1"/>
  <c r="AO218" i="1"/>
  <c r="AP218" i="1" s="1"/>
  <c r="AE113" i="1"/>
  <c r="AF112" i="1"/>
  <c r="AG112" i="1" s="1"/>
  <c r="AM112" i="1" s="1"/>
  <c r="AS112" i="1" s="1"/>
  <c r="K115" i="1"/>
  <c r="M116" i="1"/>
  <c r="BG116" i="1" s="1"/>
  <c r="I115" i="1"/>
  <c r="J115" i="1"/>
  <c r="L115" i="1"/>
  <c r="AW110" i="1"/>
  <c r="X110" i="1"/>
  <c r="W111" i="1"/>
  <c r="Y111" i="1" s="1"/>
  <c r="AX111" i="1" s="1"/>
  <c r="V111" i="1"/>
  <c r="F113" i="1"/>
  <c r="G112" i="1"/>
  <c r="H112" i="1" s="1"/>
  <c r="N112" i="1" s="1"/>
  <c r="T112" i="1" s="1"/>
  <c r="U112" i="1" s="1"/>
  <c r="R164" i="1"/>
  <c r="S163" i="1"/>
  <c r="AQ170" i="1"/>
  <c r="AR169" i="1"/>
  <c r="AU112" i="1" l="1"/>
  <c r="AV112" i="1"/>
  <c r="AT112" i="1"/>
  <c r="BS111" i="1"/>
  <c r="BF112" i="1"/>
  <c r="BL112" i="1" s="1"/>
  <c r="BR112" i="1" s="1"/>
  <c r="BU112" i="1" s="1"/>
  <c r="BT111" i="1"/>
  <c r="BI116" i="1"/>
  <c r="BJ116" i="1"/>
  <c r="BH116" i="1"/>
  <c r="BV111" i="1"/>
  <c r="BW111" i="1"/>
  <c r="BD114" i="1"/>
  <c r="BE114" i="1" s="1"/>
  <c r="R165" i="1"/>
  <c r="S164" i="1"/>
  <c r="AE114" i="1"/>
  <c r="AF113" i="1"/>
  <c r="AG113" i="1" s="1"/>
  <c r="AM113" i="1" s="1"/>
  <c r="AS113" i="1" s="1"/>
  <c r="K116" i="1"/>
  <c r="M117" i="1"/>
  <c r="BG117" i="1" s="1"/>
  <c r="L116" i="1"/>
  <c r="I116" i="1"/>
  <c r="J116" i="1"/>
  <c r="W112" i="1"/>
  <c r="Y112" i="1" s="1"/>
  <c r="AX112" i="1" s="1"/>
  <c r="V112" i="1"/>
  <c r="X111" i="1"/>
  <c r="AN220" i="1"/>
  <c r="AO219" i="1"/>
  <c r="AP219" i="1" s="1"/>
  <c r="AJ115" i="1"/>
  <c r="AL116" i="1"/>
  <c r="AH115" i="1"/>
  <c r="AI115" i="1"/>
  <c r="AK115" i="1"/>
  <c r="AQ171" i="1"/>
  <c r="AR170" i="1"/>
  <c r="F114" i="1"/>
  <c r="G113" i="1"/>
  <c r="H113" i="1" s="1"/>
  <c r="N113" i="1" s="1"/>
  <c r="T113" i="1" s="1"/>
  <c r="AW111" i="1"/>
  <c r="X112" i="1" l="1"/>
  <c r="AU113" i="1"/>
  <c r="AV113" i="1"/>
  <c r="AW112" i="1"/>
  <c r="BS112" i="1"/>
  <c r="BT112" i="1"/>
  <c r="BF113" i="1"/>
  <c r="BL113" i="1" s="1"/>
  <c r="BR113" i="1" s="1"/>
  <c r="BU113" i="1" s="1"/>
  <c r="BJ117" i="1"/>
  <c r="BI117" i="1"/>
  <c r="BH117" i="1"/>
  <c r="BV112" i="1"/>
  <c r="BW112" i="1"/>
  <c r="BD115" i="1"/>
  <c r="BE115" i="1" s="1"/>
  <c r="AN221" i="1"/>
  <c r="AO220" i="1"/>
  <c r="AP220" i="1" s="1"/>
  <c r="K117" i="1"/>
  <c r="M118" i="1"/>
  <c r="BG118" i="1" s="1"/>
  <c r="L117" i="1"/>
  <c r="J117" i="1"/>
  <c r="I117" i="1"/>
  <c r="AT113" i="1"/>
  <c r="W113" i="1"/>
  <c r="Y113" i="1" s="1"/>
  <c r="AX113" i="1" s="1"/>
  <c r="V113" i="1"/>
  <c r="AQ172" i="1"/>
  <c r="AR171" i="1"/>
  <c r="AJ116" i="1"/>
  <c r="AL117" i="1"/>
  <c r="AH116" i="1"/>
  <c r="AI116" i="1"/>
  <c r="AK116" i="1"/>
  <c r="R166" i="1"/>
  <c r="S165" i="1"/>
  <c r="F115" i="1"/>
  <c r="G114" i="1"/>
  <c r="H114" i="1" s="1"/>
  <c r="N114" i="1" s="1"/>
  <c r="T114" i="1" s="1"/>
  <c r="AE115" i="1"/>
  <c r="AF114" i="1"/>
  <c r="AG114" i="1" s="1"/>
  <c r="AM114" i="1" s="1"/>
  <c r="AS114" i="1" s="1"/>
  <c r="U113" i="1"/>
  <c r="X113" i="1" l="1"/>
  <c r="AU114" i="1"/>
  <c r="AV114" i="1"/>
  <c r="BT113" i="1"/>
  <c r="BF114" i="1"/>
  <c r="BL114" i="1" s="1"/>
  <c r="BR114" i="1" s="1"/>
  <c r="BU114" i="1" s="1"/>
  <c r="BS113" i="1"/>
  <c r="BJ118" i="1"/>
  <c r="BI118" i="1"/>
  <c r="BH118" i="1"/>
  <c r="BV113" i="1"/>
  <c r="BW113" i="1"/>
  <c r="BD116" i="1"/>
  <c r="BE116" i="1" s="1"/>
  <c r="AJ117" i="1"/>
  <c r="AL118" i="1"/>
  <c r="AH117" i="1"/>
  <c r="AI117" i="1"/>
  <c r="AK117" i="1"/>
  <c r="AW113" i="1"/>
  <c r="W114" i="1"/>
  <c r="Y114" i="1" s="1"/>
  <c r="AX114" i="1" s="1"/>
  <c r="V114" i="1"/>
  <c r="U114" i="1"/>
  <c r="F116" i="1"/>
  <c r="G115" i="1"/>
  <c r="H115" i="1" s="1"/>
  <c r="N115" i="1" s="1"/>
  <c r="T115" i="1" s="1"/>
  <c r="AN222" i="1"/>
  <c r="AO221" i="1"/>
  <c r="AP221" i="1" s="1"/>
  <c r="AE116" i="1"/>
  <c r="AF115" i="1"/>
  <c r="AG115" i="1" s="1"/>
  <c r="AM115" i="1" s="1"/>
  <c r="AS115" i="1" s="1"/>
  <c r="R167" i="1"/>
  <c r="S166" i="1"/>
  <c r="AQ173" i="1"/>
  <c r="AR172" i="1"/>
  <c r="AT114" i="1"/>
  <c r="K118" i="1"/>
  <c r="M119" i="1"/>
  <c r="BG119" i="1" s="1"/>
  <c r="I118" i="1"/>
  <c r="L118" i="1"/>
  <c r="J118" i="1"/>
  <c r="AU115" i="1" l="1"/>
  <c r="AV115" i="1"/>
  <c r="BT114" i="1"/>
  <c r="BS114" i="1"/>
  <c r="BW114" i="1"/>
  <c r="BF115" i="1"/>
  <c r="BL115" i="1" s="1"/>
  <c r="BR115" i="1" s="1"/>
  <c r="BU115" i="1" s="1"/>
  <c r="BJ119" i="1"/>
  <c r="BI119" i="1"/>
  <c r="BH119" i="1"/>
  <c r="BV114" i="1"/>
  <c r="BD117" i="1"/>
  <c r="BE117" i="1" s="1"/>
  <c r="W115" i="1"/>
  <c r="Y115" i="1" s="1"/>
  <c r="AX115" i="1" s="1"/>
  <c r="V115" i="1"/>
  <c r="F117" i="1"/>
  <c r="G116" i="1"/>
  <c r="H116" i="1" s="1"/>
  <c r="N116" i="1" s="1"/>
  <c r="T116" i="1" s="1"/>
  <c r="AW114" i="1"/>
  <c r="AW115" i="1" s="1"/>
  <c r="AJ118" i="1"/>
  <c r="AL119" i="1"/>
  <c r="AH118" i="1"/>
  <c r="AK118" i="1"/>
  <c r="AI118" i="1"/>
  <c r="K119" i="1"/>
  <c r="M120" i="1"/>
  <c r="BG120" i="1" s="1"/>
  <c r="J119" i="1"/>
  <c r="I119" i="1"/>
  <c r="L119" i="1"/>
  <c r="AQ174" i="1"/>
  <c r="AR173" i="1"/>
  <c r="AE117" i="1"/>
  <c r="AF116" i="1"/>
  <c r="AG116" i="1" s="1"/>
  <c r="AM116" i="1" s="1"/>
  <c r="AS116" i="1" s="1"/>
  <c r="AT115" i="1"/>
  <c r="R168" i="1"/>
  <c r="S167" i="1"/>
  <c r="AN223" i="1"/>
  <c r="AO222" i="1"/>
  <c r="AP222" i="1" s="1"/>
  <c r="U115" i="1"/>
  <c r="X114" i="1"/>
  <c r="X115" i="1" l="1"/>
  <c r="U116" i="1"/>
  <c r="AU116" i="1"/>
  <c r="AV116" i="1"/>
  <c r="AT116" i="1"/>
  <c r="BF116" i="1"/>
  <c r="BL116" i="1" s="1"/>
  <c r="BR116" i="1" s="1"/>
  <c r="BU116" i="1" s="1"/>
  <c r="BT115" i="1"/>
  <c r="BS115" i="1"/>
  <c r="BJ120" i="1"/>
  <c r="BI120" i="1"/>
  <c r="BH120" i="1"/>
  <c r="BV115" i="1"/>
  <c r="BW115" i="1"/>
  <c r="BD118" i="1"/>
  <c r="BE118" i="1" s="1"/>
  <c r="R169" i="1"/>
  <c r="S168" i="1"/>
  <c r="AN224" i="1"/>
  <c r="AO223" i="1"/>
  <c r="AP223" i="1" s="1"/>
  <c r="AL120" i="1"/>
  <c r="AJ119" i="1"/>
  <c r="AH119" i="1"/>
  <c r="AI119" i="1"/>
  <c r="AK119" i="1"/>
  <c r="F118" i="1"/>
  <c r="G117" i="1"/>
  <c r="H117" i="1" s="1"/>
  <c r="N117" i="1" s="1"/>
  <c r="T117" i="1" s="1"/>
  <c r="AE118" i="1"/>
  <c r="AF117" i="1"/>
  <c r="AG117" i="1" s="1"/>
  <c r="AM117" i="1" s="1"/>
  <c r="AS117" i="1" s="1"/>
  <c r="AQ175" i="1"/>
  <c r="AR174" i="1"/>
  <c r="M121" i="1"/>
  <c r="BG121" i="1" s="1"/>
  <c r="K120" i="1"/>
  <c r="L120" i="1"/>
  <c r="I120" i="1"/>
  <c r="J120" i="1"/>
  <c r="W116" i="1"/>
  <c r="Y116" i="1" s="1"/>
  <c r="V116" i="1"/>
  <c r="AX116" i="1" l="1"/>
  <c r="AU117" i="1"/>
  <c r="AV117" i="1"/>
  <c r="BS116" i="1"/>
  <c r="BT116" i="1"/>
  <c r="BV116" i="1"/>
  <c r="BF117" i="1"/>
  <c r="BL117" i="1" s="1"/>
  <c r="BR117" i="1" s="1"/>
  <c r="BU117" i="1" s="1"/>
  <c r="BJ121" i="1"/>
  <c r="BI121" i="1"/>
  <c r="BH121" i="1"/>
  <c r="BD119" i="1"/>
  <c r="BE119" i="1" s="1"/>
  <c r="W117" i="1"/>
  <c r="Y117" i="1" s="1"/>
  <c r="AX117" i="1" s="1"/>
  <c r="V117" i="1"/>
  <c r="AN225" i="1"/>
  <c r="AO224" i="1"/>
  <c r="AP224" i="1" s="1"/>
  <c r="AQ176" i="1"/>
  <c r="AR175" i="1"/>
  <c r="X116" i="1"/>
  <c r="F119" i="1"/>
  <c r="G118" i="1"/>
  <c r="H118" i="1" s="1"/>
  <c r="N118" i="1" s="1"/>
  <c r="T118" i="1" s="1"/>
  <c r="AT117" i="1"/>
  <c r="AW116" i="1"/>
  <c r="AL121" i="1"/>
  <c r="AJ120" i="1"/>
  <c r="AK120" i="1"/>
  <c r="AI120" i="1"/>
  <c r="AH120" i="1"/>
  <c r="AE119" i="1"/>
  <c r="AF118" i="1"/>
  <c r="AG118" i="1" s="1"/>
  <c r="AM118" i="1" s="1"/>
  <c r="AS118" i="1" s="1"/>
  <c r="M122" i="1"/>
  <c r="BG122" i="1" s="1"/>
  <c r="K121" i="1"/>
  <c r="L121" i="1"/>
  <c r="I121" i="1"/>
  <c r="J121" i="1"/>
  <c r="U117" i="1"/>
  <c r="R170" i="1"/>
  <c r="S169" i="1"/>
  <c r="AW117" i="1" l="1"/>
  <c r="U118" i="1"/>
  <c r="X117" i="1"/>
  <c r="AU118" i="1"/>
  <c r="AV118" i="1"/>
  <c r="BW116" i="1"/>
  <c r="BT117" i="1"/>
  <c r="BS117" i="1"/>
  <c r="BV117" i="1"/>
  <c r="BF118" i="1"/>
  <c r="BL118" i="1" s="1"/>
  <c r="BR118" i="1" s="1"/>
  <c r="BU118" i="1" s="1"/>
  <c r="BJ122" i="1"/>
  <c r="BI122" i="1"/>
  <c r="BH122" i="1"/>
  <c r="BD120" i="1"/>
  <c r="BE120" i="1" s="1"/>
  <c r="F120" i="1"/>
  <c r="G119" i="1"/>
  <c r="H119" i="1" s="1"/>
  <c r="N119" i="1" s="1"/>
  <c r="T119" i="1" s="1"/>
  <c r="M123" i="1"/>
  <c r="BG123" i="1" s="1"/>
  <c r="K122" i="1"/>
  <c r="L122" i="1"/>
  <c r="J122" i="1"/>
  <c r="I122" i="1"/>
  <c r="AN226" i="1"/>
  <c r="AO225" i="1"/>
  <c r="AP225" i="1" s="1"/>
  <c r="AL122" i="1"/>
  <c r="AJ121" i="1"/>
  <c r="AI121" i="1"/>
  <c r="AK121" i="1"/>
  <c r="AH121" i="1"/>
  <c r="R171" i="1"/>
  <c r="S170" i="1"/>
  <c r="AT118" i="1"/>
  <c r="AE120" i="1"/>
  <c r="AF119" i="1"/>
  <c r="AG119" i="1" s="1"/>
  <c r="AM119" i="1" s="1"/>
  <c r="AS119" i="1" s="1"/>
  <c r="W118" i="1"/>
  <c r="Y118" i="1" s="1"/>
  <c r="V118" i="1"/>
  <c r="AQ177" i="1"/>
  <c r="AR176" i="1"/>
  <c r="AX118" i="1" l="1"/>
  <c r="AU119" i="1"/>
  <c r="AV119" i="1"/>
  <c r="BW117" i="1"/>
  <c r="BT118" i="1"/>
  <c r="BS118" i="1"/>
  <c r="BF119" i="1"/>
  <c r="BL119" i="1" s="1"/>
  <c r="BR119" i="1" s="1"/>
  <c r="BU119" i="1" s="1"/>
  <c r="BJ123" i="1"/>
  <c r="BH123" i="1"/>
  <c r="BI123" i="1"/>
  <c r="BV118" i="1"/>
  <c r="BW118" i="1"/>
  <c r="BD121" i="1"/>
  <c r="BE121" i="1" s="1"/>
  <c r="R172" i="1"/>
  <c r="S171" i="1"/>
  <c r="AN227" i="1"/>
  <c r="AO226" i="1"/>
  <c r="AP226" i="1" s="1"/>
  <c r="AQ178" i="1"/>
  <c r="AR177" i="1"/>
  <c r="AL123" i="1"/>
  <c r="AJ122" i="1"/>
  <c r="AK122" i="1"/>
  <c r="AI122" i="1"/>
  <c r="AH122" i="1"/>
  <c r="X118" i="1"/>
  <c r="W119" i="1"/>
  <c r="Y119" i="1" s="1"/>
  <c r="AX119" i="1" s="1"/>
  <c r="V119" i="1"/>
  <c r="M124" i="1"/>
  <c r="BG124" i="1" s="1"/>
  <c r="L123" i="1"/>
  <c r="J123" i="1"/>
  <c r="K123" i="1"/>
  <c r="I123" i="1"/>
  <c r="AE121" i="1"/>
  <c r="AF120" i="1"/>
  <c r="AG120" i="1" s="1"/>
  <c r="AM120" i="1" s="1"/>
  <c r="AS120" i="1" s="1"/>
  <c r="AT119" i="1"/>
  <c r="U119" i="1"/>
  <c r="AW118" i="1"/>
  <c r="F121" i="1"/>
  <c r="G120" i="1"/>
  <c r="H120" i="1" s="1"/>
  <c r="N120" i="1" s="1"/>
  <c r="T120" i="1" s="1"/>
  <c r="U120" i="1" l="1"/>
  <c r="AU120" i="1"/>
  <c r="AV120" i="1"/>
  <c r="BT119" i="1"/>
  <c r="BW119" i="1"/>
  <c r="BS119" i="1"/>
  <c r="BF120" i="1"/>
  <c r="BL120" i="1" s="1"/>
  <c r="BR120" i="1" s="1"/>
  <c r="BU120" i="1" s="1"/>
  <c r="BJ124" i="1"/>
  <c r="BI124" i="1"/>
  <c r="BH124" i="1"/>
  <c r="BD122" i="1"/>
  <c r="BE122" i="1" s="1"/>
  <c r="W120" i="1"/>
  <c r="Y120" i="1" s="1"/>
  <c r="AX120" i="1" s="1"/>
  <c r="V120" i="1"/>
  <c r="AT120" i="1"/>
  <c r="AN228" i="1"/>
  <c r="AO227" i="1"/>
  <c r="AP227" i="1" s="1"/>
  <c r="M125" i="1"/>
  <c r="BG125" i="1" s="1"/>
  <c r="I124" i="1"/>
  <c r="K124" i="1"/>
  <c r="L124" i="1"/>
  <c r="J124" i="1"/>
  <c r="F122" i="1"/>
  <c r="G121" i="1"/>
  <c r="H121" i="1" s="1"/>
  <c r="N121" i="1" s="1"/>
  <c r="T121" i="1" s="1"/>
  <c r="AQ179" i="1"/>
  <c r="AR178" i="1"/>
  <c r="AL124" i="1"/>
  <c r="AK123" i="1"/>
  <c r="AJ123" i="1"/>
  <c r="AI123" i="1"/>
  <c r="AH123" i="1"/>
  <c r="AW119" i="1"/>
  <c r="AW120" i="1" s="1"/>
  <c r="AE122" i="1"/>
  <c r="AF121" i="1"/>
  <c r="AG121" i="1" s="1"/>
  <c r="AM121" i="1" s="1"/>
  <c r="AS121" i="1" s="1"/>
  <c r="X119" i="1"/>
  <c r="R173" i="1"/>
  <c r="S172" i="1"/>
  <c r="U121" i="1" l="1"/>
  <c r="X120" i="1"/>
  <c r="AU121" i="1"/>
  <c r="AV121" i="1"/>
  <c r="BV119" i="1"/>
  <c r="BW120" i="1"/>
  <c r="BT120" i="1"/>
  <c r="BS120" i="1"/>
  <c r="BF121" i="1"/>
  <c r="BL121" i="1" s="1"/>
  <c r="BR121" i="1" s="1"/>
  <c r="BU121" i="1" s="1"/>
  <c r="BJ125" i="1"/>
  <c r="BI125" i="1"/>
  <c r="BH125" i="1"/>
  <c r="BD123" i="1"/>
  <c r="BE123" i="1" s="1"/>
  <c r="G122" i="1"/>
  <c r="H122" i="1" s="1"/>
  <c r="N122" i="1" s="1"/>
  <c r="T122" i="1" s="1"/>
  <c r="F123" i="1"/>
  <c r="AT121" i="1"/>
  <c r="AQ180" i="1"/>
  <c r="AR179" i="1"/>
  <c r="AF122" i="1"/>
  <c r="AG122" i="1" s="1"/>
  <c r="AM122" i="1" s="1"/>
  <c r="AS122" i="1" s="1"/>
  <c r="AE123" i="1"/>
  <c r="M126" i="1"/>
  <c r="BG126" i="1" s="1"/>
  <c r="L125" i="1"/>
  <c r="I125" i="1"/>
  <c r="K125" i="1"/>
  <c r="J125" i="1"/>
  <c r="R174" i="1"/>
  <c r="S173" i="1"/>
  <c r="AL125" i="1"/>
  <c r="AH124" i="1"/>
  <c r="AJ124" i="1"/>
  <c r="AI124" i="1"/>
  <c r="AK124" i="1"/>
  <c r="W121" i="1"/>
  <c r="Y121" i="1" s="1"/>
  <c r="V121" i="1"/>
  <c r="AN229" i="1"/>
  <c r="AO228" i="1"/>
  <c r="AP228" i="1" s="1"/>
  <c r="AX121" i="1" l="1"/>
  <c r="AU122" i="1"/>
  <c r="AV122" i="1"/>
  <c r="BV120" i="1"/>
  <c r="BV121" i="1" s="1"/>
  <c r="BS121" i="1"/>
  <c r="BF122" i="1"/>
  <c r="BL122" i="1" s="1"/>
  <c r="BR122" i="1" s="1"/>
  <c r="BU122" i="1" s="1"/>
  <c r="BT121" i="1"/>
  <c r="BJ126" i="1"/>
  <c r="BI126" i="1"/>
  <c r="BH126" i="1"/>
  <c r="BW121" i="1"/>
  <c r="BD124" i="1"/>
  <c r="BE124" i="1" s="1"/>
  <c r="AF123" i="1"/>
  <c r="AG123" i="1" s="1"/>
  <c r="AM123" i="1" s="1"/>
  <c r="AS123" i="1" s="1"/>
  <c r="AE124" i="1"/>
  <c r="AT122" i="1"/>
  <c r="R175" i="1"/>
  <c r="S174" i="1"/>
  <c r="G123" i="1"/>
  <c r="H123" i="1" s="1"/>
  <c r="N123" i="1" s="1"/>
  <c r="T123" i="1" s="1"/>
  <c r="F124" i="1"/>
  <c r="AN230" i="1"/>
  <c r="AO229" i="1"/>
  <c r="AP229" i="1" s="1"/>
  <c r="X121" i="1"/>
  <c r="AW121" i="1"/>
  <c r="W122" i="1"/>
  <c r="Y122" i="1" s="1"/>
  <c r="AX122" i="1" s="1"/>
  <c r="V122" i="1"/>
  <c r="AL126" i="1"/>
  <c r="AI125" i="1"/>
  <c r="AJ125" i="1"/>
  <c r="AK125" i="1"/>
  <c r="AH125" i="1"/>
  <c r="M127" i="1"/>
  <c r="BG127" i="1" s="1"/>
  <c r="I126" i="1"/>
  <c r="L126" i="1"/>
  <c r="J126" i="1"/>
  <c r="K126" i="1"/>
  <c r="AQ181" i="1"/>
  <c r="AR180" i="1"/>
  <c r="U122" i="1"/>
  <c r="U123" i="1" l="1"/>
  <c r="AU123" i="1"/>
  <c r="AV123" i="1"/>
  <c r="AT123" i="1"/>
  <c r="BT122" i="1"/>
  <c r="BS122" i="1"/>
  <c r="BF123" i="1"/>
  <c r="BL123" i="1" s="1"/>
  <c r="BR123" i="1" s="1"/>
  <c r="BU123" i="1" s="1"/>
  <c r="BJ127" i="1"/>
  <c r="BI127" i="1"/>
  <c r="BH127" i="1"/>
  <c r="BV122" i="1"/>
  <c r="BW122" i="1"/>
  <c r="BD125" i="1"/>
  <c r="BE125" i="1" s="1"/>
  <c r="AN231" i="1"/>
  <c r="AO230" i="1"/>
  <c r="AP230" i="1" s="1"/>
  <c r="R176" i="1"/>
  <c r="S175" i="1"/>
  <c r="AQ182" i="1"/>
  <c r="AR181" i="1"/>
  <c r="AL127" i="1"/>
  <c r="AH126" i="1"/>
  <c r="AI126" i="1"/>
  <c r="AK126" i="1"/>
  <c r="AJ126" i="1"/>
  <c r="AW122" i="1"/>
  <c r="G124" i="1"/>
  <c r="H124" i="1" s="1"/>
  <c r="N124" i="1" s="1"/>
  <c r="T124" i="1" s="1"/>
  <c r="V124" i="1" s="1"/>
  <c r="F125" i="1"/>
  <c r="M128" i="1"/>
  <c r="BG128" i="1" s="1"/>
  <c r="J127" i="1"/>
  <c r="I127" i="1"/>
  <c r="K127" i="1"/>
  <c r="L127" i="1"/>
  <c r="X122" i="1"/>
  <c r="W123" i="1"/>
  <c r="V123" i="1"/>
  <c r="AF124" i="1"/>
  <c r="AG124" i="1" s="1"/>
  <c r="AM124" i="1" s="1"/>
  <c r="AS124" i="1" s="1"/>
  <c r="AU124" i="1" s="1"/>
  <c r="AE125" i="1"/>
  <c r="AA4" i="1" l="1"/>
  <c r="Y4" i="1"/>
  <c r="Y3" i="1"/>
  <c r="AA3" i="1"/>
  <c r="X123" i="1"/>
  <c r="X124" i="1" s="1"/>
  <c r="X125" i="1" s="1"/>
  <c r="X126" i="1" s="1"/>
  <c r="X127" i="1" s="1"/>
  <c r="X128" i="1" s="1"/>
  <c r="X129" i="1" s="1"/>
  <c r="X130" i="1" s="1"/>
  <c r="X131" i="1" s="1"/>
  <c r="X132" i="1" s="1"/>
  <c r="X133" i="1" s="1"/>
  <c r="X134" i="1" s="1"/>
  <c r="X135" i="1" s="1"/>
  <c r="X136" i="1" s="1"/>
  <c r="X137" i="1" s="1"/>
  <c r="X138" i="1" s="1"/>
  <c r="X139" i="1" s="1"/>
  <c r="X140" i="1" s="1"/>
  <c r="X141" i="1" s="1"/>
  <c r="X142" i="1" s="1"/>
  <c r="X143" i="1" s="1"/>
  <c r="X144" i="1" s="1"/>
  <c r="X145" i="1" s="1"/>
  <c r="X146" i="1" s="1"/>
  <c r="X147" i="1" s="1"/>
  <c r="X148" i="1" s="1"/>
  <c r="X149" i="1" s="1"/>
  <c r="X150" i="1" s="1"/>
  <c r="X151" i="1" s="1"/>
  <c r="X152" i="1" s="1"/>
  <c r="X153" i="1" s="1"/>
  <c r="X154" i="1" s="1"/>
  <c r="X155" i="1" s="1"/>
  <c r="X156" i="1" s="1"/>
  <c r="X157" i="1" s="1"/>
  <c r="X158" i="1" s="1"/>
  <c r="X159" i="1" s="1"/>
  <c r="X160" i="1" s="1"/>
  <c r="X161" i="1" s="1"/>
  <c r="X162" i="1" s="1"/>
  <c r="X163" i="1" s="1"/>
  <c r="X164" i="1" s="1"/>
  <c r="X165" i="1" s="1"/>
  <c r="X166" i="1" s="1"/>
  <c r="X167" i="1" s="1"/>
  <c r="X168" i="1" s="1"/>
  <c r="X169" i="1" s="1"/>
  <c r="X170" i="1" s="1"/>
  <c r="X171" i="1" s="1"/>
  <c r="X172" i="1" s="1"/>
  <c r="X173" i="1" s="1"/>
  <c r="X174" i="1" s="1"/>
  <c r="X175" i="1" s="1"/>
  <c r="X176" i="1" s="1"/>
  <c r="X177" i="1" s="1"/>
  <c r="X178" i="1" s="1"/>
  <c r="X179" i="1" s="1"/>
  <c r="X180" i="1" s="1"/>
  <c r="X181" i="1" s="1"/>
  <c r="X182" i="1" s="1"/>
  <c r="X183" i="1" s="1"/>
  <c r="X184" i="1" s="1"/>
  <c r="X185" i="1" s="1"/>
  <c r="X186" i="1" s="1"/>
  <c r="X187" i="1" s="1"/>
  <c r="X188" i="1" s="1"/>
  <c r="X189" i="1" s="1"/>
  <c r="X190" i="1" s="1"/>
  <c r="X191" i="1" s="1"/>
  <c r="X192" i="1" s="1"/>
  <c r="X193" i="1" s="1"/>
  <c r="X194" i="1" s="1"/>
  <c r="X195" i="1" s="1"/>
  <c r="X196" i="1" s="1"/>
  <c r="X197" i="1" s="1"/>
  <c r="X198" i="1" s="1"/>
  <c r="X199" i="1" s="1"/>
  <c r="X200" i="1" s="1"/>
  <c r="X201" i="1" s="1"/>
  <c r="X202" i="1" s="1"/>
  <c r="X203" i="1" s="1"/>
  <c r="X204" i="1" s="1"/>
  <c r="X205" i="1" s="1"/>
  <c r="X206" i="1" s="1"/>
  <c r="X207" i="1" s="1"/>
  <c r="X208" i="1" s="1"/>
  <c r="X209" i="1" s="1"/>
  <c r="X210" i="1" s="1"/>
  <c r="X211" i="1" s="1"/>
  <c r="X212" i="1" s="1"/>
  <c r="X213" i="1" s="1"/>
  <c r="X214" i="1" s="1"/>
  <c r="X215" i="1" s="1"/>
  <c r="X216" i="1" s="1"/>
  <c r="X217" i="1" s="1"/>
  <c r="X218" i="1" s="1"/>
  <c r="X219" i="1" s="1"/>
  <c r="X220" i="1" s="1"/>
  <c r="X221" i="1" s="1"/>
  <c r="X222" i="1" s="1"/>
  <c r="X223" i="1" s="1"/>
  <c r="X224" i="1" s="1"/>
  <c r="X225" i="1" s="1"/>
  <c r="X226" i="1" s="1"/>
  <c r="X227" i="1" s="1"/>
  <c r="X228" i="1" s="1"/>
  <c r="X229" i="1" s="1"/>
  <c r="X230" i="1" s="1"/>
  <c r="X231" i="1" s="1"/>
  <c r="X232" i="1" s="1"/>
  <c r="X233" i="1" s="1"/>
  <c r="X234" i="1" s="1"/>
  <c r="X235" i="1" s="1"/>
  <c r="X236" i="1" s="1"/>
  <c r="X237" i="1" s="1"/>
  <c r="X238" i="1" s="1"/>
  <c r="X239" i="1" s="1"/>
  <c r="X240" i="1" s="1"/>
  <c r="X241" i="1" s="1"/>
  <c r="X242" i="1" s="1"/>
  <c r="X243" i="1" s="1"/>
  <c r="X244" i="1" s="1"/>
  <c r="X245" i="1" s="1"/>
  <c r="X246" i="1" s="1"/>
  <c r="X247" i="1" s="1"/>
  <c r="X248" i="1" s="1"/>
  <c r="X249" i="1" s="1"/>
  <c r="X250" i="1" s="1"/>
  <c r="X251" i="1" s="1"/>
  <c r="X252" i="1" s="1"/>
  <c r="X253" i="1" s="1"/>
  <c r="X254" i="1" s="1"/>
  <c r="X255" i="1" s="1"/>
  <c r="X256" i="1" s="1"/>
  <c r="X257" i="1" s="1"/>
  <c r="X258" i="1" s="1"/>
  <c r="X259" i="1" s="1"/>
  <c r="X260" i="1" s="1"/>
  <c r="X261" i="1" s="1"/>
  <c r="X262" i="1" s="1"/>
  <c r="X263" i="1" s="1"/>
  <c r="X264" i="1" s="1"/>
  <c r="X265" i="1" s="1"/>
  <c r="X266" i="1" s="1"/>
  <c r="X267" i="1" s="1"/>
  <c r="X268" i="1" s="1"/>
  <c r="X269" i="1" s="1"/>
  <c r="X270" i="1" s="1"/>
  <c r="X271" i="1" s="1"/>
  <c r="X272" i="1" s="1"/>
  <c r="X273" i="1" s="1"/>
  <c r="X274" i="1" s="1"/>
  <c r="X275" i="1" s="1"/>
  <c r="X276" i="1" s="1"/>
  <c r="X277" i="1" s="1"/>
  <c r="X278" i="1" s="1"/>
  <c r="X279" i="1" s="1"/>
  <c r="X280" i="1" s="1"/>
  <c r="X281" i="1" s="1"/>
  <c r="X282" i="1" s="1"/>
  <c r="X283" i="1" s="1"/>
  <c r="X284" i="1" s="1"/>
  <c r="X285" i="1" s="1"/>
  <c r="X286" i="1" s="1"/>
  <c r="X287" i="1" s="1"/>
  <c r="X288" i="1" s="1"/>
  <c r="X289" i="1" s="1"/>
  <c r="X290" i="1" s="1"/>
  <c r="X291" i="1" s="1"/>
  <c r="X292" i="1" s="1"/>
  <c r="X293" i="1" s="1"/>
  <c r="X294" i="1" s="1"/>
  <c r="X295" i="1" s="1"/>
  <c r="X296" i="1" s="1"/>
  <c r="X297" i="1" s="1"/>
  <c r="X298" i="1" s="1"/>
  <c r="X299" i="1" s="1"/>
  <c r="X300" i="1" s="1"/>
  <c r="X301" i="1" s="1"/>
  <c r="X302" i="1" s="1"/>
  <c r="X303" i="1" s="1"/>
  <c r="X304" i="1" s="1"/>
  <c r="X305" i="1" s="1"/>
  <c r="X306" i="1" s="1"/>
  <c r="X307" i="1" s="1"/>
  <c r="X308" i="1" s="1"/>
  <c r="X309" i="1" s="1"/>
  <c r="X310" i="1" s="1"/>
  <c r="X311" i="1" s="1"/>
  <c r="X312" i="1" s="1"/>
  <c r="X313" i="1" s="1"/>
  <c r="X314" i="1" s="1"/>
  <c r="X315" i="1" s="1"/>
  <c r="X316" i="1" s="1"/>
  <c r="X317" i="1" s="1"/>
  <c r="X318" i="1" s="1"/>
  <c r="X319" i="1" s="1"/>
  <c r="X320" i="1" s="1"/>
  <c r="X321" i="1" s="1"/>
  <c r="X322" i="1" s="1"/>
  <c r="X323" i="1" s="1"/>
  <c r="X324" i="1" s="1"/>
  <c r="X325" i="1" s="1"/>
  <c r="X326" i="1" s="1"/>
  <c r="X327" i="1" s="1"/>
  <c r="X328" i="1" s="1"/>
  <c r="X329" i="1" s="1"/>
  <c r="X330" i="1" s="1"/>
  <c r="X331" i="1" s="1"/>
  <c r="X332" i="1" s="1"/>
  <c r="X333" i="1" s="1"/>
  <c r="X334" i="1" s="1"/>
  <c r="X335" i="1" s="1"/>
  <c r="X336" i="1" s="1"/>
  <c r="X337" i="1" s="1"/>
  <c r="X338" i="1" s="1"/>
  <c r="X339" i="1" s="1"/>
  <c r="X340" i="1" s="1"/>
  <c r="X341" i="1" s="1"/>
  <c r="X342" i="1" s="1"/>
  <c r="X343" i="1" s="1"/>
  <c r="X344" i="1" s="1"/>
  <c r="X345" i="1" s="1"/>
  <c r="X346" i="1" s="1"/>
  <c r="X347" i="1" s="1"/>
  <c r="X348" i="1" s="1"/>
  <c r="X349" i="1" s="1"/>
  <c r="X350" i="1" s="1"/>
  <c r="X351" i="1" s="1"/>
  <c r="X352" i="1" s="1"/>
  <c r="X353" i="1" s="1"/>
  <c r="X354" i="1" s="1"/>
  <c r="X355" i="1" s="1"/>
  <c r="X356" i="1" s="1"/>
  <c r="X357" i="1" s="1"/>
  <c r="X358" i="1" s="1"/>
  <c r="X359" i="1" s="1"/>
  <c r="X360" i="1" s="1"/>
  <c r="X361" i="1" s="1"/>
  <c r="X362" i="1" s="1"/>
  <c r="X363" i="1" s="1"/>
  <c r="X364" i="1" s="1"/>
  <c r="X365" i="1" s="1"/>
  <c r="X366" i="1" s="1"/>
  <c r="X367" i="1" s="1"/>
  <c r="X368" i="1" s="1"/>
  <c r="X369" i="1" s="1"/>
  <c r="X370" i="1" s="1"/>
  <c r="X371" i="1" s="1"/>
  <c r="X372" i="1" s="1"/>
  <c r="X373" i="1" s="1"/>
  <c r="X374" i="1" s="1"/>
  <c r="X375" i="1" s="1"/>
  <c r="X376" i="1" s="1"/>
  <c r="X377" i="1" s="1"/>
  <c r="X378" i="1" s="1"/>
  <c r="X379" i="1" s="1"/>
  <c r="X380" i="1" s="1"/>
  <c r="X381" i="1" s="1"/>
  <c r="X382" i="1" s="1"/>
  <c r="X383" i="1" s="1"/>
  <c r="BS123" i="1"/>
  <c r="BF124" i="1"/>
  <c r="BL124" i="1" s="1"/>
  <c r="BR124" i="1" s="1"/>
  <c r="BT123" i="1"/>
  <c r="BI128" i="1"/>
  <c r="BJ128" i="1"/>
  <c r="BH128" i="1"/>
  <c r="BV123" i="1"/>
  <c r="BW123" i="1"/>
  <c r="BD126" i="1"/>
  <c r="BE126" i="1" s="1"/>
  <c r="AF125" i="1"/>
  <c r="AG125" i="1" s="1"/>
  <c r="AM125" i="1" s="1"/>
  <c r="AS125" i="1" s="1"/>
  <c r="AU125" i="1" s="1"/>
  <c r="AE126" i="1"/>
  <c r="AT124" i="1"/>
  <c r="AL128" i="1"/>
  <c r="AK127" i="1"/>
  <c r="AH127" i="1"/>
  <c r="AJ127" i="1"/>
  <c r="AI127" i="1"/>
  <c r="Y333" i="1"/>
  <c r="Y328" i="1"/>
  <c r="Y246" i="1"/>
  <c r="Y176" i="1"/>
  <c r="Y130" i="1"/>
  <c r="Y374" i="1"/>
  <c r="Y221" i="1"/>
  <c r="Y332" i="1"/>
  <c r="Y175" i="1"/>
  <c r="Y191" i="1"/>
  <c r="Y372" i="1"/>
  <c r="Y205" i="1"/>
  <c r="Y148" i="1"/>
  <c r="Y320" i="1"/>
  <c r="Y207" i="1"/>
  <c r="Y253" i="1"/>
  <c r="Y353" i="1"/>
  <c r="Y323" i="1"/>
  <c r="Y290" i="1"/>
  <c r="Y292" i="1"/>
  <c r="Y343" i="1"/>
  <c r="Y213" i="1"/>
  <c r="Y305" i="1"/>
  <c r="Y142" i="1"/>
  <c r="Y382" i="1"/>
  <c r="Y2" i="1"/>
  <c r="Y373" i="1"/>
  <c r="Y224" i="1"/>
  <c r="Y296" i="1"/>
  <c r="Y203" i="1"/>
  <c r="Y141" i="1"/>
  <c r="Y313" i="1"/>
  <c r="Y234" i="1"/>
  <c r="Y157" i="1"/>
  <c r="Y298" i="1"/>
  <c r="Y371" i="1"/>
  <c r="Y300" i="1"/>
  <c r="Y189" i="1"/>
  <c r="Y214" i="1"/>
  <c r="Y188" i="1"/>
  <c r="Y125" i="1"/>
  <c r="Y368" i="1"/>
  <c r="Y341" i="1"/>
  <c r="Y256" i="1"/>
  <c r="Y173" i="1"/>
  <c r="Y270" i="1"/>
  <c r="Y252" i="1"/>
  <c r="Y355" i="1"/>
  <c r="Y331" i="1"/>
  <c r="Y351" i="1"/>
  <c r="Y330" i="1"/>
  <c r="Y127" i="1"/>
  <c r="Y186" i="1"/>
  <c r="Y165" i="1"/>
  <c r="Y262" i="1"/>
  <c r="Y215" i="1"/>
  <c r="Y158" i="1"/>
  <c r="Y231" i="1"/>
  <c r="Y345" i="1"/>
  <c r="Y337" i="1"/>
  <c r="Y324" i="1"/>
  <c r="Y275" i="1"/>
  <c r="Y131" i="1"/>
  <c r="Y311" i="1"/>
  <c r="Y293" i="1"/>
  <c r="Y316" i="1"/>
  <c r="Y129" i="1"/>
  <c r="Y325" i="1"/>
  <c r="Y274" i="1"/>
  <c r="Y257" i="1"/>
  <c r="Y149" i="1"/>
  <c r="Y269" i="1"/>
  <c r="Y315" i="1"/>
  <c r="Y277" i="1"/>
  <c r="Y219" i="1"/>
  <c r="Y193" i="1"/>
  <c r="Y160" i="1"/>
  <c r="Y286" i="1"/>
  <c r="Y226" i="1"/>
  <c r="Y263" i="1"/>
  <c r="Y178" i="1"/>
  <c r="Y155" i="1"/>
  <c r="Y354" i="1"/>
  <c r="Y342" i="1"/>
  <c r="Y268" i="1"/>
  <c r="Y198" i="1"/>
  <c r="Y281" i="1"/>
  <c r="Y185" i="1"/>
  <c r="Y209" i="1"/>
  <c r="Y334" i="1"/>
  <c r="Y310" i="1"/>
  <c r="Y278" i="1"/>
  <c r="Y243" i="1"/>
  <c r="Y138" i="1"/>
  <c r="Y128" i="1"/>
  <c r="Y204" i="1"/>
  <c r="Y166" i="1"/>
  <c r="Y357" i="1"/>
  <c r="Y318" i="1"/>
  <c r="Y307" i="1"/>
  <c r="Y210" i="1"/>
  <c r="Y288" i="1"/>
  <c r="Y195" i="1"/>
  <c r="Y326" i="1"/>
  <c r="Y247" i="1"/>
  <c r="Y294" i="1"/>
  <c r="Y238" i="1"/>
  <c r="Y304" i="1"/>
  <c r="Y218" i="1"/>
  <c r="Y365" i="1"/>
  <c r="Y229" i="1"/>
  <c r="Y123" i="1"/>
  <c r="AX123" i="1" s="1"/>
  <c r="Y327" i="1"/>
  <c r="Y227" i="1"/>
  <c r="Y183" i="1"/>
  <c r="Y170" i="1"/>
  <c r="Y242" i="1"/>
  <c r="Y169" i="1"/>
  <c r="Y381" i="1"/>
  <c r="Y279" i="1"/>
  <c r="Y162" i="1"/>
  <c r="Y285" i="1"/>
  <c r="Y383" i="1"/>
  <c r="Y153" i="1"/>
  <c r="Y295" i="1"/>
  <c r="Y179" i="1"/>
  <c r="Y239" i="1"/>
  <c r="Y336" i="1"/>
  <c r="Y378" i="1"/>
  <c r="Y237" i="1"/>
  <c r="Y377" i="1"/>
  <c r="Y220" i="1"/>
  <c r="Y199" i="1"/>
  <c r="Y258" i="1"/>
  <c r="Y132" i="1"/>
  <c r="Y319" i="1"/>
  <c r="Y349" i="1"/>
  <c r="Y147" i="1"/>
  <c r="Y133" i="1"/>
  <c r="Y346" i="1"/>
  <c r="Y161" i="1"/>
  <c r="Y154" i="1"/>
  <c r="Y375" i="1"/>
  <c r="Y284" i="1"/>
  <c r="Y339" i="1"/>
  <c r="Y271" i="1"/>
  <c r="Y206" i="1"/>
  <c r="Y329" i="1"/>
  <c r="Y308" i="1"/>
  <c r="Y177" i="1"/>
  <c r="Y171" i="1"/>
  <c r="Y360" i="1"/>
  <c r="Y356" i="1"/>
  <c r="Y233" i="1"/>
  <c r="Y196" i="1"/>
  <c r="Y217" i="1"/>
  <c r="Y144" i="1"/>
  <c r="Y283" i="1"/>
  <c r="Y139" i="1"/>
  <c r="Y352" i="1"/>
  <c r="Y267" i="1"/>
  <c r="Y369" i="1"/>
  <c r="Y180" i="1"/>
  <c r="Y303" i="1"/>
  <c r="Y230" i="1"/>
  <c r="Y126" i="1"/>
  <c r="Y249" i="1"/>
  <c r="Y379" i="1"/>
  <c r="Y143" i="1"/>
  <c r="Y202" i="1"/>
  <c r="Y251" i="1"/>
  <c r="Y140" i="1"/>
  <c r="Y190" i="1"/>
  <c r="Y309" i="1"/>
  <c r="Y150" i="1"/>
  <c r="Y245" i="1"/>
  <c r="Y145" i="1"/>
  <c r="Y235" i="1"/>
  <c r="Y134" i="1"/>
  <c r="Y184" i="1"/>
  <c r="Y338" i="1"/>
  <c r="Y266" i="1"/>
  <c r="Y260" i="1"/>
  <c r="AA2" i="1"/>
  <c r="Y312" i="1"/>
  <c r="Y364" i="1"/>
  <c r="Y187" i="1"/>
  <c r="Y146" i="1"/>
  <c r="Y280" i="1"/>
  <c r="Y314" i="1"/>
  <c r="Y241" i="1"/>
  <c r="Y282" i="1"/>
  <c r="Y159" i="1"/>
  <c r="Y192" i="1"/>
  <c r="Y181" i="1"/>
  <c r="Y255" i="1"/>
  <c r="Y259" i="1"/>
  <c r="Y137" i="1"/>
  <c r="Y201" i="1"/>
  <c r="Y348" i="1"/>
  <c r="Y321" i="1"/>
  <c r="Y376" i="1"/>
  <c r="Y358" i="1"/>
  <c r="Y302" i="1"/>
  <c r="Y344" i="1"/>
  <c r="Y232" i="1"/>
  <c r="Y291" i="1"/>
  <c r="Y248" i="1"/>
  <c r="Y370" i="1"/>
  <c r="Y172" i="1"/>
  <c r="Y194" i="1"/>
  <c r="Y340" i="1"/>
  <c r="Y135" i="1"/>
  <c r="Y289" i="1"/>
  <c r="Y335" i="1"/>
  <c r="Y367" i="1"/>
  <c r="Y265" i="1"/>
  <c r="Y366" i="1"/>
  <c r="Y276" i="1"/>
  <c r="Y272" i="1"/>
  <c r="Y197" i="1"/>
  <c r="Y222" i="1"/>
  <c r="Y168" i="1"/>
  <c r="Y200" i="1"/>
  <c r="Y223" i="1"/>
  <c r="Y380" i="1"/>
  <c r="Y225" i="1"/>
  <c r="Y254" i="1"/>
  <c r="Y299" i="1"/>
  <c r="Y362" i="1"/>
  <c r="Y359" i="1"/>
  <c r="Y152" i="1"/>
  <c r="Y174" i="1"/>
  <c r="Y240" i="1"/>
  <c r="Y136" i="1"/>
  <c r="Y297" i="1"/>
  <c r="Y347" i="1"/>
  <c r="Y264" i="1"/>
  <c r="Y124" i="1"/>
  <c r="AX124" i="1" s="1"/>
  <c r="Y322" i="1"/>
  <c r="Y261" i="1"/>
  <c r="Y250" i="1"/>
  <c r="Y273" i="1"/>
  <c r="Y244" i="1"/>
  <c r="Y167" i="1"/>
  <c r="Y363" i="1"/>
  <c r="Y287" i="1"/>
  <c r="Y156" i="1"/>
  <c r="Y361" i="1"/>
  <c r="Y301" i="1"/>
  <c r="Y182" i="1"/>
  <c r="Y164" i="1"/>
  <c r="Y216" i="1"/>
  <c r="Y211" i="1"/>
  <c r="Y306" i="1"/>
  <c r="Y317" i="1"/>
  <c r="Y350" i="1"/>
  <c r="Y163" i="1"/>
  <c r="Y236" i="1"/>
  <c r="Y212" i="1"/>
  <c r="Y208" i="1"/>
  <c r="Y151" i="1"/>
  <c r="Y228" i="1"/>
  <c r="G125" i="1"/>
  <c r="H125" i="1" s="1"/>
  <c r="N125" i="1" s="1"/>
  <c r="T125" i="1" s="1"/>
  <c r="V125" i="1" s="1"/>
  <c r="F126" i="1"/>
  <c r="U124" i="1"/>
  <c r="U125" i="1" s="1"/>
  <c r="R177" i="1"/>
  <c r="S176" i="1"/>
  <c r="M129" i="1"/>
  <c r="BG129" i="1" s="1"/>
  <c r="K128" i="1"/>
  <c r="I128" i="1"/>
  <c r="J128" i="1"/>
  <c r="L128" i="1"/>
  <c r="AW123" i="1"/>
  <c r="AQ183" i="1"/>
  <c r="AR182" i="1"/>
  <c r="AN232" i="1"/>
  <c r="AO231" i="1"/>
  <c r="AP231" i="1" s="1"/>
  <c r="AC2" i="1" l="1" a="1"/>
  <c r="AC2" i="1" s="1"/>
  <c r="AW124" i="1"/>
  <c r="AW125" i="1" s="1"/>
  <c r="BT124" i="1"/>
  <c r="BS124" i="1"/>
  <c r="BV124" i="1"/>
  <c r="BF125" i="1"/>
  <c r="BL125" i="1" s="1"/>
  <c r="BR125" i="1" s="1"/>
  <c r="BJ129" i="1"/>
  <c r="BI129" i="1"/>
  <c r="BH129" i="1"/>
  <c r="BD127" i="1"/>
  <c r="BE127" i="1" s="1"/>
  <c r="G126" i="1"/>
  <c r="H126" i="1" s="1"/>
  <c r="N126" i="1" s="1"/>
  <c r="T126" i="1" s="1"/>
  <c r="V126" i="1" s="1"/>
  <c r="F127" i="1"/>
  <c r="AL129" i="1"/>
  <c r="AH128" i="1"/>
  <c r="AJ128" i="1"/>
  <c r="AI128" i="1"/>
  <c r="AK128" i="1"/>
  <c r="AQ184" i="1"/>
  <c r="AR183" i="1"/>
  <c r="R178" i="1"/>
  <c r="S177" i="1"/>
  <c r="AT125" i="1"/>
  <c r="M130" i="1"/>
  <c r="BG130" i="1" s="1"/>
  <c r="I129" i="1"/>
  <c r="J129" i="1"/>
  <c r="L129" i="1"/>
  <c r="K129" i="1"/>
  <c r="AF126" i="1"/>
  <c r="AG126" i="1" s="1"/>
  <c r="AM126" i="1" s="1"/>
  <c r="AS126" i="1" s="1"/>
  <c r="AU126" i="1" s="1"/>
  <c r="AE127" i="1"/>
  <c r="AN233" i="1"/>
  <c r="AO232" i="1"/>
  <c r="AP232" i="1" s="1"/>
  <c r="AX125" i="1"/>
  <c r="U126" i="1" l="1"/>
  <c r="BT125" i="1"/>
  <c r="BS125" i="1"/>
  <c r="BW124" i="1"/>
  <c r="BF126" i="1"/>
  <c r="BL126" i="1" s="1"/>
  <c r="BR126" i="1" s="1"/>
  <c r="BJ130" i="1"/>
  <c r="BI130" i="1"/>
  <c r="BH130" i="1"/>
  <c r="BV125" i="1"/>
  <c r="BW125" i="1"/>
  <c r="BD128" i="1"/>
  <c r="BE128" i="1" s="1"/>
  <c r="G127" i="1"/>
  <c r="H127" i="1" s="1"/>
  <c r="N127" i="1" s="1"/>
  <c r="T127" i="1" s="1"/>
  <c r="V127" i="1" s="1"/>
  <c r="F128" i="1"/>
  <c r="AT126" i="1"/>
  <c r="R179" i="1"/>
  <c r="S178" i="1"/>
  <c r="AL130" i="1"/>
  <c r="AI129" i="1"/>
  <c r="AK129" i="1"/>
  <c r="AH129" i="1"/>
  <c r="AJ129" i="1"/>
  <c r="AF127" i="1"/>
  <c r="AG127" i="1" s="1"/>
  <c r="AM127" i="1" s="1"/>
  <c r="AS127" i="1" s="1"/>
  <c r="AE128" i="1"/>
  <c r="M131" i="1"/>
  <c r="BG131" i="1" s="1"/>
  <c r="L130" i="1"/>
  <c r="K130" i="1"/>
  <c r="I130" i="1"/>
  <c r="J130" i="1"/>
  <c r="AN234" i="1"/>
  <c r="AO233" i="1"/>
  <c r="AP233" i="1" s="1"/>
  <c r="AQ185" i="1"/>
  <c r="AR184" i="1"/>
  <c r="BS126" i="1" l="1"/>
  <c r="BT126" i="1"/>
  <c r="BW126" i="1"/>
  <c r="BF127" i="1"/>
  <c r="BL127" i="1" s="1"/>
  <c r="BR127" i="1" s="1"/>
  <c r="BJ131" i="1"/>
  <c r="BI131" i="1"/>
  <c r="BH131" i="1"/>
  <c r="BV126" i="1"/>
  <c r="BD129" i="1"/>
  <c r="BE129" i="1" s="1"/>
  <c r="M132" i="1"/>
  <c r="BG132" i="1" s="1"/>
  <c r="I131" i="1"/>
  <c r="J131" i="1"/>
  <c r="K131" i="1"/>
  <c r="L131" i="1"/>
  <c r="AT127" i="1"/>
  <c r="AQ186" i="1"/>
  <c r="AR185" i="1"/>
  <c r="AF128" i="1"/>
  <c r="AG128" i="1" s="1"/>
  <c r="AM128" i="1" s="1"/>
  <c r="AS128" i="1" s="1"/>
  <c r="AE129" i="1"/>
  <c r="R180" i="1"/>
  <c r="S179" i="1"/>
  <c r="U127" i="1"/>
  <c r="AU127" i="1"/>
  <c r="AX127" i="1"/>
  <c r="AX126" i="1"/>
  <c r="AW126" i="1"/>
  <c r="G128" i="1"/>
  <c r="H128" i="1" s="1"/>
  <c r="N128" i="1" s="1"/>
  <c r="T128" i="1" s="1"/>
  <c r="V128" i="1" s="1"/>
  <c r="F129" i="1"/>
  <c r="AN235" i="1"/>
  <c r="AO234" i="1"/>
  <c r="AP234" i="1" s="1"/>
  <c r="AL131" i="1"/>
  <c r="AJ130" i="1"/>
  <c r="AH130" i="1"/>
  <c r="AK130" i="1"/>
  <c r="AI130" i="1"/>
  <c r="BT127" i="1" l="1"/>
  <c r="BV127" i="1"/>
  <c r="BS127" i="1"/>
  <c r="BF128" i="1"/>
  <c r="BL128" i="1" s="1"/>
  <c r="BR128" i="1" s="1"/>
  <c r="BI132" i="1"/>
  <c r="BJ132" i="1"/>
  <c r="BH132" i="1"/>
  <c r="BW127" i="1"/>
  <c r="BD130" i="1"/>
  <c r="BE130" i="1" s="1"/>
  <c r="R181" i="1"/>
  <c r="S180" i="1"/>
  <c r="AQ187" i="1"/>
  <c r="AR186" i="1"/>
  <c r="AF129" i="1"/>
  <c r="AG129" i="1" s="1"/>
  <c r="AM129" i="1" s="1"/>
  <c r="AS129" i="1" s="1"/>
  <c r="AE130" i="1"/>
  <c r="AT128" i="1"/>
  <c r="G129" i="1"/>
  <c r="H129" i="1" s="1"/>
  <c r="N129" i="1" s="1"/>
  <c r="T129" i="1" s="1"/>
  <c r="V129" i="1" s="1"/>
  <c r="F130" i="1"/>
  <c r="AL132" i="1"/>
  <c r="AJ131" i="1"/>
  <c r="AH131" i="1"/>
  <c r="AI131" i="1"/>
  <c r="AK131" i="1"/>
  <c r="AW127" i="1"/>
  <c r="U128" i="1"/>
  <c r="M133" i="1"/>
  <c r="BG133" i="1" s="1"/>
  <c r="K132" i="1"/>
  <c r="I132" i="1"/>
  <c r="J132" i="1"/>
  <c r="L132" i="1"/>
  <c r="AU128" i="1"/>
  <c r="AX128" i="1"/>
  <c r="AN236" i="1"/>
  <c r="AO235" i="1"/>
  <c r="AP235" i="1" s="1"/>
  <c r="BS128" i="1" l="1"/>
  <c r="BF129" i="1"/>
  <c r="BL129" i="1" s="1"/>
  <c r="BR129" i="1" s="1"/>
  <c r="BT128" i="1"/>
  <c r="BJ133" i="1"/>
  <c r="BI133" i="1"/>
  <c r="BH133" i="1"/>
  <c r="BV128" i="1"/>
  <c r="BW128" i="1"/>
  <c r="BD131" i="1"/>
  <c r="BE131" i="1" s="1"/>
  <c r="AW128" i="1"/>
  <c r="AT129" i="1"/>
  <c r="AQ188" i="1"/>
  <c r="AR187" i="1"/>
  <c r="AL133" i="1"/>
  <c r="AK132" i="1"/>
  <c r="AH132" i="1"/>
  <c r="AJ132" i="1"/>
  <c r="AI132" i="1"/>
  <c r="AF130" i="1"/>
  <c r="AG130" i="1" s="1"/>
  <c r="AM130" i="1" s="1"/>
  <c r="AS130" i="1" s="1"/>
  <c r="AE131" i="1"/>
  <c r="U129" i="1"/>
  <c r="AN237" i="1"/>
  <c r="AO236" i="1"/>
  <c r="AP236" i="1" s="1"/>
  <c r="M134" i="1"/>
  <c r="BG134" i="1" s="1"/>
  <c r="J133" i="1"/>
  <c r="K133" i="1"/>
  <c r="I133" i="1"/>
  <c r="L133" i="1"/>
  <c r="G130" i="1"/>
  <c r="H130" i="1" s="1"/>
  <c r="N130" i="1" s="1"/>
  <c r="T130" i="1" s="1"/>
  <c r="V130" i="1" s="1"/>
  <c r="F131" i="1"/>
  <c r="AU129" i="1"/>
  <c r="AX129" i="1"/>
  <c r="R182" i="1"/>
  <c r="S181" i="1"/>
  <c r="BS129" i="1" l="1"/>
  <c r="BT129" i="1"/>
  <c r="BF130" i="1"/>
  <c r="BL130" i="1" s="1"/>
  <c r="BR130" i="1" s="1"/>
  <c r="BJ134" i="1"/>
  <c r="BI134" i="1"/>
  <c r="BH134" i="1"/>
  <c r="BV129" i="1"/>
  <c r="BW129" i="1"/>
  <c r="BD132" i="1"/>
  <c r="BE132" i="1" s="1"/>
  <c r="M135" i="1"/>
  <c r="BG135" i="1" s="1"/>
  <c r="I134" i="1"/>
  <c r="L134" i="1"/>
  <c r="J134" i="1"/>
  <c r="K134" i="1"/>
  <c r="AF131" i="1"/>
  <c r="AG131" i="1" s="1"/>
  <c r="AM131" i="1" s="1"/>
  <c r="AS131" i="1" s="1"/>
  <c r="AE132" i="1"/>
  <c r="AU130" i="1"/>
  <c r="AX130" i="1"/>
  <c r="G131" i="1"/>
  <c r="H131" i="1" s="1"/>
  <c r="N131" i="1" s="1"/>
  <c r="T131" i="1" s="1"/>
  <c r="V131" i="1" s="1"/>
  <c r="F132" i="1"/>
  <c r="AN238" i="1"/>
  <c r="AO237" i="1"/>
  <c r="AP237" i="1" s="1"/>
  <c r="AL134" i="1"/>
  <c r="AH133" i="1"/>
  <c r="AI133" i="1"/>
  <c r="AJ133" i="1"/>
  <c r="AK133" i="1"/>
  <c r="AT130" i="1"/>
  <c r="AQ189" i="1"/>
  <c r="AR188" i="1"/>
  <c r="R183" i="1"/>
  <c r="S182" i="1"/>
  <c r="U130" i="1"/>
  <c r="AW129" i="1"/>
  <c r="AW130" i="1" l="1"/>
  <c r="AT131" i="1"/>
  <c r="BT130" i="1"/>
  <c r="BS130" i="1"/>
  <c r="BF131" i="1"/>
  <c r="BL131" i="1" s="1"/>
  <c r="BR131" i="1" s="1"/>
  <c r="BJ135" i="1"/>
  <c r="BI135" i="1"/>
  <c r="BH135" i="1"/>
  <c r="BV130" i="1"/>
  <c r="BW130" i="1"/>
  <c r="BD133" i="1"/>
  <c r="BE133" i="1" s="1"/>
  <c r="AN239" i="1"/>
  <c r="AO238" i="1"/>
  <c r="AP238" i="1" s="1"/>
  <c r="AU131" i="1"/>
  <c r="AX131" i="1"/>
  <c r="R184" i="1"/>
  <c r="S183" i="1"/>
  <c r="G132" i="1"/>
  <c r="H132" i="1" s="1"/>
  <c r="N132" i="1" s="1"/>
  <c r="T132" i="1" s="1"/>
  <c r="V132" i="1" s="1"/>
  <c r="F133" i="1"/>
  <c r="AF132" i="1"/>
  <c r="AG132" i="1" s="1"/>
  <c r="AM132" i="1" s="1"/>
  <c r="AS132" i="1" s="1"/>
  <c r="AT132" i="1" s="1"/>
  <c r="AE133" i="1"/>
  <c r="AL135" i="1"/>
  <c r="AI134" i="1"/>
  <c r="AK134" i="1"/>
  <c r="AJ134" i="1"/>
  <c r="AH134" i="1"/>
  <c r="U131" i="1"/>
  <c r="AQ190" i="1"/>
  <c r="AR189" i="1"/>
  <c r="M136" i="1"/>
  <c r="BG136" i="1" s="1"/>
  <c r="J135" i="1"/>
  <c r="L135" i="1"/>
  <c r="K135" i="1"/>
  <c r="I135" i="1"/>
  <c r="AW131" i="1" l="1"/>
  <c r="BT131" i="1"/>
  <c r="BV131" i="1"/>
  <c r="BS131" i="1"/>
  <c r="BF132" i="1"/>
  <c r="BL132" i="1" s="1"/>
  <c r="BR132" i="1" s="1"/>
  <c r="BJ136" i="1"/>
  <c r="BI136" i="1"/>
  <c r="BH136" i="1"/>
  <c r="BW131" i="1"/>
  <c r="BD134" i="1"/>
  <c r="BE134" i="1" s="1"/>
  <c r="U132" i="1"/>
  <c r="AQ191" i="1"/>
  <c r="AR190" i="1"/>
  <c r="AF133" i="1"/>
  <c r="AG133" i="1" s="1"/>
  <c r="AM133" i="1" s="1"/>
  <c r="AS133" i="1" s="1"/>
  <c r="AT133" i="1" s="1"/>
  <c r="AE134" i="1"/>
  <c r="M137" i="1"/>
  <c r="BG137" i="1" s="1"/>
  <c r="L136" i="1"/>
  <c r="K136" i="1"/>
  <c r="I136" i="1"/>
  <c r="J136" i="1"/>
  <c r="AU132" i="1"/>
  <c r="AX132" i="1"/>
  <c r="AL136" i="1"/>
  <c r="AK135" i="1"/>
  <c r="AJ135" i="1"/>
  <c r="AH135" i="1"/>
  <c r="AI135" i="1"/>
  <c r="G133" i="1"/>
  <c r="H133" i="1" s="1"/>
  <c r="N133" i="1" s="1"/>
  <c r="T133" i="1" s="1"/>
  <c r="V133" i="1" s="1"/>
  <c r="F134" i="1"/>
  <c r="R185" i="1"/>
  <c r="S184" i="1"/>
  <c r="AN240" i="1"/>
  <c r="AO239" i="1"/>
  <c r="AP239" i="1" s="1"/>
  <c r="BS132" i="1" l="1"/>
  <c r="BT132" i="1"/>
  <c r="BF133" i="1"/>
  <c r="BL133" i="1" s="1"/>
  <c r="BR133" i="1" s="1"/>
  <c r="BJ137" i="1"/>
  <c r="BI137" i="1"/>
  <c r="BH137" i="1"/>
  <c r="BV132" i="1"/>
  <c r="BW132" i="1"/>
  <c r="BD135" i="1"/>
  <c r="BE135" i="1" s="1"/>
  <c r="AL137" i="1"/>
  <c r="AJ136" i="1"/>
  <c r="AK136" i="1"/>
  <c r="AI136" i="1"/>
  <c r="AH136" i="1"/>
  <c r="G134" i="1"/>
  <c r="H134" i="1" s="1"/>
  <c r="N134" i="1" s="1"/>
  <c r="T134" i="1" s="1"/>
  <c r="V134" i="1" s="1"/>
  <c r="F135" i="1"/>
  <c r="AU133" i="1"/>
  <c r="AX133" i="1"/>
  <c r="AQ192" i="1"/>
  <c r="AR191" i="1"/>
  <c r="R186" i="1"/>
  <c r="S185" i="1"/>
  <c r="AF134" i="1"/>
  <c r="AG134" i="1" s="1"/>
  <c r="AM134" i="1" s="1"/>
  <c r="AS134" i="1" s="1"/>
  <c r="AE135" i="1"/>
  <c r="AW132" i="1"/>
  <c r="AN241" i="1"/>
  <c r="AO240" i="1"/>
  <c r="AP240" i="1" s="1"/>
  <c r="M138" i="1"/>
  <c r="BG138" i="1" s="1"/>
  <c r="L137" i="1"/>
  <c r="I137" i="1"/>
  <c r="J137" i="1"/>
  <c r="K137" i="1"/>
  <c r="U133" i="1"/>
  <c r="AW133" i="1" l="1"/>
  <c r="BT133" i="1"/>
  <c r="BF134" i="1"/>
  <c r="BL134" i="1" s="1"/>
  <c r="BR134" i="1" s="1"/>
  <c r="BS133" i="1"/>
  <c r="BJ138" i="1"/>
  <c r="BI138" i="1"/>
  <c r="BH138" i="1"/>
  <c r="BV133" i="1"/>
  <c r="BW133" i="1"/>
  <c r="BD136" i="1"/>
  <c r="BE136" i="1" s="1"/>
  <c r="AU134" i="1"/>
  <c r="AX134" i="1"/>
  <c r="AQ193" i="1"/>
  <c r="AR192" i="1"/>
  <c r="G135" i="1"/>
  <c r="H135" i="1" s="1"/>
  <c r="N135" i="1" s="1"/>
  <c r="T135" i="1" s="1"/>
  <c r="V135" i="1" s="1"/>
  <c r="F136" i="1"/>
  <c r="AN242" i="1"/>
  <c r="AO241" i="1"/>
  <c r="AP241" i="1" s="1"/>
  <c r="AT134" i="1"/>
  <c r="U134" i="1"/>
  <c r="AW134" i="1"/>
  <c r="R187" i="1"/>
  <c r="S186" i="1"/>
  <c r="M139" i="1"/>
  <c r="BG139" i="1" s="1"/>
  <c r="K138" i="1"/>
  <c r="I138" i="1"/>
  <c r="J138" i="1"/>
  <c r="L138" i="1"/>
  <c r="AF135" i="1"/>
  <c r="AG135" i="1" s="1"/>
  <c r="AM135" i="1" s="1"/>
  <c r="AS135" i="1" s="1"/>
  <c r="AE136" i="1"/>
  <c r="AL138" i="1"/>
  <c r="AI137" i="1"/>
  <c r="AK137" i="1"/>
  <c r="AH137" i="1"/>
  <c r="AJ137" i="1"/>
  <c r="U135" i="1" l="1"/>
  <c r="BW134" i="1"/>
  <c r="BS134" i="1"/>
  <c r="BT134" i="1"/>
  <c r="BF135" i="1"/>
  <c r="BL135" i="1" s="1"/>
  <c r="BR135" i="1" s="1"/>
  <c r="BJ139" i="1"/>
  <c r="BH139" i="1"/>
  <c r="BI139" i="1"/>
  <c r="BD137" i="1"/>
  <c r="BE137" i="1" s="1"/>
  <c r="M140" i="1"/>
  <c r="BG140" i="1" s="1"/>
  <c r="L139" i="1"/>
  <c r="J139" i="1"/>
  <c r="K139" i="1"/>
  <c r="I139" i="1"/>
  <c r="AN243" i="1"/>
  <c r="AO242" i="1"/>
  <c r="AP242" i="1" s="1"/>
  <c r="AL139" i="1"/>
  <c r="AK138" i="1"/>
  <c r="AJ138" i="1"/>
  <c r="AI138" i="1"/>
  <c r="AH138" i="1"/>
  <c r="G136" i="1"/>
  <c r="H136" i="1" s="1"/>
  <c r="N136" i="1" s="1"/>
  <c r="T136" i="1" s="1"/>
  <c r="V136" i="1" s="1"/>
  <c r="F137" i="1"/>
  <c r="AU135" i="1"/>
  <c r="AX135" i="1"/>
  <c r="AQ194" i="1"/>
  <c r="AR193" i="1"/>
  <c r="AF136" i="1"/>
  <c r="AG136" i="1" s="1"/>
  <c r="AM136" i="1" s="1"/>
  <c r="AS136" i="1" s="1"/>
  <c r="AE137" i="1"/>
  <c r="R188" i="1"/>
  <c r="S187" i="1"/>
  <c r="AT135" i="1"/>
  <c r="U136" i="1" l="1"/>
  <c r="AT136" i="1"/>
  <c r="AW135" i="1"/>
  <c r="BV134" i="1"/>
  <c r="BV135" i="1" s="1"/>
  <c r="BT135" i="1"/>
  <c r="BS135" i="1"/>
  <c r="BF136" i="1"/>
  <c r="BL136" i="1" s="1"/>
  <c r="BR136" i="1" s="1"/>
  <c r="BJ140" i="1"/>
  <c r="BI140" i="1"/>
  <c r="BH140" i="1"/>
  <c r="BW135" i="1"/>
  <c r="BD138" i="1"/>
  <c r="BE138" i="1" s="1"/>
  <c r="AF137" i="1"/>
  <c r="AG137" i="1" s="1"/>
  <c r="AM137" i="1" s="1"/>
  <c r="AS137" i="1" s="1"/>
  <c r="AE138" i="1"/>
  <c r="G137" i="1"/>
  <c r="H137" i="1" s="1"/>
  <c r="N137" i="1" s="1"/>
  <c r="T137" i="1" s="1"/>
  <c r="V137" i="1" s="1"/>
  <c r="F138" i="1"/>
  <c r="M141" i="1"/>
  <c r="BG141" i="1" s="1"/>
  <c r="K140" i="1"/>
  <c r="I140" i="1"/>
  <c r="J140" i="1"/>
  <c r="L140" i="1"/>
  <c r="R189" i="1"/>
  <c r="S188" i="1"/>
  <c r="AQ195" i="1"/>
  <c r="AR194" i="1"/>
  <c r="AN244" i="1"/>
  <c r="AO243" i="1"/>
  <c r="AP243" i="1" s="1"/>
  <c r="AU136" i="1"/>
  <c r="AX136" i="1"/>
  <c r="AL140" i="1"/>
  <c r="AK139" i="1"/>
  <c r="AH139" i="1"/>
  <c r="AJ139" i="1"/>
  <c r="AI139" i="1"/>
  <c r="AT137" i="1" l="1"/>
  <c r="BV136" i="1"/>
  <c r="BT136" i="1"/>
  <c r="BS136" i="1"/>
  <c r="BF137" i="1"/>
  <c r="BL137" i="1" s="1"/>
  <c r="BR137" i="1" s="1"/>
  <c r="BJ141" i="1"/>
  <c r="BI141" i="1"/>
  <c r="BH141" i="1"/>
  <c r="BW136" i="1"/>
  <c r="BD139" i="1"/>
  <c r="BE139" i="1" s="1"/>
  <c r="U137" i="1"/>
  <c r="AL141" i="1"/>
  <c r="AJ140" i="1"/>
  <c r="AK140" i="1"/>
  <c r="AH140" i="1"/>
  <c r="AI140" i="1"/>
  <c r="R190" i="1"/>
  <c r="S189" i="1"/>
  <c r="AF138" i="1"/>
  <c r="AG138" i="1" s="1"/>
  <c r="AM138" i="1" s="1"/>
  <c r="AS138" i="1" s="1"/>
  <c r="AE139" i="1"/>
  <c r="AN245" i="1"/>
  <c r="AO244" i="1"/>
  <c r="AP244" i="1" s="1"/>
  <c r="AQ196" i="1"/>
  <c r="AR195" i="1"/>
  <c r="G138" i="1"/>
  <c r="H138" i="1" s="1"/>
  <c r="N138" i="1" s="1"/>
  <c r="T138" i="1" s="1"/>
  <c r="V138" i="1" s="1"/>
  <c r="F139" i="1"/>
  <c r="AW136" i="1"/>
  <c r="M142" i="1"/>
  <c r="BG142" i="1" s="1"/>
  <c r="L141" i="1"/>
  <c r="I141" i="1"/>
  <c r="J141" i="1"/>
  <c r="K141" i="1"/>
  <c r="AU137" i="1"/>
  <c r="AX137" i="1"/>
  <c r="AT138" i="1" l="1"/>
  <c r="BS137" i="1"/>
  <c r="BV137" i="1"/>
  <c r="BT137" i="1"/>
  <c r="BF138" i="1"/>
  <c r="BL138" i="1" s="1"/>
  <c r="BR138" i="1" s="1"/>
  <c r="BJ142" i="1"/>
  <c r="BI142" i="1"/>
  <c r="BH142" i="1"/>
  <c r="BD140" i="1"/>
  <c r="BE140" i="1" s="1"/>
  <c r="AN246" i="1"/>
  <c r="AO245" i="1"/>
  <c r="AP245" i="1" s="1"/>
  <c r="R191" i="1"/>
  <c r="S190" i="1"/>
  <c r="AW137" i="1"/>
  <c r="AF139" i="1"/>
  <c r="AG139" i="1" s="1"/>
  <c r="AM139" i="1" s="1"/>
  <c r="AS139" i="1" s="1"/>
  <c r="AE140" i="1"/>
  <c r="AL142" i="1"/>
  <c r="AI141" i="1"/>
  <c r="AK141" i="1"/>
  <c r="AH141" i="1"/>
  <c r="AJ141" i="1"/>
  <c r="M143" i="1"/>
  <c r="BG143" i="1" s="1"/>
  <c r="I142" i="1"/>
  <c r="L142" i="1"/>
  <c r="J142" i="1"/>
  <c r="K142" i="1"/>
  <c r="G139" i="1"/>
  <c r="H139" i="1" s="1"/>
  <c r="N139" i="1" s="1"/>
  <c r="T139" i="1" s="1"/>
  <c r="V139" i="1" s="1"/>
  <c r="F140" i="1"/>
  <c r="AQ197" i="1"/>
  <c r="AR196" i="1"/>
  <c r="AU138" i="1"/>
  <c r="AX138" i="1"/>
  <c r="U138" i="1"/>
  <c r="BW138" i="1" l="1"/>
  <c r="BT138" i="1"/>
  <c r="BS138" i="1"/>
  <c r="BF139" i="1"/>
  <c r="BL139" i="1" s="1"/>
  <c r="BR139" i="1" s="1"/>
  <c r="BW137" i="1"/>
  <c r="BJ143" i="1"/>
  <c r="BI143" i="1"/>
  <c r="BH143" i="1"/>
  <c r="BV138" i="1"/>
  <c r="BD141" i="1"/>
  <c r="BE141" i="1" s="1"/>
  <c r="G140" i="1"/>
  <c r="H140" i="1" s="1"/>
  <c r="N140" i="1" s="1"/>
  <c r="T140" i="1" s="1"/>
  <c r="V140" i="1" s="1"/>
  <c r="F141" i="1"/>
  <c r="AU139" i="1"/>
  <c r="AX139" i="1"/>
  <c r="R192" i="1"/>
  <c r="S191" i="1"/>
  <c r="U139" i="1"/>
  <c r="AQ198" i="1"/>
  <c r="AR197" i="1"/>
  <c r="M144" i="1"/>
  <c r="BG144" i="1" s="1"/>
  <c r="J143" i="1"/>
  <c r="L143" i="1"/>
  <c r="I143" i="1"/>
  <c r="K143" i="1"/>
  <c r="AW138" i="1"/>
  <c r="AF140" i="1"/>
  <c r="AG140" i="1" s="1"/>
  <c r="AM140" i="1" s="1"/>
  <c r="AS140" i="1" s="1"/>
  <c r="AE141" i="1"/>
  <c r="AT139" i="1"/>
  <c r="AL143" i="1"/>
  <c r="AH142" i="1"/>
  <c r="AJ142" i="1"/>
  <c r="AI142" i="1"/>
  <c r="AK142" i="1"/>
  <c r="AN247" i="1"/>
  <c r="AO246" i="1"/>
  <c r="AP246" i="1" s="1"/>
  <c r="U140" i="1" l="1"/>
  <c r="BS139" i="1"/>
  <c r="BF140" i="1"/>
  <c r="BL140" i="1" s="1"/>
  <c r="BR140" i="1" s="1"/>
  <c r="BT139" i="1"/>
  <c r="BI144" i="1"/>
  <c r="BJ144" i="1"/>
  <c r="BH144" i="1"/>
  <c r="BV139" i="1"/>
  <c r="BW139" i="1"/>
  <c r="BD142" i="1"/>
  <c r="BE142" i="1" s="1"/>
  <c r="AL144" i="1"/>
  <c r="AH143" i="1"/>
  <c r="AJ143" i="1"/>
  <c r="AK143" i="1"/>
  <c r="AI143" i="1"/>
  <c r="AQ199" i="1"/>
  <c r="AR198" i="1"/>
  <c r="AT140" i="1"/>
  <c r="AW139" i="1"/>
  <c r="AF141" i="1"/>
  <c r="AG141" i="1" s="1"/>
  <c r="AM141" i="1" s="1"/>
  <c r="AS141" i="1" s="1"/>
  <c r="AE142" i="1"/>
  <c r="M145" i="1"/>
  <c r="BG145" i="1" s="1"/>
  <c r="K144" i="1"/>
  <c r="I144" i="1"/>
  <c r="J144" i="1"/>
  <c r="L144" i="1"/>
  <c r="G141" i="1"/>
  <c r="H141" i="1" s="1"/>
  <c r="N141" i="1" s="1"/>
  <c r="T141" i="1" s="1"/>
  <c r="V141" i="1" s="1"/>
  <c r="F142" i="1"/>
  <c r="AN248" i="1"/>
  <c r="AO247" i="1"/>
  <c r="AP247" i="1" s="1"/>
  <c r="AU140" i="1"/>
  <c r="AX140" i="1"/>
  <c r="R193" i="1"/>
  <c r="S192" i="1"/>
  <c r="BS140" i="1" l="1"/>
  <c r="BV140" i="1"/>
  <c r="BT140" i="1"/>
  <c r="BF141" i="1"/>
  <c r="BL141" i="1" s="1"/>
  <c r="BR141" i="1" s="1"/>
  <c r="BJ145" i="1"/>
  <c r="BI145" i="1"/>
  <c r="BH145" i="1"/>
  <c r="BW140" i="1"/>
  <c r="BD143" i="1"/>
  <c r="BE143" i="1" s="1"/>
  <c r="AU141" i="1"/>
  <c r="AX141" i="1"/>
  <c r="AT141" i="1"/>
  <c r="M146" i="1"/>
  <c r="BG146" i="1" s="1"/>
  <c r="L145" i="1"/>
  <c r="I145" i="1"/>
  <c r="J145" i="1"/>
  <c r="K145" i="1"/>
  <c r="AW140" i="1"/>
  <c r="AQ200" i="1"/>
  <c r="AR199" i="1"/>
  <c r="G142" i="1"/>
  <c r="H142" i="1" s="1"/>
  <c r="N142" i="1" s="1"/>
  <c r="T142" i="1" s="1"/>
  <c r="V142" i="1" s="1"/>
  <c r="F143" i="1"/>
  <c r="R194" i="1"/>
  <c r="S193" i="1"/>
  <c r="AN249" i="1"/>
  <c r="AO248" i="1"/>
  <c r="AP248" i="1" s="1"/>
  <c r="AF142" i="1"/>
  <c r="AG142" i="1" s="1"/>
  <c r="AM142" i="1" s="1"/>
  <c r="AS142" i="1" s="1"/>
  <c r="AE143" i="1"/>
  <c r="U141" i="1"/>
  <c r="AL145" i="1"/>
  <c r="AJ144" i="1"/>
  <c r="AI144" i="1"/>
  <c r="AK144" i="1"/>
  <c r="AH144" i="1"/>
  <c r="U142" i="1" l="1"/>
  <c r="AW141" i="1"/>
  <c r="BT141" i="1"/>
  <c r="BF142" i="1"/>
  <c r="BL142" i="1" s="1"/>
  <c r="BR142" i="1" s="1"/>
  <c r="BS141" i="1"/>
  <c r="BJ146" i="1"/>
  <c r="BI146" i="1"/>
  <c r="BH146" i="1"/>
  <c r="BV141" i="1"/>
  <c r="BW141" i="1"/>
  <c r="BD144" i="1"/>
  <c r="BE144" i="1" s="1"/>
  <c r="AU142" i="1"/>
  <c r="AX142" i="1"/>
  <c r="R195" i="1"/>
  <c r="S194" i="1"/>
  <c r="AQ201" i="1"/>
  <c r="AR200" i="1"/>
  <c r="AT142" i="1"/>
  <c r="AF143" i="1"/>
  <c r="AG143" i="1" s="1"/>
  <c r="AM143" i="1" s="1"/>
  <c r="AS143" i="1" s="1"/>
  <c r="AE144" i="1"/>
  <c r="AL146" i="1"/>
  <c r="AI145" i="1"/>
  <c r="AK145" i="1"/>
  <c r="AJ145" i="1"/>
  <c r="AH145" i="1"/>
  <c r="G143" i="1"/>
  <c r="H143" i="1" s="1"/>
  <c r="N143" i="1" s="1"/>
  <c r="T143" i="1" s="1"/>
  <c r="V143" i="1" s="1"/>
  <c r="F144" i="1"/>
  <c r="AN250" i="1"/>
  <c r="AO249" i="1"/>
  <c r="AP249" i="1" s="1"/>
  <c r="M147" i="1"/>
  <c r="BG147" i="1" s="1"/>
  <c r="L146" i="1"/>
  <c r="K146" i="1"/>
  <c r="J146" i="1"/>
  <c r="I146" i="1"/>
  <c r="U143" i="1" l="1"/>
  <c r="AW142" i="1"/>
  <c r="AT143" i="1"/>
  <c r="BS142" i="1"/>
  <c r="BT142" i="1"/>
  <c r="BW142" i="1"/>
  <c r="BF143" i="1"/>
  <c r="BL143" i="1" s="1"/>
  <c r="BR143" i="1" s="1"/>
  <c r="BJ147" i="1"/>
  <c r="BH147" i="1"/>
  <c r="BI147" i="1"/>
  <c r="BV142" i="1"/>
  <c r="BD145" i="1"/>
  <c r="BE145" i="1" s="1"/>
  <c r="AL147" i="1"/>
  <c r="AK146" i="1"/>
  <c r="AJ146" i="1"/>
  <c r="AI146" i="1"/>
  <c r="AH146" i="1"/>
  <c r="R196" i="1"/>
  <c r="S195" i="1"/>
  <c r="M148" i="1"/>
  <c r="BG148" i="1" s="1"/>
  <c r="I147" i="1"/>
  <c r="J147" i="1"/>
  <c r="K147" i="1"/>
  <c r="L147" i="1"/>
  <c r="G144" i="1"/>
  <c r="H144" i="1" s="1"/>
  <c r="N144" i="1" s="1"/>
  <c r="T144" i="1" s="1"/>
  <c r="V144" i="1" s="1"/>
  <c r="F145" i="1"/>
  <c r="AF144" i="1"/>
  <c r="AG144" i="1" s="1"/>
  <c r="AM144" i="1" s="1"/>
  <c r="AS144" i="1" s="1"/>
  <c r="AT144" i="1" s="1"/>
  <c r="AE145" i="1"/>
  <c r="AN251" i="1"/>
  <c r="AO250" i="1"/>
  <c r="AP250" i="1" s="1"/>
  <c r="AU143" i="1"/>
  <c r="AX143" i="1"/>
  <c r="AQ202" i="1"/>
  <c r="AR201" i="1"/>
  <c r="BT143" i="1" l="1"/>
  <c r="BW143" i="1"/>
  <c r="BS143" i="1"/>
  <c r="BF144" i="1"/>
  <c r="BL144" i="1" s="1"/>
  <c r="BR144" i="1" s="1"/>
  <c r="BI148" i="1"/>
  <c r="BJ148" i="1"/>
  <c r="BH148" i="1"/>
  <c r="BD146" i="1"/>
  <c r="BE146" i="1" s="1"/>
  <c r="AL148" i="1"/>
  <c r="AH147" i="1"/>
  <c r="AJ147" i="1"/>
  <c r="AK147" i="1"/>
  <c r="AI147" i="1"/>
  <c r="M149" i="1"/>
  <c r="BG149" i="1" s="1"/>
  <c r="K148" i="1"/>
  <c r="I148" i="1"/>
  <c r="J148" i="1"/>
  <c r="L148" i="1"/>
  <c r="AU144" i="1"/>
  <c r="AX144" i="1"/>
  <c r="AW143" i="1"/>
  <c r="AN252" i="1"/>
  <c r="AO251" i="1"/>
  <c r="AP251" i="1" s="1"/>
  <c r="AF145" i="1"/>
  <c r="AG145" i="1" s="1"/>
  <c r="AM145" i="1" s="1"/>
  <c r="AS145" i="1" s="1"/>
  <c r="AT145" i="1" s="1"/>
  <c r="AE146" i="1"/>
  <c r="AQ203" i="1"/>
  <c r="AR202" i="1"/>
  <c r="G145" i="1"/>
  <c r="H145" i="1" s="1"/>
  <c r="N145" i="1" s="1"/>
  <c r="T145" i="1" s="1"/>
  <c r="V145" i="1" s="1"/>
  <c r="F146" i="1"/>
  <c r="R197" i="1"/>
  <c r="S196" i="1"/>
  <c r="U144" i="1"/>
  <c r="U145" i="1" l="1"/>
  <c r="BT144" i="1"/>
  <c r="BV143" i="1"/>
  <c r="BF145" i="1"/>
  <c r="BL145" i="1" s="1"/>
  <c r="BR145" i="1" s="1"/>
  <c r="BS144" i="1"/>
  <c r="BJ149" i="1"/>
  <c r="BI149" i="1"/>
  <c r="BH149" i="1"/>
  <c r="BW144" i="1"/>
  <c r="BD147" i="1"/>
  <c r="BE147" i="1" s="1"/>
  <c r="AF146" i="1"/>
  <c r="AG146" i="1" s="1"/>
  <c r="AM146" i="1" s="1"/>
  <c r="AS146" i="1" s="1"/>
  <c r="AE147" i="1"/>
  <c r="AW144" i="1"/>
  <c r="R198" i="1"/>
  <c r="S197" i="1"/>
  <c r="G146" i="1"/>
  <c r="H146" i="1" s="1"/>
  <c r="N146" i="1" s="1"/>
  <c r="T146" i="1" s="1"/>
  <c r="V146" i="1" s="1"/>
  <c r="F147" i="1"/>
  <c r="AQ204" i="1"/>
  <c r="AR203" i="1"/>
  <c r="AN253" i="1"/>
  <c r="AO252" i="1"/>
  <c r="AP252" i="1" s="1"/>
  <c r="M150" i="1"/>
  <c r="BG150" i="1" s="1"/>
  <c r="I149" i="1"/>
  <c r="J149" i="1"/>
  <c r="K149" i="1"/>
  <c r="L149" i="1"/>
  <c r="AU145" i="1"/>
  <c r="AX145" i="1"/>
  <c r="AL149" i="1"/>
  <c r="AK148" i="1"/>
  <c r="AH148" i="1"/>
  <c r="AJ148" i="1"/>
  <c r="AI148" i="1"/>
  <c r="BV144" i="1" l="1"/>
  <c r="BV145" i="1" s="1"/>
  <c r="BS145" i="1"/>
  <c r="BT145" i="1"/>
  <c r="BF146" i="1"/>
  <c r="BL146" i="1" s="1"/>
  <c r="BR146" i="1" s="1"/>
  <c r="BJ150" i="1"/>
  <c r="BI150" i="1"/>
  <c r="BH150" i="1"/>
  <c r="BW145" i="1"/>
  <c r="BD148" i="1"/>
  <c r="BE148" i="1" s="1"/>
  <c r="AF147" i="1"/>
  <c r="AG147" i="1" s="1"/>
  <c r="AM147" i="1" s="1"/>
  <c r="AS147" i="1" s="1"/>
  <c r="AE148" i="1"/>
  <c r="M151" i="1"/>
  <c r="BG151" i="1" s="1"/>
  <c r="J150" i="1"/>
  <c r="I150" i="1"/>
  <c r="K150" i="1"/>
  <c r="L150" i="1"/>
  <c r="AQ205" i="1"/>
  <c r="AR204" i="1"/>
  <c r="AU146" i="1"/>
  <c r="AX146" i="1"/>
  <c r="AL150" i="1"/>
  <c r="AH149" i="1"/>
  <c r="AI149" i="1"/>
  <c r="AK149" i="1"/>
  <c r="AJ149" i="1"/>
  <c r="G147" i="1"/>
  <c r="H147" i="1" s="1"/>
  <c r="N147" i="1" s="1"/>
  <c r="T147" i="1" s="1"/>
  <c r="V147" i="1" s="1"/>
  <c r="F148" i="1"/>
  <c r="R199" i="1"/>
  <c r="S198" i="1"/>
  <c r="U146" i="1"/>
  <c r="AN254" i="1"/>
  <c r="AO253" i="1"/>
  <c r="AP253" i="1" s="1"/>
  <c r="AW145" i="1"/>
  <c r="AT146" i="1"/>
  <c r="AT147" i="1" l="1"/>
  <c r="BS146" i="1"/>
  <c r="BT146" i="1"/>
  <c r="BF147" i="1"/>
  <c r="BL147" i="1" s="1"/>
  <c r="BR147" i="1" s="1"/>
  <c r="BJ151" i="1"/>
  <c r="BI151" i="1"/>
  <c r="BH151" i="1"/>
  <c r="BV146" i="1"/>
  <c r="BW146" i="1"/>
  <c r="BD149" i="1"/>
  <c r="BE149" i="1" s="1"/>
  <c r="AL151" i="1"/>
  <c r="AK150" i="1"/>
  <c r="AJ150" i="1"/>
  <c r="AI150" i="1"/>
  <c r="AH150" i="1"/>
  <c r="M152" i="1"/>
  <c r="BG152" i="1" s="1"/>
  <c r="J151" i="1"/>
  <c r="I151" i="1"/>
  <c r="K151" i="1"/>
  <c r="L151" i="1"/>
  <c r="AF148" i="1"/>
  <c r="AG148" i="1" s="1"/>
  <c r="AM148" i="1" s="1"/>
  <c r="AS148" i="1" s="1"/>
  <c r="AE149" i="1"/>
  <c r="R200" i="1"/>
  <c r="S199" i="1"/>
  <c r="AQ206" i="1"/>
  <c r="AR205" i="1"/>
  <c r="AN255" i="1"/>
  <c r="AO254" i="1"/>
  <c r="AP254" i="1" s="1"/>
  <c r="G148" i="1"/>
  <c r="H148" i="1" s="1"/>
  <c r="N148" i="1" s="1"/>
  <c r="T148" i="1" s="1"/>
  <c r="V148" i="1" s="1"/>
  <c r="F149" i="1"/>
  <c r="U147" i="1"/>
  <c r="AW146" i="1"/>
  <c r="AU147" i="1"/>
  <c r="AX147" i="1"/>
  <c r="BS147" i="1" l="1"/>
  <c r="BW147" i="1"/>
  <c r="BT147" i="1"/>
  <c r="BF148" i="1"/>
  <c r="BL148" i="1" s="1"/>
  <c r="BR148" i="1" s="1"/>
  <c r="BJ152" i="1"/>
  <c r="BI152" i="1"/>
  <c r="BH152" i="1"/>
  <c r="BV147" i="1"/>
  <c r="BD150" i="1"/>
  <c r="BE150" i="1" s="1"/>
  <c r="AU148" i="1"/>
  <c r="AX148" i="1"/>
  <c r="AQ207" i="1"/>
  <c r="AR206" i="1"/>
  <c r="U148" i="1"/>
  <c r="M153" i="1"/>
  <c r="BG153" i="1" s="1"/>
  <c r="K152" i="1"/>
  <c r="L152" i="1"/>
  <c r="I152" i="1"/>
  <c r="J152" i="1"/>
  <c r="AW147" i="1"/>
  <c r="AT148" i="1"/>
  <c r="AN256" i="1"/>
  <c r="AO255" i="1"/>
  <c r="AP255" i="1" s="1"/>
  <c r="R201" i="1"/>
  <c r="S200" i="1"/>
  <c r="AL152" i="1"/>
  <c r="AK151" i="1"/>
  <c r="AH151" i="1"/>
  <c r="AJ151" i="1"/>
  <c r="AI151" i="1"/>
  <c r="G149" i="1"/>
  <c r="H149" i="1" s="1"/>
  <c r="N149" i="1" s="1"/>
  <c r="T149" i="1" s="1"/>
  <c r="V149" i="1" s="1"/>
  <c r="F150" i="1"/>
  <c r="AF149" i="1"/>
  <c r="AG149" i="1" s="1"/>
  <c r="AM149" i="1" s="1"/>
  <c r="AS149" i="1" s="1"/>
  <c r="AE150" i="1"/>
  <c r="AW148" i="1" l="1"/>
  <c r="BV148" i="1"/>
  <c r="BT148" i="1"/>
  <c r="BS148" i="1"/>
  <c r="BF149" i="1"/>
  <c r="BL149" i="1" s="1"/>
  <c r="BR149" i="1" s="1"/>
  <c r="BJ153" i="1"/>
  <c r="BI153" i="1"/>
  <c r="BH153" i="1"/>
  <c r="BD151" i="1"/>
  <c r="BE151" i="1" s="1"/>
  <c r="G150" i="1"/>
  <c r="H150" i="1" s="1"/>
  <c r="N150" i="1" s="1"/>
  <c r="T150" i="1" s="1"/>
  <c r="V150" i="1" s="1"/>
  <c r="F151" i="1"/>
  <c r="R202" i="1"/>
  <c r="S201" i="1"/>
  <c r="M154" i="1"/>
  <c r="BG154" i="1" s="1"/>
  <c r="I153" i="1"/>
  <c r="J153" i="1"/>
  <c r="K153" i="1"/>
  <c r="L153" i="1"/>
  <c r="AQ208" i="1"/>
  <c r="AR207" i="1"/>
  <c r="AF150" i="1"/>
  <c r="AG150" i="1" s="1"/>
  <c r="AM150" i="1" s="1"/>
  <c r="AS150" i="1" s="1"/>
  <c r="AE151" i="1"/>
  <c r="AN257" i="1"/>
  <c r="AO256" i="1"/>
  <c r="AP256" i="1" s="1"/>
  <c r="AL153" i="1"/>
  <c r="AJ152" i="1"/>
  <c r="AI152" i="1"/>
  <c r="AH152" i="1"/>
  <c r="AK152" i="1"/>
  <c r="AU149" i="1"/>
  <c r="AX149" i="1"/>
  <c r="AT149" i="1"/>
  <c r="U149" i="1"/>
  <c r="U150" i="1" l="1"/>
  <c r="AT150" i="1"/>
  <c r="BS149" i="1"/>
  <c r="BT149" i="1"/>
  <c r="BW148" i="1"/>
  <c r="BF150" i="1"/>
  <c r="BL150" i="1" s="1"/>
  <c r="BR150" i="1" s="1"/>
  <c r="BJ154" i="1"/>
  <c r="BI154" i="1"/>
  <c r="BH154" i="1"/>
  <c r="BV149" i="1"/>
  <c r="BW149" i="1"/>
  <c r="BD152" i="1"/>
  <c r="BE152" i="1" s="1"/>
  <c r="AN258" i="1"/>
  <c r="AO257" i="1"/>
  <c r="AP257" i="1" s="1"/>
  <c r="AQ209" i="1"/>
  <c r="AR208" i="1"/>
  <c r="M155" i="1"/>
  <c r="BG155" i="1" s="1"/>
  <c r="K154" i="1"/>
  <c r="I154" i="1"/>
  <c r="J154" i="1"/>
  <c r="L154" i="1"/>
  <c r="R203" i="1"/>
  <c r="S202" i="1"/>
  <c r="AF151" i="1"/>
  <c r="AG151" i="1" s="1"/>
  <c r="AM151" i="1" s="1"/>
  <c r="AS151" i="1" s="1"/>
  <c r="AE152" i="1"/>
  <c r="AL154" i="1"/>
  <c r="AI153" i="1"/>
  <c r="AH153" i="1"/>
  <c r="AJ153" i="1"/>
  <c r="AK153" i="1"/>
  <c r="AU150" i="1"/>
  <c r="AX150" i="1"/>
  <c r="G151" i="1"/>
  <c r="H151" i="1" s="1"/>
  <c r="N151" i="1" s="1"/>
  <c r="T151" i="1" s="1"/>
  <c r="V151" i="1" s="1"/>
  <c r="F152" i="1"/>
  <c r="AW149" i="1"/>
  <c r="AT151" i="1" l="1"/>
  <c r="AW150" i="1"/>
  <c r="BS150" i="1"/>
  <c r="BT150" i="1"/>
  <c r="BF151" i="1"/>
  <c r="BL151" i="1" s="1"/>
  <c r="BR151" i="1" s="1"/>
  <c r="BJ155" i="1"/>
  <c r="BH155" i="1"/>
  <c r="BI155" i="1"/>
  <c r="BV150" i="1"/>
  <c r="BW150" i="1"/>
  <c r="BD153" i="1"/>
  <c r="BE153" i="1" s="1"/>
  <c r="AU151" i="1"/>
  <c r="AX151" i="1"/>
  <c r="G152" i="1"/>
  <c r="H152" i="1" s="1"/>
  <c r="N152" i="1" s="1"/>
  <c r="T152" i="1" s="1"/>
  <c r="V152" i="1" s="1"/>
  <c r="F153" i="1"/>
  <c r="AL155" i="1"/>
  <c r="AK154" i="1"/>
  <c r="AJ154" i="1"/>
  <c r="AI154" i="1"/>
  <c r="AH154" i="1"/>
  <c r="AQ210" i="1"/>
  <c r="AR209" i="1"/>
  <c r="U151" i="1"/>
  <c r="R204" i="1"/>
  <c r="S203" i="1"/>
  <c r="AF152" i="1"/>
  <c r="AG152" i="1" s="1"/>
  <c r="AM152" i="1" s="1"/>
  <c r="AS152" i="1" s="1"/>
  <c r="AE153" i="1"/>
  <c r="M156" i="1"/>
  <c r="BG156" i="1" s="1"/>
  <c r="J155" i="1"/>
  <c r="K155" i="1"/>
  <c r="L155" i="1"/>
  <c r="I155" i="1"/>
  <c r="AN259" i="1"/>
  <c r="AO258" i="1"/>
  <c r="AP258" i="1" s="1"/>
  <c r="BF152" i="1" l="1"/>
  <c r="BL152" i="1" s="1"/>
  <c r="BR152" i="1" s="1"/>
  <c r="BT151" i="1"/>
  <c r="BS151" i="1"/>
  <c r="BJ156" i="1"/>
  <c r="BI156" i="1"/>
  <c r="BH156" i="1"/>
  <c r="BV151" i="1"/>
  <c r="BW151" i="1"/>
  <c r="BD154" i="1"/>
  <c r="BE154" i="1" s="1"/>
  <c r="M157" i="1"/>
  <c r="BG157" i="1" s="1"/>
  <c r="L156" i="1"/>
  <c r="I156" i="1"/>
  <c r="K156" i="1"/>
  <c r="J156" i="1"/>
  <c r="AQ211" i="1"/>
  <c r="AR210" i="1"/>
  <c r="AU152" i="1"/>
  <c r="AX152" i="1"/>
  <c r="AL156" i="1"/>
  <c r="AK155" i="1"/>
  <c r="AH155" i="1"/>
  <c r="AJ155" i="1"/>
  <c r="AI155" i="1"/>
  <c r="AF153" i="1"/>
  <c r="AG153" i="1" s="1"/>
  <c r="AM153" i="1" s="1"/>
  <c r="AS153" i="1" s="1"/>
  <c r="AE154" i="1"/>
  <c r="R205" i="1"/>
  <c r="S204" i="1"/>
  <c r="AN260" i="1"/>
  <c r="AO259" i="1"/>
  <c r="AP259" i="1" s="1"/>
  <c r="AW151" i="1"/>
  <c r="AW152" i="1" s="1"/>
  <c r="U152" i="1"/>
  <c r="G153" i="1"/>
  <c r="H153" i="1" s="1"/>
  <c r="N153" i="1" s="1"/>
  <c r="T153" i="1" s="1"/>
  <c r="V153" i="1" s="1"/>
  <c r="F154" i="1"/>
  <c r="AT152" i="1"/>
  <c r="AT153" i="1" l="1"/>
  <c r="BS152" i="1"/>
  <c r="BT152" i="1"/>
  <c r="BW152" i="1"/>
  <c r="BF153" i="1"/>
  <c r="BL153" i="1" s="1"/>
  <c r="BR153" i="1" s="1"/>
  <c r="BJ157" i="1"/>
  <c r="BI157" i="1"/>
  <c r="BH157" i="1"/>
  <c r="BV152" i="1"/>
  <c r="BD155" i="1"/>
  <c r="BE155" i="1" s="1"/>
  <c r="G154" i="1"/>
  <c r="H154" i="1" s="1"/>
  <c r="N154" i="1" s="1"/>
  <c r="T154" i="1" s="1"/>
  <c r="V154" i="1" s="1"/>
  <c r="F155" i="1"/>
  <c r="U153" i="1"/>
  <c r="AU153" i="1"/>
  <c r="AX153" i="1"/>
  <c r="AN261" i="1"/>
  <c r="AO260" i="1"/>
  <c r="AP260" i="1" s="1"/>
  <c r="AF154" i="1"/>
  <c r="AG154" i="1" s="1"/>
  <c r="AM154" i="1" s="1"/>
  <c r="AS154" i="1" s="1"/>
  <c r="AE155" i="1"/>
  <c r="R206" i="1"/>
  <c r="S205" i="1"/>
  <c r="AL157" i="1"/>
  <c r="AJ156" i="1"/>
  <c r="AI156" i="1"/>
  <c r="AH156" i="1"/>
  <c r="AK156" i="1"/>
  <c r="AQ212" i="1"/>
  <c r="AR211" i="1"/>
  <c r="M158" i="1"/>
  <c r="BG158" i="1" s="1"/>
  <c r="L157" i="1"/>
  <c r="J157" i="1"/>
  <c r="I157" i="1"/>
  <c r="K157" i="1"/>
  <c r="U154" i="1" l="1"/>
  <c r="BV153" i="1"/>
  <c r="BS153" i="1"/>
  <c r="BT153" i="1"/>
  <c r="BF154" i="1"/>
  <c r="BL154" i="1" s="1"/>
  <c r="BR154" i="1" s="1"/>
  <c r="BJ158" i="1"/>
  <c r="BI158" i="1"/>
  <c r="BH158" i="1"/>
  <c r="BD156" i="1"/>
  <c r="BE156" i="1" s="1"/>
  <c r="AU154" i="1"/>
  <c r="AX154" i="1"/>
  <c r="AQ213" i="1"/>
  <c r="AR212" i="1"/>
  <c r="AW153" i="1"/>
  <c r="AW154" i="1" s="1"/>
  <c r="R207" i="1"/>
  <c r="S206" i="1"/>
  <c r="M159" i="1"/>
  <c r="BG159" i="1" s="1"/>
  <c r="I158" i="1"/>
  <c r="L158" i="1"/>
  <c r="J158" i="1"/>
  <c r="K158" i="1"/>
  <c r="AL158" i="1"/>
  <c r="AI157" i="1"/>
  <c r="AK157" i="1"/>
  <c r="AJ157" i="1"/>
  <c r="AH157" i="1"/>
  <c r="AT154" i="1"/>
  <c r="AN262" i="1"/>
  <c r="AO261" i="1"/>
  <c r="AP261" i="1" s="1"/>
  <c r="G155" i="1"/>
  <c r="H155" i="1" s="1"/>
  <c r="N155" i="1" s="1"/>
  <c r="T155" i="1" s="1"/>
  <c r="V155" i="1" s="1"/>
  <c r="F156" i="1"/>
  <c r="AF155" i="1"/>
  <c r="AG155" i="1" s="1"/>
  <c r="AM155" i="1" s="1"/>
  <c r="AS155" i="1" s="1"/>
  <c r="AE156" i="1"/>
  <c r="AT155" i="1" l="1"/>
  <c r="BS154" i="1"/>
  <c r="BV154" i="1"/>
  <c r="BT154" i="1"/>
  <c r="BF155" i="1"/>
  <c r="BL155" i="1" s="1"/>
  <c r="BR155" i="1" s="1"/>
  <c r="BW153" i="1"/>
  <c r="BJ159" i="1"/>
  <c r="BI159" i="1"/>
  <c r="BH159" i="1"/>
  <c r="BW154" i="1"/>
  <c r="BD157" i="1"/>
  <c r="BE157" i="1" s="1"/>
  <c r="AL159" i="1"/>
  <c r="AH158" i="1"/>
  <c r="AK158" i="1"/>
  <c r="AJ158" i="1"/>
  <c r="AI158" i="1"/>
  <c r="R208" i="1"/>
  <c r="S207" i="1"/>
  <c r="AQ214" i="1"/>
  <c r="AR213" i="1"/>
  <c r="AF156" i="1"/>
  <c r="AG156" i="1" s="1"/>
  <c r="AM156" i="1" s="1"/>
  <c r="AS156" i="1" s="1"/>
  <c r="AE157" i="1"/>
  <c r="M160" i="1"/>
  <c r="BG160" i="1" s="1"/>
  <c r="J159" i="1"/>
  <c r="L159" i="1"/>
  <c r="I159" i="1"/>
  <c r="K159" i="1"/>
  <c r="U155" i="1"/>
  <c r="G156" i="1"/>
  <c r="H156" i="1" s="1"/>
  <c r="N156" i="1" s="1"/>
  <c r="T156" i="1" s="1"/>
  <c r="V156" i="1" s="1"/>
  <c r="F157" i="1"/>
  <c r="AU155" i="1"/>
  <c r="AX155" i="1"/>
  <c r="AN263" i="1"/>
  <c r="AO262" i="1"/>
  <c r="AP262" i="1" s="1"/>
  <c r="BS155" i="1" l="1"/>
  <c r="BT155" i="1"/>
  <c r="BF156" i="1"/>
  <c r="BL156" i="1" s="1"/>
  <c r="BR156" i="1" s="1"/>
  <c r="BI160" i="1"/>
  <c r="BJ160" i="1"/>
  <c r="BH160" i="1"/>
  <c r="BV155" i="1"/>
  <c r="BW155" i="1"/>
  <c r="BD158" i="1"/>
  <c r="BE158" i="1" s="1"/>
  <c r="AU156" i="1"/>
  <c r="AX156" i="1"/>
  <c r="AN264" i="1"/>
  <c r="AO263" i="1"/>
  <c r="AP263" i="1" s="1"/>
  <c r="G157" i="1"/>
  <c r="H157" i="1" s="1"/>
  <c r="N157" i="1" s="1"/>
  <c r="T157" i="1" s="1"/>
  <c r="V157" i="1" s="1"/>
  <c r="F158" i="1"/>
  <c r="AF157" i="1"/>
  <c r="AG157" i="1" s="1"/>
  <c r="AM157" i="1" s="1"/>
  <c r="AS157" i="1" s="1"/>
  <c r="AE158" i="1"/>
  <c r="AQ215" i="1"/>
  <c r="AR214" i="1"/>
  <c r="U156" i="1"/>
  <c r="AT156" i="1"/>
  <c r="R209" i="1"/>
  <c r="S208" i="1"/>
  <c r="AW155" i="1"/>
  <c r="M161" i="1"/>
  <c r="BG161" i="1" s="1"/>
  <c r="K160" i="1"/>
  <c r="L160" i="1"/>
  <c r="I160" i="1"/>
  <c r="J160" i="1"/>
  <c r="AL160" i="1"/>
  <c r="AK159" i="1"/>
  <c r="AH159" i="1"/>
  <c r="AJ159" i="1"/>
  <c r="AI159" i="1"/>
  <c r="U157" i="1" l="1"/>
  <c r="AW156" i="1"/>
  <c r="AT157" i="1"/>
  <c r="BS156" i="1"/>
  <c r="BT156" i="1"/>
  <c r="BF157" i="1"/>
  <c r="BL157" i="1" s="1"/>
  <c r="BR157" i="1" s="1"/>
  <c r="BJ161" i="1"/>
  <c r="BI161" i="1"/>
  <c r="BH161" i="1"/>
  <c r="BV156" i="1"/>
  <c r="BW156" i="1"/>
  <c r="BD159" i="1"/>
  <c r="BE159" i="1" s="1"/>
  <c r="AF158" i="1"/>
  <c r="AG158" i="1" s="1"/>
  <c r="AM158" i="1" s="1"/>
  <c r="AS158" i="1" s="1"/>
  <c r="AE159" i="1"/>
  <c r="AU157" i="1"/>
  <c r="AX157" i="1"/>
  <c r="AN265" i="1"/>
  <c r="AO264" i="1"/>
  <c r="AP264" i="1" s="1"/>
  <c r="AL161" i="1"/>
  <c r="AJ160" i="1"/>
  <c r="AH160" i="1"/>
  <c r="AI160" i="1"/>
  <c r="AK160" i="1"/>
  <c r="G158" i="1"/>
  <c r="H158" i="1" s="1"/>
  <c r="N158" i="1" s="1"/>
  <c r="T158" i="1" s="1"/>
  <c r="V158" i="1" s="1"/>
  <c r="F159" i="1"/>
  <c r="M162" i="1"/>
  <c r="BG162" i="1" s="1"/>
  <c r="I161" i="1"/>
  <c r="K161" i="1"/>
  <c r="J161" i="1"/>
  <c r="L161" i="1"/>
  <c r="R210" i="1"/>
  <c r="S209" i="1"/>
  <c r="AQ216" i="1"/>
  <c r="AR215" i="1"/>
  <c r="AW157" i="1" l="1"/>
  <c r="BT157" i="1"/>
  <c r="BS157" i="1"/>
  <c r="BF158" i="1"/>
  <c r="BL158" i="1" s="1"/>
  <c r="BR158" i="1" s="1"/>
  <c r="BJ162" i="1"/>
  <c r="BI162" i="1"/>
  <c r="BH162" i="1"/>
  <c r="BV157" i="1"/>
  <c r="BW157" i="1"/>
  <c r="BD160" i="1"/>
  <c r="BE160" i="1" s="1"/>
  <c r="AF159" i="1"/>
  <c r="AG159" i="1" s="1"/>
  <c r="AM159" i="1" s="1"/>
  <c r="AS159" i="1" s="1"/>
  <c r="AE160" i="1"/>
  <c r="M163" i="1"/>
  <c r="BG163" i="1" s="1"/>
  <c r="L162" i="1"/>
  <c r="K162" i="1"/>
  <c r="I162" i="1"/>
  <c r="J162" i="1"/>
  <c r="AU158" i="1"/>
  <c r="AX158" i="1"/>
  <c r="AN266" i="1"/>
  <c r="AO265" i="1"/>
  <c r="AP265" i="1" s="1"/>
  <c r="R211" i="1"/>
  <c r="S210" i="1"/>
  <c r="AL162" i="1"/>
  <c r="AI161" i="1"/>
  <c r="AK161" i="1"/>
  <c r="AJ161" i="1"/>
  <c r="AH161" i="1"/>
  <c r="AQ217" i="1"/>
  <c r="AR216" i="1"/>
  <c r="G159" i="1"/>
  <c r="H159" i="1" s="1"/>
  <c r="N159" i="1" s="1"/>
  <c r="T159" i="1" s="1"/>
  <c r="V159" i="1" s="1"/>
  <c r="F160" i="1"/>
  <c r="U158" i="1"/>
  <c r="AT158" i="1"/>
  <c r="AW158" i="1" l="1"/>
  <c r="AT159" i="1"/>
  <c r="BT158" i="1"/>
  <c r="BF159" i="1"/>
  <c r="BL159" i="1" s="1"/>
  <c r="BR159" i="1" s="1"/>
  <c r="BS158" i="1"/>
  <c r="BJ163" i="1"/>
  <c r="BI163" i="1"/>
  <c r="BH163" i="1"/>
  <c r="BV158" i="1"/>
  <c r="BW158" i="1"/>
  <c r="BD161" i="1"/>
  <c r="BE161" i="1" s="1"/>
  <c r="U159" i="1"/>
  <c r="AQ218" i="1"/>
  <c r="AR217" i="1"/>
  <c r="M164" i="1"/>
  <c r="BG164" i="1" s="1"/>
  <c r="I163" i="1"/>
  <c r="L163" i="1"/>
  <c r="J163" i="1"/>
  <c r="K163" i="1"/>
  <c r="G160" i="1"/>
  <c r="H160" i="1" s="1"/>
  <c r="N160" i="1" s="1"/>
  <c r="T160" i="1" s="1"/>
  <c r="V160" i="1" s="1"/>
  <c r="F161" i="1"/>
  <c r="AL163" i="1"/>
  <c r="AJ162" i="1"/>
  <c r="AH162" i="1"/>
  <c r="AI162" i="1"/>
  <c r="AK162" i="1"/>
  <c r="AN267" i="1"/>
  <c r="AO266" i="1"/>
  <c r="AP266" i="1" s="1"/>
  <c r="AF160" i="1"/>
  <c r="AG160" i="1" s="1"/>
  <c r="AM160" i="1" s="1"/>
  <c r="AS160" i="1" s="1"/>
  <c r="AE161" i="1"/>
  <c r="R212" i="1"/>
  <c r="S211" i="1"/>
  <c r="AU159" i="1"/>
  <c r="AX159" i="1"/>
  <c r="AW159" i="1" l="1"/>
  <c r="BT159" i="1"/>
  <c r="BS159" i="1"/>
  <c r="BF160" i="1"/>
  <c r="BL160" i="1" s="1"/>
  <c r="BR160" i="1" s="1"/>
  <c r="BI164" i="1"/>
  <c r="BJ164" i="1"/>
  <c r="BH164" i="1"/>
  <c r="BV159" i="1"/>
  <c r="BW159" i="1"/>
  <c r="BD162" i="1"/>
  <c r="BE162" i="1" s="1"/>
  <c r="AQ219" i="1"/>
  <c r="AR218" i="1"/>
  <c r="AF161" i="1"/>
  <c r="AG161" i="1" s="1"/>
  <c r="AM161" i="1" s="1"/>
  <c r="AS161" i="1" s="1"/>
  <c r="AE162" i="1"/>
  <c r="AN268" i="1"/>
  <c r="AO267" i="1"/>
  <c r="AP267" i="1" s="1"/>
  <c r="M165" i="1"/>
  <c r="BG165" i="1" s="1"/>
  <c r="K164" i="1"/>
  <c r="J164" i="1"/>
  <c r="I164" i="1"/>
  <c r="L164" i="1"/>
  <c r="U160" i="1"/>
  <c r="G161" i="1"/>
  <c r="H161" i="1" s="1"/>
  <c r="N161" i="1" s="1"/>
  <c r="T161" i="1" s="1"/>
  <c r="V161" i="1" s="1"/>
  <c r="F162" i="1"/>
  <c r="R213" i="1"/>
  <c r="S212" i="1"/>
  <c r="AU160" i="1"/>
  <c r="AX160" i="1"/>
  <c r="AL164" i="1"/>
  <c r="AH163" i="1"/>
  <c r="AK163" i="1"/>
  <c r="AJ163" i="1"/>
  <c r="AI163" i="1"/>
  <c r="AT160" i="1"/>
  <c r="U161" i="1" l="1"/>
  <c r="BV160" i="1"/>
  <c r="BT160" i="1"/>
  <c r="BS160" i="1"/>
  <c r="BF161" i="1"/>
  <c r="BL161" i="1" s="1"/>
  <c r="BR161" i="1" s="1"/>
  <c r="BJ165" i="1"/>
  <c r="BI165" i="1"/>
  <c r="BH165" i="1"/>
  <c r="BD163" i="1"/>
  <c r="BE163" i="1" s="1"/>
  <c r="R214" i="1"/>
  <c r="S213" i="1"/>
  <c r="AF162" i="1"/>
  <c r="AG162" i="1" s="1"/>
  <c r="AM162" i="1" s="1"/>
  <c r="AS162" i="1" s="1"/>
  <c r="AE163" i="1"/>
  <c r="AU161" i="1"/>
  <c r="AX161" i="1"/>
  <c r="G162" i="1"/>
  <c r="H162" i="1" s="1"/>
  <c r="N162" i="1" s="1"/>
  <c r="T162" i="1" s="1"/>
  <c r="V162" i="1" s="1"/>
  <c r="F163" i="1"/>
  <c r="M166" i="1"/>
  <c r="BG166" i="1" s="1"/>
  <c r="I165" i="1"/>
  <c r="K165" i="1"/>
  <c r="L165" i="1"/>
  <c r="J165" i="1"/>
  <c r="AT161" i="1"/>
  <c r="AL165" i="1"/>
  <c r="AH164" i="1"/>
  <c r="AK164" i="1"/>
  <c r="AJ164" i="1"/>
  <c r="AI164" i="1"/>
  <c r="AW160" i="1"/>
  <c r="AN269" i="1"/>
  <c r="AO268" i="1"/>
  <c r="AP268" i="1" s="1"/>
  <c r="AQ220" i="1"/>
  <c r="AR219" i="1"/>
  <c r="U162" i="1" l="1"/>
  <c r="AW161" i="1"/>
  <c r="BS161" i="1"/>
  <c r="BT161" i="1"/>
  <c r="BW160" i="1"/>
  <c r="BF162" i="1"/>
  <c r="BL162" i="1" s="1"/>
  <c r="BR162" i="1" s="1"/>
  <c r="BJ166" i="1"/>
  <c r="BI166" i="1"/>
  <c r="BH166" i="1"/>
  <c r="BV161" i="1"/>
  <c r="BW161" i="1"/>
  <c r="BD164" i="1"/>
  <c r="BE164" i="1" s="1"/>
  <c r="AU162" i="1"/>
  <c r="AX162" i="1"/>
  <c r="M167" i="1"/>
  <c r="BG167" i="1" s="1"/>
  <c r="I166" i="1"/>
  <c r="L166" i="1"/>
  <c r="J166" i="1"/>
  <c r="K166" i="1"/>
  <c r="G163" i="1"/>
  <c r="H163" i="1" s="1"/>
  <c r="N163" i="1" s="1"/>
  <c r="T163" i="1" s="1"/>
  <c r="V163" i="1" s="1"/>
  <c r="F164" i="1"/>
  <c r="AT162" i="1"/>
  <c r="AN270" i="1"/>
  <c r="AO269" i="1"/>
  <c r="AP269" i="1" s="1"/>
  <c r="AQ221" i="1"/>
  <c r="AR220" i="1"/>
  <c r="AL166" i="1"/>
  <c r="AH165" i="1"/>
  <c r="AI165" i="1"/>
  <c r="AK165" i="1"/>
  <c r="AJ165" i="1"/>
  <c r="AF163" i="1"/>
  <c r="AG163" i="1" s="1"/>
  <c r="AM163" i="1" s="1"/>
  <c r="AS163" i="1" s="1"/>
  <c r="AE164" i="1"/>
  <c r="R215" i="1"/>
  <c r="S214" i="1"/>
  <c r="BT162" i="1" l="1"/>
  <c r="BS162" i="1"/>
  <c r="BF163" i="1"/>
  <c r="BL163" i="1" s="1"/>
  <c r="BR163" i="1" s="1"/>
  <c r="BJ167" i="1"/>
  <c r="BI167" i="1"/>
  <c r="BH167" i="1"/>
  <c r="BV162" i="1"/>
  <c r="BW162" i="1"/>
  <c r="BD165" i="1"/>
  <c r="BE165" i="1" s="1"/>
  <c r="AQ222" i="1"/>
  <c r="AR221" i="1"/>
  <c r="M168" i="1"/>
  <c r="BG168" i="1" s="1"/>
  <c r="J167" i="1"/>
  <c r="K167" i="1"/>
  <c r="L167" i="1"/>
  <c r="I167" i="1"/>
  <c r="G164" i="1"/>
  <c r="H164" i="1" s="1"/>
  <c r="N164" i="1" s="1"/>
  <c r="T164" i="1" s="1"/>
  <c r="V164" i="1" s="1"/>
  <c r="F165" i="1"/>
  <c r="AL167" i="1"/>
  <c r="AK166" i="1"/>
  <c r="AJ166" i="1"/>
  <c r="AI166" i="1"/>
  <c r="AH166" i="1"/>
  <c r="AN271" i="1"/>
  <c r="AO270" i="1"/>
  <c r="AP270" i="1" s="1"/>
  <c r="AF164" i="1"/>
  <c r="AG164" i="1" s="1"/>
  <c r="AM164" i="1" s="1"/>
  <c r="AS164" i="1" s="1"/>
  <c r="AE165" i="1"/>
  <c r="AU163" i="1"/>
  <c r="AX163" i="1"/>
  <c r="R216" i="1"/>
  <c r="S215" i="1"/>
  <c r="AT163" i="1"/>
  <c r="AW162" i="1"/>
  <c r="U163" i="1"/>
  <c r="U164" i="1" l="1"/>
  <c r="AW163" i="1"/>
  <c r="AT164" i="1"/>
  <c r="BF164" i="1"/>
  <c r="BL164" i="1" s="1"/>
  <c r="BR164" i="1" s="1"/>
  <c r="BT163" i="1"/>
  <c r="BS163" i="1"/>
  <c r="BJ168" i="1"/>
  <c r="BI168" i="1"/>
  <c r="BH168" i="1"/>
  <c r="BV163" i="1"/>
  <c r="BW163" i="1"/>
  <c r="BD166" i="1"/>
  <c r="BE166" i="1" s="1"/>
  <c r="AF165" i="1"/>
  <c r="AG165" i="1" s="1"/>
  <c r="AM165" i="1" s="1"/>
  <c r="AS165" i="1" s="1"/>
  <c r="AT165" i="1" s="1"/>
  <c r="AE166" i="1"/>
  <c r="AL168" i="1"/>
  <c r="AK167" i="1"/>
  <c r="AH167" i="1"/>
  <c r="AJ167" i="1"/>
  <c r="AI167" i="1"/>
  <c r="M169" i="1"/>
  <c r="BG169" i="1" s="1"/>
  <c r="K168" i="1"/>
  <c r="L168" i="1"/>
  <c r="I168" i="1"/>
  <c r="J168" i="1"/>
  <c r="AN272" i="1"/>
  <c r="AO271" i="1"/>
  <c r="AP271" i="1" s="1"/>
  <c r="R217" i="1"/>
  <c r="S216" i="1"/>
  <c r="AU164" i="1"/>
  <c r="AX164" i="1"/>
  <c r="G165" i="1"/>
  <c r="H165" i="1" s="1"/>
  <c r="N165" i="1" s="1"/>
  <c r="T165" i="1" s="1"/>
  <c r="V165" i="1" s="1"/>
  <c r="F166" i="1"/>
  <c r="AQ223" i="1"/>
  <c r="AR222" i="1"/>
  <c r="BT164" i="1" l="1"/>
  <c r="BS164" i="1"/>
  <c r="BV164" i="1"/>
  <c r="BF165" i="1"/>
  <c r="BL165" i="1" s="1"/>
  <c r="BR165" i="1" s="1"/>
  <c r="BJ169" i="1"/>
  <c r="BI169" i="1"/>
  <c r="BH169" i="1"/>
  <c r="BW164" i="1"/>
  <c r="BD167" i="1"/>
  <c r="BE167" i="1" s="1"/>
  <c r="M170" i="1"/>
  <c r="BG170" i="1" s="1"/>
  <c r="J169" i="1"/>
  <c r="L169" i="1"/>
  <c r="I169" i="1"/>
  <c r="K169" i="1"/>
  <c r="G166" i="1"/>
  <c r="H166" i="1" s="1"/>
  <c r="N166" i="1" s="1"/>
  <c r="T166" i="1" s="1"/>
  <c r="V166" i="1" s="1"/>
  <c r="F167" i="1"/>
  <c r="R218" i="1"/>
  <c r="S217" i="1"/>
  <c r="AF166" i="1"/>
  <c r="AG166" i="1" s="1"/>
  <c r="AM166" i="1" s="1"/>
  <c r="AS166" i="1" s="1"/>
  <c r="AE167" i="1"/>
  <c r="AN273" i="1"/>
  <c r="AO272" i="1"/>
  <c r="AP272" i="1" s="1"/>
  <c r="AL169" i="1"/>
  <c r="AJ168" i="1"/>
  <c r="AH168" i="1"/>
  <c r="AK168" i="1"/>
  <c r="AI168" i="1"/>
  <c r="AQ224" i="1"/>
  <c r="AR223" i="1"/>
  <c r="U165" i="1"/>
  <c r="AW164" i="1"/>
  <c r="AW165" i="1" s="1"/>
  <c r="AU165" i="1"/>
  <c r="AX165" i="1"/>
  <c r="U166" i="1" l="1"/>
  <c r="BT165" i="1"/>
  <c r="BS165" i="1"/>
  <c r="BF166" i="1"/>
  <c r="BL166" i="1" s="1"/>
  <c r="BR166" i="1" s="1"/>
  <c r="BJ170" i="1"/>
  <c r="BI170" i="1"/>
  <c r="BH170" i="1"/>
  <c r="BV165" i="1"/>
  <c r="BW165" i="1"/>
  <c r="BD168" i="1"/>
  <c r="BE168" i="1" s="1"/>
  <c r="AL170" i="1"/>
  <c r="AI169" i="1"/>
  <c r="AK169" i="1"/>
  <c r="AH169" i="1"/>
  <c r="AJ169" i="1"/>
  <c r="AF167" i="1"/>
  <c r="AG167" i="1" s="1"/>
  <c r="AM167" i="1" s="1"/>
  <c r="AS167" i="1" s="1"/>
  <c r="AE168" i="1"/>
  <c r="R219" i="1"/>
  <c r="S218" i="1"/>
  <c r="AU166" i="1"/>
  <c r="AX166" i="1"/>
  <c r="G167" i="1"/>
  <c r="H167" i="1" s="1"/>
  <c r="N167" i="1" s="1"/>
  <c r="T167" i="1" s="1"/>
  <c r="V167" i="1" s="1"/>
  <c r="F168" i="1"/>
  <c r="AN274" i="1"/>
  <c r="AO273" i="1"/>
  <c r="AP273" i="1" s="1"/>
  <c r="AT166" i="1"/>
  <c r="AQ225" i="1"/>
  <c r="AR224" i="1"/>
  <c r="M171" i="1"/>
  <c r="BG171" i="1" s="1"/>
  <c r="K170" i="1"/>
  <c r="I170" i="1"/>
  <c r="J170" i="1"/>
  <c r="L170" i="1"/>
  <c r="AT167" i="1" l="1"/>
  <c r="AW166" i="1"/>
  <c r="BV166" i="1"/>
  <c r="BS166" i="1"/>
  <c r="BT166" i="1"/>
  <c r="BF167" i="1"/>
  <c r="BL167" i="1" s="1"/>
  <c r="BR167" i="1" s="1"/>
  <c r="BJ171" i="1"/>
  <c r="BH171" i="1"/>
  <c r="BI171" i="1"/>
  <c r="BW166" i="1"/>
  <c r="BD169" i="1"/>
  <c r="BE169" i="1" s="1"/>
  <c r="AQ226" i="1"/>
  <c r="AR225" i="1"/>
  <c r="G168" i="1"/>
  <c r="H168" i="1" s="1"/>
  <c r="N168" i="1" s="1"/>
  <c r="T168" i="1" s="1"/>
  <c r="V168" i="1" s="1"/>
  <c r="F169" i="1"/>
  <c r="M172" i="1"/>
  <c r="BG172" i="1" s="1"/>
  <c r="J171" i="1"/>
  <c r="I171" i="1"/>
  <c r="L171" i="1"/>
  <c r="K171" i="1"/>
  <c r="U167" i="1"/>
  <c r="AF168" i="1"/>
  <c r="AG168" i="1" s="1"/>
  <c r="AM168" i="1" s="1"/>
  <c r="AS168" i="1" s="1"/>
  <c r="AE169" i="1"/>
  <c r="AU167" i="1"/>
  <c r="AX167" i="1"/>
  <c r="AN275" i="1"/>
  <c r="AO274" i="1"/>
  <c r="AP274" i="1" s="1"/>
  <c r="R220" i="1"/>
  <c r="S219" i="1"/>
  <c r="AL171" i="1"/>
  <c r="AK170" i="1"/>
  <c r="AJ170" i="1"/>
  <c r="AI170" i="1"/>
  <c r="AH170" i="1"/>
  <c r="AT168" i="1" l="1"/>
  <c r="U168" i="1"/>
  <c r="BS167" i="1"/>
  <c r="BF168" i="1"/>
  <c r="BL168" i="1" s="1"/>
  <c r="BR168" i="1" s="1"/>
  <c r="BT167" i="1"/>
  <c r="BJ172" i="1"/>
  <c r="BI172" i="1"/>
  <c r="BH172" i="1"/>
  <c r="BV167" i="1"/>
  <c r="BW167" i="1"/>
  <c r="BD170" i="1"/>
  <c r="BE170" i="1" s="1"/>
  <c r="M173" i="1"/>
  <c r="BG173" i="1" s="1"/>
  <c r="L172" i="1"/>
  <c r="I172" i="1"/>
  <c r="K172" i="1"/>
  <c r="J172" i="1"/>
  <c r="AL172" i="1"/>
  <c r="AK171" i="1"/>
  <c r="AJ171" i="1"/>
  <c r="AH171" i="1"/>
  <c r="AI171" i="1"/>
  <c r="AN276" i="1"/>
  <c r="AO275" i="1"/>
  <c r="AP275" i="1" s="1"/>
  <c r="AF169" i="1"/>
  <c r="AG169" i="1" s="1"/>
  <c r="AM169" i="1" s="1"/>
  <c r="AS169" i="1" s="1"/>
  <c r="AE170" i="1"/>
  <c r="R221" i="1"/>
  <c r="S220" i="1"/>
  <c r="G169" i="1"/>
  <c r="H169" i="1" s="1"/>
  <c r="N169" i="1" s="1"/>
  <c r="T169" i="1" s="1"/>
  <c r="V169" i="1" s="1"/>
  <c r="F170" i="1"/>
  <c r="AU168" i="1"/>
  <c r="AX168" i="1"/>
  <c r="AW167" i="1"/>
  <c r="AW168" i="1" s="1"/>
  <c r="AQ227" i="1"/>
  <c r="AR226" i="1"/>
  <c r="BT168" i="1" l="1"/>
  <c r="BV168" i="1"/>
  <c r="BS168" i="1"/>
  <c r="BF169" i="1"/>
  <c r="BL169" i="1" s="1"/>
  <c r="BR169" i="1" s="1"/>
  <c r="BJ173" i="1"/>
  <c r="BI173" i="1"/>
  <c r="BH173" i="1"/>
  <c r="BW168" i="1"/>
  <c r="BD171" i="1"/>
  <c r="BE171" i="1" s="1"/>
  <c r="AF170" i="1"/>
  <c r="AG170" i="1" s="1"/>
  <c r="AM170" i="1" s="1"/>
  <c r="AS170" i="1" s="1"/>
  <c r="AE171" i="1"/>
  <c r="AL173" i="1"/>
  <c r="AJ172" i="1"/>
  <c r="AI172" i="1"/>
  <c r="AK172" i="1"/>
  <c r="AH172" i="1"/>
  <c r="U169" i="1"/>
  <c r="AU169" i="1"/>
  <c r="AX169" i="1"/>
  <c r="M174" i="1"/>
  <c r="BG174" i="1" s="1"/>
  <c r="L173" i="1"/>
  <c r="K173" i="1"/>
  <c r="I173" i="1"/>
  <c r="J173" i="1"/>
  <c r="AQ228" i="1"/>
  <c r="AR227" i="1"/>
  <c r="G170" i="1"/>
  <c r="H170" i="1" s="1"/>
  <c r="N170" i="1" s="1"/>
  <c r="T170" i="1" s="1"/>
  <c r="V170" i="1" s="1"/>
  <c r="F171" i="1"/>
  <c r="R222" i="1"/>
  <c r="S221" i="1"/>
  <c r="AN277" i="1"/>
  <c r="AO276" i="1"/>
  <c r="AP276" i="1" s="1"/>
  <c r="AT169" i="1"/>
  <c r="AT170" i="1" l="1"/>
  <c r="AW169" i="1"/>
  <c r="BS169" i="1"/>
  <c r="BF170" i="1"/>
  <c r="BL170" i="1" s="1"/>
  <c r="BR170" i="1" s="1"/>
  <c r="BT169" i="1"/>
  <c r="BJ174" i="1"/>
  <c r="BI174" i="1"/>
  <c r="BH174" i="1"/>
  <c r="BV169" i="1"/>
  <c r="BW169" i="1"/>
  <c r="BD172" i="1"/>
  <c r="BE172" i="1" s="1"/>
  <c r="AL174" i="1"/>
  <c r="AI173" i="1"/>
  <c r="AJ173" i="1"/>
  <c r="AK173" i="1"/>
  <c r="AH173" i="1"/>
  <c r="R223" i="1"/>
  <c r="S222" i="1"/>
  <c r="AQ229" i="1"/>
  <c r="AR228" i="1"/>
  <c r="AF171" i="1"/>
  <c r="AG171" i="1" s="1"/>
  <c r="AM171" i="1" s="1"/>
  <c r="AS171" i="1" s="1"/>
  <c r="AE172" i="1"/>
  <c r="AN278" i="1"/>
  <c r="AO277" i="1"/>
  <c r="AP277" i="1" s="1"/>
  <c r="U170" i="1"/>
  <c r="M175" i="1"/>
  <c r="BG175" i="1" s="1"/>
  <c r="I174" i="1"/>
  <c r="L174" i="1"/>
  <c r="J174" i="1"/>
  <c r="K174" i="1"/>
  <c r="G171" i="1"/>
  <c r="H171" i="1" s="1"/>
  <c r="N171" i="1" s="1"/>
  <c r="T171" i="1" s="1"/>
  <c r="V171" i="1" s="1"/>
  <c r="F172" i="1"/>
  <c r="AU170" i="1"/>
  <c r="AX170" i="1"/>
  <c r="AT171" i="1" l="1"/>
  <c r="AW170" i="1"/>
  <c r="BS170" i="1"/>
  <c r="BT170" i="1"/>
  <c r="BF171" i="1"/>
  <c r="BL171" i="1" s="1"/>
  <c r="BR171" i="1" s="1"/>
  <c r="BJ175" i="1"/>
  <c r="BI175" i="1"/>
  <c r="BH175" i="1"/>
  <c r="BV170" i="1"/>
  <c r="BW170" i="1"/>
  <c r="BD173" i="1"/>
  <c r="BE173" i="1" s="1"/>
  <c r="AN279" i="1"/>
  <c r="AO278" i="1"/>
  <c r="AP278" i="1" s="1"/>
  <c r="AQ230" i="1"/>
  <c r="AR229" i="1"/>
  <c r="G172" i="1"/>
  <c r="H172" i="1" s="1"/>
  <c r="N172" i="1" s="1"/>
  <c r="T172" i="1" s="1"/>
  <c r="V172" i="1" s="1"/>
  <c r="F173" i="1"/>
  <c r="M176" i="1"/>
  <c r="BG176" i="1" s="1"/>
  <c r="J175" i="1"/>
  <c r="L175" i="1"/>
  <c r="I175" i="1"/>
  <c r="K175" i="1"/>
  <c r="AF172" i="1"/>
  <c r="AG172" i="1" s="1"/>
  <c r="AM172" i="1" s="1"/>
  <c r="AS172" i="1" s="1"/>
  <c r="AE173" i="1"/>
  <c r="U171" i="1"/>
  <c r="AU171" i="1"/>
  <c r="AX171" i="1"/>
  <c r="R224" i="1"/>
  <c r="S223" i="1"/>
  <c r="AL175" i="1"/>
  <c r="AH174" i="1"/>
  <c r="AJ174" i="1"/>
  <c r="AI174" i="1"/>
  <c r="AK174" i="1"/>
  <c r="AT172" i="1" l="1"/>
  <c r="U172" i="1"/>
  <c r="AW171" i="1"/>
  <c r="BF172" i="1"/>
  <c r="BL172" i="1" s="1"/>
  <c r="BR172" i="1" s="1"/>
  <c r="BT171" i="1"/>
  <c r="BS171" i="1"/>
  <c r="BI176" i="1"/>
  <c r="BJ176" i="1"/>
  <c r="BH176" i="1"/>
  <c r="BV171" i="1"/>
  <c r="BW171" i="1"/>
  <c r="BD174" i="1"/>
  <c r="BE174" i="1" s="1"/>
  <c r="G173" i="1"/>
  <c r="H173" i="1" s="1"/>
  <c r="N173" i="1" s="1"/>
  <c r="T173" i="1" s="1"/>
  <c r="V173" i="1" s="1"/>
  <c r="F174" i="1"/>
  <c r="R225" i="1"/>
  <c r="S224" i="1"/>
  <c r="AF173" i="1"/>
  <c r="AG173" i="1" s="1"/>
  <c r="AM173" i="1" s="1"/>
  <c r="AS173" i="1" s="1"/>
  <c r="AT173" i="1" s="1"/>
  <c r="AE174" i="1"/>
  <c r="AU172" i="1"/>
  <c r="AX172" i="1"/>
  <c r="AL176" i="1"/>
  <c r="AJ175" i="1"/>
  <c r="AK175" i="1"/>
  <c r="AH175" i="1"/>
  <c r="AI175" i="1"/>
  <c r="M177" i="1"/>
  <c r="BG177" i="1" s="1"/>
  <c r="L176" i="1"/>
  <c r="I176" i="1"/>
  <c r="K176" i="1"/>
  <c r="J176" i="1"/>
  <c r="AQ231" i="1"/>
  <c r="AR230" i="1"/>
  <c r="AN280" i="1"/>
  <c r="AO279" i="1"/>
  <c r="AP279" i="1" s="1"/>
  <c r="AW172" i="1" l="1"/>
  <c r="BT172" i="1"/>
  <c r="BS172" i="1"/>
  <c r="BF173" i="1"/>
  <c r="BL173" i="1" s="1"/>
  <c r="BR173" i="1" s="1"/>
  <c r="BJ177" i="1"/>
  <c r="BI177" i="1"/>
  <c r="BH177" i="1"/>
  <c r="BV172" i="1"/>
  <c r="BW172" i="1"/>
  <c r="BD175" i="1"/>
  <c r="BE175" i="1" s="1"/>
  <c r="AF174" i="1"/>
  <c r="AG174" i="1" s="1"/>
  <c r="AM174" i="1" s="1"/>
  <c r="AS174" i="1" s="1"/>
  <c r="AT174" i="1" s="1"/>
  <c r="AE175" i="1"/>
  <c r="AQ232" i="1"/>
  <c r="AR231" i="1"/>
  <c r="AU173" i="1"/>
  <c r="AX173" i="1"/>
  <c r="G174" i="1"/>
  <c r="H174" i="1" s="1"/>
  <c r="N174" i="1" s="1"/>
  <c r="T174" i="1" s="1"/>
  <c r="V174" i="1" s="1"/>
  <c r="F175" i="1"/>
  <c r="M178" i="1"/>
  <c r="BG178" i="1" s="1"/>
  <c r="L177" i="1"/>
  <c r="I177" i="1"/>
  <c r="K177" i="1"/>
  <c r="J177" i="1"/>
  <c r="AN281" i="1"/>
  <c r="AO280" i="1"/>
  <c r="AP280" i="1" s="1"/>
  <c r="AL177" i="1"/>
  <c r="AK176" i="1"/>
  <c r="AJ176" i="1"/>
  <c r="AH176" i="1"/>
  <c r="AI176" i="1"/>
  <c r="R226" i="1"/>
  <c r="S225" i="1"/>
  <c r="U173" i="1"/>
  <c r="U174" i="1" l="1"/>
  <c r="BT173" i="1"/>
  <c r="BS173" i="1"/>
  <c r="BF174" i="1"/>
  <c r="BL174" i="1" s="1"/>
  <c r="BR174" i="1" s="1"/>
  <c r="BJ178" i="1"/>
  <c r="BI178" i="1"/>
  <c r="BH178" i="1"/>
  <c r="BV173" i="1"/>
  <c r="BW173" i="1"/>
  <c r="BD176" i="1"/>
  <c r="BE176" i="1" s="1"/>
  <c r="R227" i="1"/>
  <c r="S226" i="1"/>
  <c r="M179" i="1"/>
  <c r="BG179" i="1" s="1"/>
  <c r="L178" i="1"/>
  <c r="J178" i="1"/>
  <c r="K178" i="1"/>
  <c r="I178" i="1"/>
  <c r="AL178" i="1"/>
  <c r="AK177" i="1"/>
  <c r="AH177" i="1"/>
  <c r="AI177" i="1"/>
  <c r="AJ177" i="1"/>
  <c r="G175" i="1"/>
  <c r="H175" i="1" s="1"/>
  <c r="N175" i="1" s="1"/>
  <c r="T175" i="1" s="1"/>
  <c r="V175" i="1" s="1"/>
  <c r="F176" i="1"/>
  <c r="AF175" i="1"/>
  <c r="AG175" i="1" s="1"/>
  <c r="AM175" i="1" s="1"/>
  <c r="AS175" i="1" s="1"/>
  <c r="AE176" i="1"/>
  <c r="AW173" i="1"/>
  <c r="AN282" i="1"/>
  <c r="AO281" i="1"/>
  <c r="AP281" i="1" s="1"/>
  <c r="AQ233" i="1"/>
  <c r="AR232" i="1"/>
  <c r="AU174" i="1"/>
  <c r="AX174" i="1"/>
  <c r="AW174" i="1" l="1"/>
  <c r="BT174" i="1"/>
  <c r="BS174" i="1"/>
  <c r="BF175" i="1"/>
  <c r="BL175" i="1" s="1"/>
  <c r="BR175" i="1" s="1"/>
  <c r="BJ179" i="1"/>
  <c r="BH179" i="1"/>
  <c r="BI179" i="1"/>
  <c r="BV174" i="1"/>
  <c r="BW174" i="1"/>
  <c r="BD177" i="1"/>
  <c r="BE177" i="1" s="1"/>
  <c r="AQ234" i="1"/>
  <c r="AR233" i="1"/>
  <c r="AF176" i="1"/>
  <c r="AG176" i="1" s="1"/>
  <c r="AM176" i="1" s="1"/>
  <c r="AS176" i="1" s="1"/>
  <c r="AE177" i="1"/>
  <c r="M180" i="1"/>
  <c r="BG180" i="1" s="1"/>
  <c r="I179" i="1"/>
  <c r="K179" i="1"/>
  <c r="L179" i="1"/>
  <c r="J179" i="1"/>
  <c r="AL179" i="1"/>
  <c r="AJ178" i="1"/>
  <c r="AI178" i="1"/>
  <c r="AH178" i="1"/>
  <c r="AK178" i="1"/>
  <c r="AU175" i="1"/>
  <c r="AX175" i="1"/>
  <c r="U175" i="1"/>
  <c r="AN283" i="1"/>
  <c r="AO282" i="1"/>
  <c r="AP282" i="1" s="1"/>
  <c r="G176" i="1"/>
  <c r="H176" i="1" s="1"/>
  <c r="N176" i="1" s="1"/>
  <c r="T176" i="1" s="1"/>
  <c r="V176" i="1" s="1"/>
  <c r="F177" i="1"/>
  <c r="AT175" i="1"/>
  <c r="R228" i="1"/>
  <c r="S227" i="1"/>
  <c r="U176" i="1" l="1"/>
  <c r="AT176" i="1"/>
  <c r="BT175" i="1"/>
  <c r="BF176" i="1"/>
  <c r="BL176" i="1" s="1"/>
  <c r="BR176" i="1" s="1"/>
  <c r="BS175" i="1"/>
  <c r="BJ180" i="1"/>
  <c r="BI180" i="1"/>
  <c r="BH180" i="1"/>
  <c r="BV175" i="1"/>
  <c r="BW175" i="1"/>
  <c r="BD178" i="1"/>
  <c r="BE178" i="1" s="1"/>
  <c r="AN284" i="1"/>
  <c r="AO283" i="1"/>
  <c r="AP283" i="1" s="1"/>
  <c r="AL180" i="1"/>
  <c r="AK179" i="1"/>
  <c r="AI179" i="1"/>
  <c r="AJ179" i="1"/>
  <c r="AH179" i="1"/>
  <c r="AU176" i="1"/>
  <c r="AX176" i="1"/>
  <c r="AW175" i="1"/>
  <c r="AF177" i="1"/>
  <c r="AG177" i="1" s="1"/>
  <c r="AM177" i="1" s="1"/>
  <c r="AS177" i="1" s="1"/>
  <c r="AT177" i="1" s="1"/>
  <c r="AE178" i="1"/>
  <c r="G177" i="1"/>
  <c r="H177" i="1" s="1"/>
  <c r="N177" i="1" s="1"/>
  <c r="T177" i="1" s="1"/>
  <c r="V177" i="1" s="1"/>
  <c r="F178" i="1"/>
  <c r="R229" i="1"/>
  <c r="S228" i="1"/>
  <c r="M181" i="1"/>
  <c r="BG181" i="1" s="1"/>
  <c r="L180" i="1"/>
  <c r="J180" i="1"/>
  <c r="I180" i="1"/>
  <c r="K180" i="1"/>
  <c r="AQ235" i="1"/>
  <c r="AR234" i="1"/>
  <c r="AW176" i="1" l="1"/>
  <c r="BT176" i="1"/>
  <c r="BS176" i="1"/>
  <c r="BF177" i="1"/>
  <c r="BL177" i="1" s="1"/>
  <c r="BR177" i="1" s="1"/>
  <c r="BJ181" i="1"/>
  <c r="BI181" i="1"/>
  <c r="BH181" i="1"/>
  <c r="BV176" i="1"/>
  <c r="BW176" i="1"/>
  <c r="BD179" i="1"/>
  <c r="BE179" i="1" s="1"/>
  <c r="G178" i="1"/>
  <c r="H178" i="1" s="1"/>
  <c r="N178" i="1" s="1"/>
  <c r="T178" i="1" s="1"/>
  <c r="V178" i="1" s="1"/>
  <c r="F179" i="1"/>
  <c r="U177" i="1"/>
  <c r="M182" i="1"/>
  <c r="BG182" i="1" s="1"/>
  <c r="J181" i="1"/>
  <c r="K181" i="1"/>
  <c r="I181" i="1"/>
  <c r="L181" i="1"/>
  <c r="AF178" i="1"/>
  <c r="AG178" i="1" s="1"/>
  <c r="AM178" i="1" s="1"/>
  <c r="AS178" i="1" s="1"/>
  <c r="AE179" i="1"/>
  <c r="AL181" i="1"/>
  <c r="AH180" i="1"/>
  <c r="AJ180" i="1"/>
  <c r="AI180" i="1"/>
  <c r="AK180" i="1"/>
  <c r="AQ236" i="1"/>
  <c r="AR235" i="1"/>
  <c r="R230" i="1"/>
  <c r="S229" i="1"/>
  <c r="AU177" i="1"/>
  <c r="AX177" i="1"/>
  <c r="AN285" i="1"/>
  <c r="AO284" i="1"/>
  <c r="AP284" i="1" s="1"/>
  <c r="U178" i="1" l="1"/>
  <c r="BS177" i="1"/>
  <c r="BF178" i="1"/>
  <c r="BL178" i="1" s="1"/>
  <c r="BR178" i="1" s="1"/>
  <c r="BT177" i="1"/>
  <c r="BJ182" i="1"/>
  <c r="BI182" i="1"/>
  <c r="BH182" i="1"/>
  <c r="BV177" i="1"/>
  <c r="BW177" i="1"/>
  <c r="BD180" i="1"/>
  <c r="BE180" i="1" s="1"/>
  <c r="AF179" i="1"/>
  <c r="AG179" i="1" s="1"/>
  <c r="AM179" i="1" s="1"/>
  <c r="AS179" i="1" s="1"/>
  <c r="AE180" i="1"/>
  <c r="AW177" i="1"/>
  <c r="AU178" i="1"/>
  <c r="AX178" i="1"/>
  <c r="AT178" i="1"/>
  <c r="AQ237" i="1"/>
  <c r="AR236" i="1"/>
  <c r="AL182" i="1"/>
  <c r="AH181" i="1"/>
  <c r="AJ181" i="1"/>
  <c r="AI181" i="1"/>
  <c r="AK181" i="1"/>
  <c r="M183" i="1"/>
  <c r="BG183" i="1" s="1"/>
  <c r="I182" i="1"/>
  <c r="K182" i="1"/>
  <c r="L182" i="1"/>
  <c r="J182" i="1"/>
  <c r="G179" i="1"/>
  <c r="H179" i="1" s="1"/>
  <c r="N179" i="1" s="1"/>
  <c r="T179" i="1" s="1"/>
  <c r="V179" i="1" s="1"/>
  <c r="F180" i="1"/>
  <c r="AN286" i="1"/>
  <c r="AO285" i="1"/>
  <c r="AP285" i="1" s="1"/>
  <c r="R231" i="1"/>
  <c r="S230" i="1"/>
  <c r="AW178" i="1" l="1"/>
  <c r="BS178" i="1"/>
  <c r="BW178" i="1"/>
  <c r="BT178" i="1"/>
  <c r="BF179" i="1"/>
  <c r="BL179" i="1" s="1"/>
  <c r="BR179" i="1" s="1"/>
  <c r="BJ183" i="1"/>
  <c r="BI183" i="1"/>
  <c r="BH183" i="1"/>
  <c r="BV178" i="1"/>
  <c r="BD181" i="1"/>
  <c r="BE181" i="1" s="1"/>
  <c r="AQ238" i="1"/>
  <c r="AR237" i="1"/>
  <c r="M184" i="1"/>
  <c r="BG184" i="1" s="1"/>
  <c r="J183" i="1"/>
  <c r="K183" i="1"/>
  <c r="I183" i="1"/>
  <c r="L183" i="1"/>
  <c r="U179" i="1"/>
  <c r="AN287" i="1"/>
  <c r="AO286" i="1"/>
  <c r="AP286" i="1" s="1"/>
  <c r="AL183" i="1"/>
  <c r="AI182" i="1"/>
  <c r="AK182" i="1"/>
  <c r="AJ182" i="1"/>
  <c r="AH182" i="1"/>
  <c r="AT179" i="1"/>
  <c r="AF180" i="1"/>
  <c r="AG180" i="1" s="1"/>
  <c r="AM180" i="1" s="1"/>
  <c r="AS180" i="1" s="1"/>
  <c r="AE181" i="1"/>
  <c r="R232" i="1"/>
  <c r="S231" i="1"/>
  <c r="G180" i="1"/>
  <c r="H180" i="1" s="1"/>
  <c r="N180" i="1" s="1"/>
  <c r="T180" i="1" s="1"/>
  <c r="V180" i="1" s="1"/>
  <c r="F181" i="1"/>
  <c r="AU179" i="1"/>
  <c r="AX179" i="1"/>
  <c r="BT179" i="1" l="1"/>
  <c r="BS179" i="1"/>
  <c r="BF180" i="1"/>
  <c r="BL180" i="1" s="1"/>
  <c r="BR180" i="1" s="1"/>
  <c r="BI184" i="1"/>
  <c r="BJ184" i="1"/>
  <c r="BH184" i="1"/>
  <c r="BV179" i="1"/>
  <c r="BW179" i="1"/>
  <c r="BD182" i="1"/>
  <c r="BE182" i="1" s="1"/>
  <c r="AU180" i="1"/>
  <c r="AX180" i="1"/>
  <c r="AN288" i="1"/>
  <c r="AO287" i="1"/>
  <c r="AP287" i="1" s="1"/>
  <c r="AW179" i="1"/>
  <c r="AW180" i="1" s="1"/>
  <c r="G181" i="1"/>
  <c r="H181" i="1" s="1"/>
  <c r="N181" i="1" s="1"/>
  <c r="T181" i="1" s="1"/>
  <c r="V181" i="1" s="1"/>
  <c r="F182" i="1"/>
  <c r="AF181" i="1"/>
  <c r="AG181" i="1" s="1"/>
  <c r="AM181" i="1" s="1"/>
  <c r="AS181" i="1" s="1"/>
  <c r="AE182" i="1"/>
  <c r="AT180" i="1"/>
  <c r="U180" i="1"/>
  <c r="R233" i="1"/>
  <c r="S232" i="1"/>
  <c r="AL184" i="1"/>
  <c r="AI183" i="1"/>
  <c r="AH183" i="1"/>
  <c r="AK183" i="1"/>
  <c r="AJ183" i="1"/>
  <c r="M185" i="1"/>
  <c r="BG185" i="1" s="1"/>
  <c r="I184" i="1"/>
  <c r="J184" i="1"/>
  <c r="K184" i="1"/>
  <c r="L184" i="1"/>
  <c r="AQ239" i="1"/>
  <c r="AR238" i="1"/>
  <c r="U181" i="1" l="1"/>
  <c r="BS180" i="1"/>
  <c r="BF181" i="1"/>
  <c r="BL181" i="1" s="1"/>
  <c r="BR181" i="1" s="1"/>
  <c r="BT180" i="1"/>
  <c r="BJ185" i="1"/>
  <c r="BI185" i="1"/>
  <c r="BH185" i="1"/>
  <c r="BV180" i="1"/>
  <c r="BW180" i="1"/>
  <c r="BD183" i="1"/>
  <c r="BE183" i="1" s="1"/>
  <c r="M186" i="1"/>
  <c r="BG186" i="1" s="1"/>
  <c r="J185" i="1"/>
  <c r="K185" i="1"/>
  <c r="I185" i="1"/>
  <c r="L185" i="1"/>
  <c r="AU181" i="1"/>
  <c r="AX181" i="1"/>
  <c r="AL185" i="1"/>
  <c r="AK184" i="1"/>
  <c r="AJ184" i="1"/>
  <c r="AH184" i="1"/>
  <c r="AI184" i="1"/>
  <c r="AT181" i="1"/>
  <c r="G182" i="1"/>
  <c r="H182" i="1" s="1"/>
  <c r="N182" i="1" s="1"/>
  <c r="T182" i="1" s="1"/>
  <c r="V182" i="1" s="1"/>
  <c r="F183" i="1"/>
  <c r="AN289" i="1"/>
  <c r="AO288" i="1"/>
  <c r="AP288" i="1" s="1"/>
  <c r="AQ240" i="1"/>
  <c r="AR239" i="1"/>
  <c r="R234" i="1"/>
  <c r="S233" i="1"/>
  <c r="AF182" i="1"/>
  <c r="AG182" i="1" s="1"/>
  <c r="AM182" i="1" s="1"/>
  <c r="AS182" i="1" s="1"/>
  <c r="AE183" i="1"/>
  <c r="BW181" i="1" l="1"/>
  <c r="BT181" i="1"/>
  <c r="BS181" i="1"/>
  <c r="BF182" i="1"/>
  <c r="BL182" i="1" s="1"/>
  <c r="BR182" i="1" s="1"/>
  <c r="BJ186" i="1"/>
  <c r="BI186" i="1"/>
  <c r="BH186" i="1"/>
  <c r="BV181" i="1"/>
  <c r="BD184" i="1"/>
  <c r="BE184" i="1" s="1"/>
  <c r="AU182" i="1"/>
  <c r="AX182" i="1"/>
  <c r="AQ241" i="1"/>
  <c r="AR240" i="1"/>
  <c r="AT182" i="1"/>
  <c r="R235" i="1"/>
  <c r="S234" i="1"/>
  <c r="AN290" i="1"/>
  <c r="AO289" i="1"/>
  <c r="AP289" i="1" s="1"/>
  <c r="AL186" i="1"/>
  <c r="AH185" i="1"/>
  <c r="AI185" i="1"/>
  <c r="AK185" i="1"/>
  <c r="AJ185" i="1"/>
  <c r="U182" i="1"/>
  <c r="AW181" i="1"/>
  <c r="AF183" i="1"/>
  <c r="AG183" i="1" s="1"/>
  <c r="AM183" i="1" s="1"/>
  <c r="AS183" i="1" s="1"/>
  <c r="AE184" i="1"/>
  <c r="G183" i="1"/>
  <c r="H183" i="1" s="1"/>
  <c r="N183" i="1" s="1"/>
  <c r="T183" i="1" s="1"/>
  <c r="V183" i="1" s="1"/>
  <c r="F184" i="1"/>
  <c r="M187" i="1"/>
  <c r="BG187" i="1" s="1"/>
  <c r="I186" i="1"/>
  <c r="L186" i="1"/>
  <c r="J186" i="1"/>
  <c r="K186" i="1"/>
  <c r="AW182" i="1" l="1"/>
  <c r="BT182" i="1"/>
  <c r="BS182" i="1"/>
  <c r="BF183" i="1"/>
  <c r="BL183" i="1" s="1"/>
  <c r="BR183" i="1" s="1"/>
  <c r="BJ187" i="1"/>
  <c r="BH187" i="1"/>
  <c r="BI187" i="1"/>
  <c r="BV182" i="1"/>
  <c r="BW182" i="1"/>
  <c r="BD185" i="1"/>
  <c r="BE185" i="1" s="1"/>
  <c r="AN291" i="1"/>
  <c r="AO290" i="1"/>
  <c r="AP290" i="1" s="1"/>
  <c r="AF184" i="1"/>
  <c r="AG184" i="1" s="1"/>
  <c r="AM184" i="1" s="1"/>
  <c r="AS184" i="1" s="1"/>
  <c r="AE185" i="1"/>
  <c r="U183" i="1"/>
  <c r="AQ242" i="1"/>
  <c r="AR241" i="1"/>
  <c r="AU183" i="1"/>
  <c r="AX183" i="1"/>
  <c r="R236" i="1"/>
  <c r="S235" i="1"/>
  <c r="M188" i="1"/>
  <c r="BG188" i="1" s="1"/>
  <c r="K187" i="1"/>
  <c r="I187" i="1"/>
  <c r="L187" i="1"/>
  <c r="J187" i="1"/>
  <c r="AL187" i="1"/>
  <c r="AJ186" i="1"/>
  <c r="AI186" i="1"/>
  <c r="AH186" i="1"/>
  <c r="AK186" i="1"/>
  <c r="G184" i="1"/>
  <c r="H184" i="1" s="1"/>
  <c r="N184" i="1" s="1"/>
  <c r="T184" i="1" s="1"/>
  <c r="V184" i="1" s="1"/>
  <c r="F185" i="1"/>
  <c r="AT183" i="1"/>
  <c r="AT184" i="1" l="1"/>
  <c r="AW183" i="1"/>
  <c r="BT183" i="1"/>
  <c r="BS183" i="1"/>
  <c r="BF184" i="1"/>
  <c r="BL184" i="1" s="1"/>
  <c r="BR184" i="1" s="1"/>
  <c r="BJ188" i="1"/>
  <c r="BI188" i="1"/>
  <c r="BH188" i="1"/>
  <c r="BV183" i="1"/>
  <c r="BW183" i="1"/>
  <c r="BD186" i="1"/>
  <c r="BE186" i="1" s="1"/>
  <c r="AF185" i="1"/>
  <c r="AG185" i="1" s="1"/>
  <c r="AM185" i="1" s="1"/>
  <c r="AS185" i="1" s="1"/>
  <c r="AE186" i="1"/>
  <c r="G185" i="1"/>
  <c r="H185" i="1" s="1"/>
  <c r="N185" i="1" s="1"/>
  <c r="T185" i="1" s="1"/>
  <c r="V185" i="1" s="1"/>
  <c r="F186" i="1"/>
  <c r="AU184" i="1"/>
  <c r="AX184" i="1"/>
  <c r="M189" i="1"/>
  <c r="BG189" i="1" s="1"/>
  <c r="I188" i="1"/>
  <c r="J188" i="1"/>
  <c r="L188" i="1"/>
  <c r="K188" i="1"/>
  <c r="R237" i="1"/>
  <c r="S236" i="1"/>
  <c r="AQ243" i="1"/>
  <c r="AR242" i="1"/>
  <c r="AL188" i="1"/>
  <c r="AH187" i="1"/>
  <c r="AI187" i="1"/>
  <c r="AJ187" i="1"/>
  <c r="AK187" i="1"/>
  <c r="U184" i="1"/>
  <c r="AN292" i="1"/>
  <c r="AO291" i="1"/>
  <c r="AP291" i="1" s="1"/>
  <c r="AT185" i="1" l="1"/>
  <c r="U185" i="1"/>
  <c r="AW184" i="1"/>
  <c r="BT184" i="1"/>
  <c r="BS184" i="1"/>
  <c r="BF185" i="1"/>
  <c r="BL185" i="1" s="1"/>
  <c r="BR185" i="1" s="1"/>
  <c r="BJ189" i="1"/>
  <c r="BI189" i="1"/>
  <c r="BH189" i="1"/>
  <c r="BV184" i="1"/>
  <c r="BW184" i="1"/>
  <c r="BD187" i="1"/>
  <c r="BE187" i="1" s="1"/>
  <c r="M190" i="1"/>
  <c r="BG190" i="1" s="1"/>
  <c r="L189" i="1"/>
  <c r="J189" i="1"/>
  <c r="K189" i="1"/>
  <c r="I189" i="1"/>
  <c r="G186" i="1"/>
  <c r="H186" i="1" s="1"/>
  <c r="N186" i="1" s="1"/>
  <c r="T186" i="1" s="1"/>
  <c r="V186" i="1" s="1"/>
  <c r="F187" i="1"/>
  <c r="AL189" i="1"/>
  <c r="AJ188" i="1"/>
  <c r="AK188" i="1"/>
  <c r="AH188" i="1"/>
  <c r="AI188" i="1"/>
  <c r="AQ244" i="1"/>
  <c r="AR243" i="1"/>
  <c r="AF186" i="1"/>
  <c r="AG186" i="1" s="1"/>
  <c r="AM186" i="1" s="1"/>
  <c r="AS186" i="1" s="1"/>
  <c r="AE187" i="1"/>
  <c r="AN293" i="1"/>
  <c r="AO292" i="1"/>
  <c r="AP292" i="1" s="1"/>
  <c r="R238" i="1"/>
  <c r="S237" i="1"/>
  <c r="AU185" i="1"/>
  <c r="AX185" i="1"/>
  <c r="BF186" i="1" l="1"/>
  <c r="BL186" i="1" s="1"/>
  <c r="BR186" i="1" s="1"/>
  <c r="BT185" i="1"/>
  <c r="BS185" i="1"/>
  <c r="BJ190" i="1"/>
  <c r="BI190" i="1"/>
  <c r="BH190" i="1"/>
  <c r="BV185" i="1"/>
  <c r="BW185" i="1"/>
  <c r="BD188" i="1"/>
  <c r="BE188" i="1" s="1"/>
  <c r="AF187" i="1"/>
  <c r="AG187" i="1" s="1"/>
  <c r="AM187" i="1" s="1"/>
  <c r="AS187" i="1" s="1"/>
  <c r="AE188" i="1"/>
  <c r="AW185" i="1"/>
  <c r="G187" i="1"/>
  <c r="H187" i="1" s="1"/>
  <c r="N187" i="1" s="1"/>
  <c r="T187" i="1" s="1"/>
  <c r="V187" i="1" s="1"/>
  <c r="F188" i="1"/>
  <c r="R239" i="1"/>
  <c r="S238" i="1"/>
  <c r="AU186" i="1"/>
  <c r="AX186" i="1"/>
  <c r="AT186" i="1"/>
  <c r="AQ245" i="1"/>
  <c r="AR244" i="1"/>
  <c r="M191" i="1"/>
  <c r="BG191" i="1" s="1"/>
  <c r="J190" i="1"/>
  <c r="I190" i="1"/>
  <c r="K190" i="1"/>
  <c r="L190" i="1"/>
  <c r="AN294" i="1"/>
  <c r="AO293" i="1"/>
  <c r="AP293" i="1" s="1"/>
  <c r="AL190" i="1"/>
  <c r="AK189" i="1"/>
  <c r="AH189" i="1"/>
  <c r="AJ189" i="1"/>
  <c r="AI189" i="1"/>
  <c r="U186" i="1"/>
  <c r="U187" i="1" l="1"/>
  <c r="AT187" i="1"/>
  <c r="BT186" i="1"/>
  <c r="BS186" i="1"/>
  <c r="BF187" i="1"/>
  <c r="BL187" i="1" s="1"/>
  <c r="BR187" i="1" s="1"/>
  <c r="BJ191" i="1"/>
  <c r="BI191" i="1"/>
  <c r="BH191" i="1"/>
  <c r="BV186" i="1"/>
  <c r="BW186" i="1"/>
  <c r="BD189" i="1"/>
  <c r="BE189" i="1" s="1"/>
  <c r="AN295" i="1"/>
  <c r="AO294" i="1"/>
  <c r="AP294" i="1" s="1"/>
  <c r="AW186" i="1"/>
  <c r="AW187" i="1" s="1"/>
  <c r="AL191" i="1"/>
  <c r="AK190" i="1"/>
  <c r="AJ190" i="1"/>
  <c r="AH190" i="1"/>
  <c r="AI190" i="1"/>
  <c r="AQ246" i="1"/>
  <c r="AR245" i="1"/>
  <c r="M192" i="1"/>
  <c r="BG192" i="1" s="1"/>
  <c r="K191" i="1"/>
  <c r="I191" i="1"/>
  <c r="L191" i="1"/>
  <c r="J191" i="1"/>
  <c r="R240" i="1"/>
  <c r="S239" i="1"/>
  <c r="AF188" i="1"/>
  <c r="AG188" i="1" s="1"/>
  <c r="AM188" i="1" s="1"/>
  <c r="AS188" i="1" s="1"/>
  <c r="AT188" i="1" s="1"/>
  <c r="AE189" i="1"/>
  <c r="G188" i="1"/>
  <c r="H188" i="1" s="1"/>
  <c r="N188" i="1" s="1"/>
  <c r="T188" i="1" s="1"/>
  <c r="V188" i="1" s="1"/>
  <c r="F189" i="1"/>
  <c r="AU187" i="1"/>
  <c r="AX187" i="1"/>
  <c r="BT187" i="1" l="1"/>
  <c r="BS187" i="1"/>
  <c r="BF188" i="1"/>
  <c r="BL188" i="1" s="1"/>
  <c r="BR188" i="1" s="1"/>
  <c r="BI192" i="1"/>
  <c r="BH192" i="1"/>
  <c r="BJ192" i="1"/>
  <c r="BV187" i="1"/>
  <c r="BW187" i="1"/>
  <c r="BD190" i="1"/>
  <c r="BE190" i="1" s="1"/>
  <c r="R241" i="1"/>
  <c r="S240" i="1"/>
  <c r="AQ247" i="1"/>
  <c r="AR246" i="1"/>
  <c r="AF189" i="1"/>
  <c r="AG189" i="1" s="1"/>
  <c r="AM189" i="1" s="1"/>
  <c r="AS189" i="1" s="1"/>
  <c r="AE190" i="1"/>
  <c r="M193" i="1"/>
  <c r="BG193" i="1" s="1"/>
  <c r="L192" i="1"/>
  <c r="I192" i="1"/>
  <c r="K192" i="1"/>
  <c r="J192" i="1"/>
  <c r="G189" i="1"/>
  <c r="H189" i="1" s="1"/>
  <c r="N189" i="1" s="1"/>
  <c r="T189" i="1" s="1"/>
  <c r="V189" i="1" s="1"/>
  <c r="F190" i="1"/>
  <c r="AU188" i="1"/>
  <c r="AX188" i="1"/>
  <c r="U188" i="1"/>
  <c r="AL192" i="1"/>
  <c r="AK191" i="1"/>
  <c r="AH191" i="1"/>
  <c r="AI191" i="1"/>
  <c r="AJ191" i="1"/>
  <c r="AN296" i="1"/>
  <c r="AO295" i="1"/>
  <c r="AP295" i="1" s="1"/>
  <c r="U189" i="1" l="1"/>
  <c r="BT188" i="1"/>
  <c r="BS188" i="1"/>
  <c r="BF189" i="1"/>
  <c r="BL189" i="1" s="1"/>
  <c r="BR189" i="1" s="1"/>
  <c r="BJ193" i="1"/>
  <c r="BI193" i="1"/>
  <c r="BH193" i="1"/>
  <c r="BV188" i="1"/>
  <c r="BW188" i="1"/>
  <c r="BD191" i="1"/>
  <c r="BE191" i="1" s="1"/>
  <c r="AU189" i="1"/>
  <c r="AX189" i="1"/>
  <c r="AL193" i="1"/>
  <c r="AH192" i="1"/>
  <c r="AJ192" i="1"/>
  <c r="AI192" i="1"/>
  <c r="AK192" i="1"/>
  <c r="AQ248" i="1"/>
  <c r="AR247" i="1"/>
  <c r="AW188" i="1"/>
  <c r="R242" i="1"/>
  <c r="S241" i="1"/>
  <c r="G190" i="1"/>
  <c r="H190" i="1" s="1"/>
  <c r="N190" i="1" s="1"/>
  <c r="T190" i="1" s="1"/>
  <c r="V190" i="1" s="1"/>
  <c r="F191" i="1"/>
  <c r="AF190" i="1"/>
  <c r="AG190" i="1" s="1"/>
  <c r="AM190" i="1" s="1"/>
  <c r="AS190" i="1" s="1"/>
  <c r="AE191" i="1"/>
  <c r="AN297" i="1"/>
  <c r="AO296" i="1"/>
  <c r="AP296" i="1" s="1"/>
  <c r="M194" i="1"/>
  <c r="BG194" i="1" s="1"/>
  <c r="L193" i="1"/>
  <c r="I193" i="1"/>
  <c r="J193" i="1"/>
  <c r="K193" i="1"/>
  <c r="AT189" i="1"/>
  <c r="AW189" i="1" l="1"/>
  <c r="BS189" i="1"/>
  <c r="BF190" i="1"/>
  <c r="BL190" i="1" s="1"/>
  <c r="BR190" i="1" s="1"/>
  <c r="BT189" i="1"/>
  <c r="BJ194" i="1"/>
  <c r="BI194" i="1"/>
  <c r="BH194" i="1"/>
  <c r="BV189" i="1"/>
  <c r="BW189" i="1"/>
  <c r="BD192" i="1"/>
  <c r="BE192" i="1" s="1"/>
  <c r="AU190" i="1"/>
  <c r="AX190" i="1"/>
  <c r="AQ249" i="1"/>
  <c r="AR248" i="1"/>
  <c r="AN298" i="1"/>
  <c r="AO297" i="1"/>
  <c r="AP297" i="1" s="1"/>
  <c r="G191" i="1"/>
  <c r="H191" i="1" s="1"/>
  <c r="N191" i="1" s="1"/>
  <c r="T191" i="1" s="1"/>
  <c r="V191" i="1" s="1"/>
  <c r="F192" i="1"/>
  <c r="AL194" i="1"/>
  <c r="AJ193" i="1"/>
  <c r="AI193" i="1"/>
  <c r="AK193" i="1"/>
  <c r="AH193" i="1"/>
  <c r="U190" i="1"/>
  <c r="R243" i="1"/>
  <c r="S242" i="1"/>
  <c r="AT190" i="1"/>
  <c r="M195" i="1"/>
  <c r="BG195" i="1" s="1"/>
  <c r="I194" i="1"/>
  <c r="L194" i="1"/>
  <c r="K194" i="1"/>
  <c r="J194" i="1"/>
  <c r="AF191" i="1"/>
  <c r="AG191" i="1" s="1"/>
  <c r="AM191" i="1" s="1"/>
  <c r="AS191" i="1" s="1"/>
  <c r="AE192" i="1"/>
  <c r="U191" i="1" l="1"/>
  <c r="AW190" i="1"/>
  <c r="BT190" i="1"/>
  <c r="BS190" i="1"/>
  <c r="BF191" i="1"/>
  <c r="BL191" i="1" s="1"/>
  <c r="BR191" i="1" s="1"/>
  <c r="BJ195" i="1"/>
  <c r="BI195" i="1"/>
  <c r="BH195" i="1"/>
  <c r="BV190" i="1"/>
  <c r="BW190" i="1"/>
  <c r="BD193" i="1"/>
  <c r="BE193" i="1" s="1"/>
  <c r="M196" i="1"/>
  <c r="BG196" i="1" s="1"/>
  <c r="I195" i="1"/>
  <c r="K195" i="1"/>
  <c r="J195" i="1"/>
  <c r="L195" i="1"/>
  <c r="AQ250" i="1"/>
  <c r="AR249" i="1"/>
  <c r="G192" i="1"/>
  <c r="H192" i="1" s="1"/>
  <c r="N192" i="1" s="1"/>
  <c r="T192" i="1" s="1"/>
  <c r="V192" i="1" s="1"/>
  <c r="F193" i="1"/>
  <c r="AT191" i="1"/>
  <c r="AF192" i="1"/>
  <c r="AG192" i="1" s="1"/>
  <c r="AM192" i="1" s="1"/>
  <c r="AS192" i="1" s="1"/>
  <c r="AE193" i="1"/>
  <c r="AL195" i="1"/>
  <c r="AJ194" i="1"/>
  <c r="AH194" i="1"/>
  <c r="AI194" i="1"/>
  <c r="AK194" i="1"/>
  <c r="AU191" i="1"/>
  <c r="AX191" i="1"/>
  <c r="R244" i="1"/>
  <c r="S243" i="1"/>
  <c r="AN299" i="1"/>
  <c r="AO298" i="1"/>
  <c r="AP298" i="1" s="1"/>
  <c r="AW191" i="1" l="1"/>
  <c r="BF192" i="1"/>
  <c r="BL192" i="1" s="1"/>
  <c r="BR192" i="1" s="1"/>
  <c r="BT191" i="1"/>
  <c r="BS191" i="1"/>
  <c r="BJ196" i="1"/>
  <c r="BI196" i="1"/>
  <c r="BH196" i="1"/>
  <c r="BV191" i="1"/>
  <c r="BW191" i="1"/>
  <c r="BD194" i="1"/>
  <c r="BE194" i="1" s="1"/>
  <c r="U192" i="1"/>
  <c r="AU192" i="1"/>
  <c r="AX192" i="1"/>
  <c r="R245" i="1"/>
  <c r="S244" i="1"/>
  <c r="AL196" i="1"/>
  <c r="AK195" i="1"/>
  <c r="AH195" i="1"/>
  <c r="AJ195" i="1"/>
  <c r="AI195" i="1"/>
  <c r="AT192" i="1"/>
  <c r="AQ251" i="1"/>
  <c r="AR250" i="1"/>
  <c r="AN300" i="1"/>
  <c r="AO299" i="1"/>
  <c r="AP299" i="1" s="1"/>
  <c r="AF193" i="1"/>
  <c r="AG193" i="1" s="1"/>
  <c r="AM193" i="1" s="1"/>
  <c r="AS193" i="1" s="1"/>
  <c r="AE194" i="1"/>
  <c r="G193" i="1"/>
  <c r="H193" i="1" s="1"/>
  <c r="N193" i="1" s="1"/>
  <c r="T193" i="1" s="1"/>
  <c r="V193" i="1" s="1"/>
  <c r="F194" i="1"/>
  <c r="M197" i="1"/>
  <c r="BG197" i="1" s="1"/>
  <c r="K196" i="1"/>
  <c r="L196" i="1"/>
  <c r="J196" i="1"/>
  <c r="I196" i="1"/>
  <c r="AT193" i="1" l="1"/>
  <c r="AW192" i="1"/>
  <c r="BT192" i="1"/>
  <c r="BV192" i="1"/>
  <c r="BS192" i="1"/>
  <c r="BF193" i="1"/>
  <c r="BL193" i="1" s="1"/>
  <c r="BR193" i="1" s="1"/>
  <c r="BJ197" i="1"/>
  <c r="BI197" i="1"/>
  <c r="BH197" i="1"/>
  <c r="BW192" i="1"/>
  <c r="BD195" i="1"/>
  <c r="BE195" i="1" s="1"/>
  <c r="AN301" i="1"/>
  <c r="AO300" i="1"/>
  <c r="AP300" i="1" s="1"/>
  <c r="AF194" i="1"/>
  <c r="AG194" i="1" s="1"/>
  <c r="AM194" i="1" s="1"/>
  <c r="AS194" i="1" s="1"/>
  <c r="AE195" i="1"/>
  <c r="AL197" i="1"/>
  <c r="AI196" i="1"/>
  <c r="AJ196" i="1"/>
  <c r="AK196" i="1"/>
  <c r="AH196" i="1"/>
  <c r="M198" i="1"/>
  <c r="BG198" i="1" s="1"/>
  <c r="L197" i="1"/>
  <c r="K197" i="1"/>
  <c r="I197" i="1"/>
  <c r="J197" i="1"/>
  <c r="AU193" i="1"/>
  <c r="AX193" i="1"/>
  <c r="G194" i="1"/>
  <c r="H194" i="1" s="1"/>
  <c r="N194" i="1" s="1"/>
  <c r="T194" i="1" s="1"/>
  <c r="V194" i="1" s="1"/>
  <c r="F195" i="1"/>
  <c r="AQ252" i="1"/>
  <c r="AR251" i="1"/>
  <c r="R246" i="1"/>
  <c r="S245" i="1"/>
  <c r="U193" i="1"/>
  <c r="U194" i="1" l="1"/>
  <c r="BW193" i="1"/>
  <c r="BS193" i="1"/>
  <c r="BT193" i="1"/>
  <c r="BF194" i="1"/>
  <c r="BL194" i="1" s="1"/>
  <c r="BR194" i="1" s="1"/>
  <c r="BJ198" i="1"/>
  <c r="BI198" i="1"/>
  <c r="BH198" i="1"/>
  <c r="BV193" i="1"/>
  <c r="BD196" i="1"/>
  <c r="BE196" i="1" s="1"/>
  <c r="R247" i="1"/>
  <c r="S246" i="1"/>
  <c r="G195" i="1"/>
  <c r="H195" i="1" s="1"/>
  <c r="N195" i="1" s="1"/>
  <c r="T195" i="1" s="1"/>
  <c r="V195" i="1" s="1"/>
  <c r="F196" i="1"/>
  <c r="M199" i="1"/>
  <c r="BG199" i="1" s="1"/>
  <c r="J198" i="1"/>
  <c r="I198" i="1"/>
  <c r="K198" i="1"/>
  <c r="L198" i="1"/>
  <c r="AU194" i="1"/>
  <c r="AX194" i="1"/>
  <c r="AL198" i="1"/>
  <c r="AI197" i="1"/>
  <c r="AK197" i="1"/>
  <c r="AH197" i="1"/>
  <c r="AJ197" i="1"/>
  <c r="AT194" i="1"/>
  <c r="AQ253" i="1"/>
  <c r="AR252" i="1"/>
  <c r="AW193" i="1"/>
  <c r="AF195" i="1"/>
  <c r="AG195" i="1" s="1"/>
  <c r="AM195" i="1" s="1"/>
  <c r="AS195" i="1" s="1"/>
  <c r="AE196" i="1"/>
  <c r="AN302" i="1"/>
  <c r="AO301" i="1"/>
  <c r="AP301" i="1" s="1"/>
  <c r="U195" i="1" l="1"/>
  <c r="AW194" i="1"/>
  <c r="BS194" i="1"/>
  <c r="BF195" i="1"/>
  <c r="BL195" i="1" s="1"/>
  <c r="BR195" i="1" s="1"/>
  <c r="BT194" i="1"/>
  <c r="BJ199" i="1"/>
  <c r="BI199" i="1"/>
  <c r="BH199" i="1"/>
  <c r="BV194" i="1"/>
  <c r="BW194" i="1"/>
  <c r="BD197" i="1"/>
  <c r="BE197" i="1" s="1"/>
  <c r="AF196" i="1"/>
  <c r="AG196" i="1" s="1"/>
  <c r="AM196" i="1" s="1"/>
  <c r="AS196" i="1" s="1"/>
  <c r="AE197" i="1"/>
  <c r="AL199" i="1"/>
  <c r="AH198" i="1"/>
  <c r="AI198" i="1"/>
  <c r="AK198" i="1"/>
  <c r="AJ198" i="1"/>
  <c r="G196" i="1"/>
  <c r="H196" i="1" s="1"/>
  <c r="N196" i="1" s="1"/>
  <c r="T196" i="1" s="1"/>
  <c r="V196" i="1" s="1"/>
  <c r="F197" i="1"/>
  <c r="AU195" i="1"/>
  <c r="AX195" i="1"/>
  <c r="AQ254" i="1"/>
  <c r="AR253" i="1"/>
  <c r="AN303" i="1"/>
  <c r="AO302" i="1"/>
  <c r="AP302" i="1" s="1"/>
  <c r="AT195" i="1"/>
  <c r="M200" i="1"/>
  <c r="BG200" i="1" s="1"/>
  <c r="J199" i="1"/>
  <c r="K199" i="1"/>
  <c r="I199" i="1"/>
  <c r="L199" i="1"/>
  <c r="R248" i="1"/>
  <c r="S247" i="1"/>
  <c r="U196" i="1" l="1"/>
  <c r="AT196" i="1"/>
  <c r="BT195" i="1"/>
  <c r="BS195" i="1"/>
  <c r="BF196" i="1"/>
  <c r="BL196" i="1" s="1"/>
  <c r="BR196" i="1" s="1"/>
  <c r="BI200" i="1"/>
  <c r="BJ200" i="1"/>
  <c r="BH200" i="1"/>
  <c r="BV195" i="1"/>
  <c r="BW195" i="1"/>
  <c r="BD198" i="1"/>
  <c r="BE198" i="1" s="1"/>
  <c r="AL200" i="1"/>
  <c r="AK199" i="1"/>
  <c r="AI199" i="1"/>
  <c r="AJ199" i="1"/>
  <c r="AH199" i="1"/>
  <c r="R249" i="1"/>
  <c r="S248" i="1"/>
  <c r="M201" i="1"/>
  <c r="BG201" i="1" s="1"/>
  <c r="J200" i="1"/>
  <c r="L200" i="1"/>
  <c r="I200" i="1"/>
  <c r="K200" i="1"/>
  <c r="AQ255" i="1"/>
  <c r="AR254" i="1"/>
  <c r="AW195" i="1"/>
  <c r="G197" i="1"/>
  <c r="H197" i="1" s="1"/>
  <c r="N197" i="1" s="1"/>
  <c r="T197" i="1" s="1"/>
  <c r="V197" i="1" s="1"/>
  <c r="F198" i="1"/>
  <c r="AF197" i="1"/>
  <c r="AG197" i="1" s="1"/>
  <c r="AM197" i="1" s="1"/>
  <c r="AS197" i="1" s="1"/>
  <c r="AT197" i="1" s="1"/>
  <c r="AE198" i="1"/>
  <c r="AN304" i="1"/>
  <c r="AO303" i="1"/>
  <c r="AP303" i="1" s="1"/>
  <c r="AU196" i="1"/>
  <c r="AX196" i="1"/>
  <c r="BT196" i="1" l="1"/>
  <c r="BF197" i="1"/>
  <c r="BL197" i="1" s="1"/>
  <c r="BR197" i="1" s="1"/>
  <c r="BS196" i="1"/>
  <c r="BJ201" i="1"/>
  <c r="BI201" i="1"/>
  <c r="BH201" i="1"/>
  <c r="BV196" i="1"/>
  <c r="BW196" i="1"/>
  <c r="BD199" i="1"/>
  <c r="BE199" i="1" s="1"/>
  <c r="AN305" i="1"/>
  <c r="AO304" i="1"/>
  <c r="AP304" i="1" s="1"/>
  <c r="G198" i="1"/>
  <c r="H198" i="1" s="1"/>
  <c r="N198" i="1" s="1"/>
  <c r="T198" i="1" s="1"/>
  <c r="V198" i="1" s="1"/>
  <c r="F199" i="1"/>
  <c r="M202" i="1"/>
  <c r="BG202" i="1" s="1"/>
  <c r="L201" i="1"/>
  <c r="J201" i="1"/>
  <c r="I201" i="1"/>
  <c r="K201" i="1"/>
  <c r="AW196" i="1"/>
  <c r="AF198" i="1"/>
  <c r="AG198" i="1" s="1"/>
  <c r="AM198" i="1" s="1"/>
  <c r="AS198" i="1" s="1"/>
  <c r="AE199" i="1"/>
  <c r="U197" i="1"/>
  <c r="R250" i="1"/>
  <c r="S249" i="1"/>
  <c r="AU197" i="1"/>
  <c r="AX197" i="1"/>
  <c r="AQ256" i="1"/>
  <c r="AR255" i="1"/>
  <c r="AL201" i="1"/>
  <c r="AJ200" i="1"/>
  <c r="AI200" i="1"/>
  <c r="AK200" i="1"/>
  <c r="AH200" i="1"/>
  <c r="U198" i="1" l="1"/>
  <c r="BT197" i="1"/>
  <c r="BS197" i="1"/>
  <c r="BV197" i="1"/>
  <c r="BF198" i="1"/>
  <c r="BL198" i="1" s="1"/>
  <c r="BR198" i="1" s="1"/>
  <c r="BJ202" i="1"/>
  <c r="BI202" i="1"/>
  <c r="BH202" i="1"/>
  <c r="BW197" i="1"/>
  <c r="BD200" i="1"/>
  <c r="BE200" i="1" s="1"/>
  <c r="AU198" i="1"/>
  <c r="AX198" i="1"/>
  <c r="AQ257" i="1"/>
  <c r="AR256" i="1"/>
  <c r="R251" i="1"/>
  <c r="S250" i="1"/>
  <c r="AW197" i="1"/>
  <c r="M203" i="1"/>
  <c r="BG203" i="1" s="1"/>
  <c r="I202" i="1"/>
  <c r="L202" i="1"/>
  <c r="J202" i="1"/>
  <c r="K202" i="1"/>
  <c r="AL202" i="1"/>
  <c r="AH201" i="1"/>
  <c r="AJ201" i="1"/>
  <c r="AK201" i="1"/>
  <c r="AI201" i="1"/>
  <c r="AF199" i="1"/>
  <c r="AG199" i="1" s="1"/>
  <c r="AM199" i="1" s="1"/>
  <c r="AS199" i="1" s="1"/>
  <c r="AE200" i="1"/>
  <c r="G199" i="1"/>
  <c r="H199" i="1" s="1"/>
  <c r="N199" i="1" s="1"/>
  <c r="T199" i="1" s="1"/>
  <c r="V199" i="1" s="1"/>
  <c r="F200" i="1"/>
  <c r="AN306" i="1"/>
  <c r="AO305" i="1"/>
  <c r="AP305" i="1" s="1"/>
  <c r="AT198" i="1"/>
  <c r="AT199" i="1" l="1"/>
  <c r="AW198" i="1"/>
  <c r="BF199" i="1"/>
  <c r="BL199" i="1" s="1"/>
  <c r="BR199" i="1" s="1"/>
  <c r="BT198" i="1"/>
  <c r="BS198" i="1"/>
  <c r="BJ203" i="1"/>
  <c r="BH203" i="1"/>
  <c r="BI203" i="1"/>
  <c r="BV198" i="1"/>
  <c r="BW198" i="1"/>
  <c r="BD201" i="1"/>
  <c r="BE201" i="1" s="1"/>
  <c r="AU199" i="1"/>
  <c r="AX199" i="1"/>
  <c r="U199" i="1"/>
  <c r="AF200" i="1"/>
  <c r="AG200" i="1" s="1"/>
  <c r="AM200" i="1" s="1"/>
  <c r="AS200" i="1" s="1"/>
  <c r="AT200" i="1" s="1"/>
  <c r="AE201" i="1"/>
  <c r="AN307" i="1"/>
  <c r="AO306" i="1"/>
  <c r="AP306" i="1" s="1"/>
  <c r="G200" i="1"/>
  <c r="H200" i="1" s="1"/>
  <c r="N200" i="1" s="1"/>
  <c r="T200" i="1" s="1"/>
  <c r="V200" i="1" s="1"/>
  <c r="F201" i="1"/>
  <c r="AL203" i="1"/>
  <c r="AJ202" i="1"/>
  <c r="AK202" i="1"/>
  <c r="AH202" i="1"/>
  <c r="AI202" i="1"/>
  <c r="AQ258" i="1"/>
  <c r="AR257" i="1"/>
  <c r="M204" i="1"/>
  <c r="BG204" i="1" s="1"/>
  <c r="K203" i="1"/>
  <c r="J203" i="1"/>
  <c r="I203" i="1"/>
  <c r="L203" i="1"/>
  <c r="R252" i="1"/>
  <c r="S251" i="1"/>
  <c r="AW199" i="1" l="1"/>
  <c r="BT199" i="1"/>
  <c r="BS199" i="1"/>
  <c r="BF200" i="1"/>
  <c r="BL200" i="1" s="1"/>
  <c r="BR200" i="1" s="1"/>
  <c r="BJ204" i="1"/>
  <c r="BI204" i="1"/>
  <c r="BH204" i="1"/>
  <c r="BV199" i="1"/>
  <c r="BW199" i="1"/>
  <c r="BD202" i="1"/>
  <c r="BE202" i="1" s="1"/>
  <c r="M205" i="1"/>
  <c r="BG205" i="1" s="1"/>
  <c r="I204" i="1"/>
  <c r="K204" i="1"/>
  <c r="L204" i="1"/>
  <c r="J204" i="1"/>
  <c r="AQ259" i="1"/>
  <c r="AR258" i="1"/>
  <c r="AU200" i="1"/>
  <c r="AX200" i="1"/>
  <c r="U200" i="1"/>
  <c r="AN308" i="1"/>
  <c r="AO307" i="1"/>
  <c r="AP307" i="1" s="1"/>
  <c r="AL204" i="1"/>
  <c r="AI203" i="1"/>
  <c r="AK203" i="1"/>
  <c r="AH203" i="1"/>
  <c r="AJ203" i="1"/>
  <c r="R253" i="1"/>
  <c r="S252" i="1"/>
  <c r="G201" i="1"/>
  <c r="H201" i="1" s="1"/>
  <c r="N201" i="1" s="1"/>
  <c r="T201" i="1" s="1"/>
  <c r="V201" i="1" s="1"/>
  <c r="F202" i="1"/>
  <c r="AF201" i="1"/>
  <c r="AG201" i="1" s="1"/>
  <c r="AM201" i="1" s="1"/>
  <c r="AS201" i="1" s="1"/>
  <c r="AE202" i="1"/>
  <c r="U201" i="1" l="1"/>
  <c r="AW200" i="1"/>
  <c r="BF201" i="1"/>
  <c r="BL201" i="1" s="1"/>
  <c r="BR201" i="1" s="1"/>
  <c r="BT200" i="1"/>
  <c r="BS200" i="1"/>
  <c r="BJ205" i="1"/>
  <c r="BI205" i="1"/>
  <c r="BH205" i="1"/>
  <c r="BV200" i="1"/>
  <c r="BW200" i="1"/>
  <c r="BD203" i="1"/>
  <c r="BE203" i="1" s="1"/>
  <c r="G202" i="1"/>
  <c r="H202" i="1" s="1"/>
  <c r="N202" i="1" s="1"/>
  <c r="T202" i="1" s="1"/>
  <c r="V202" i="1" s="1"/>
  <c r="F203" i="1"/>
  <c r="AL205" i="1"/>
  <c r="AJ204" i="1"/>
  <c r="AI204" i="1"/>
  <c r="AK204" i="1"/>
  <c r="AH204" i="1"/>
  <c r="AF202" i="1"/>
  <c r="AG202" i="1" s="1"/>
  <c r="AM202" i="1" s="1"/>
  <c r="AS202" i="1" s="1"/>
  <c r="AE203" i="1"/>
  <c r="AN309" i="1"/>
  <c r="AO308" i="1"/>
  <c r="AP308" i="1" s="1"/>
  <c r="AQ260" i="1"/>
  <c r="AR259" i="1"/>
  <c r="AU201" i="1"/>
  <c r="AX201" i="1"/>
  <c r="R254" i="1"/>
  <c r="S253" i="1"/>
  <c r="AT201" i="1"/>
  <c r="M206" i="1"/>
  <c r="BG206" i="1" s="1"/>
  <c r="L205" i="1"/>
  <c r="J205" i="1"/>
  <c r="K205" i="1"/>
  <c r="I205" i="1"/>
  <c r="U202" i="1" l="1"/>
  <c r="AT202" i="1"/>
  <c r="BT201" i="1"/>
  <c r="BS201" i="1"/>
  <c r="BF202" i="1"/>
  <c r="BL202" i="1" s="1"/>
  <c r="BR202" i="1" s="1"/>
  <c r="BJ206" i="1"/>
  <c r="BI206" i="1"/>
  <c r="BH206" i="1"/>
  <c r="BV201" i="1"/>
  <c r="BW201" i="1"/>
  <c r="BD204" i="1"/>
  <c r="BE204" i="1" s="1"/>
  <c r="AN310" i="1"/>
  <c r="AO309" i="1"/>
  <c r="AP309" i="1" s="1"/>
  <c r="AL206" i="1"/>
  <c r="AK205" i="1"/>
  <c r="AH205" i="1"/>
  <c r="AI205" i="1"/>
  <c r="AJ205" i="1"/>
  <c r="M207" i="1"/>
  <c r="BG207" i="1" s="1"/>
  <c r="J206" i="1"/>
  <c r="K206" i="1"/>
  <c r="L206" i="1"/>
  <c r="I206" i="1"/>
  <c r="R255" i="1"/>
  <c r="S254" i="1"/>
  <c r="AQ261" i="1"/>
  <c r="AR260" i="1"/>
  <c r="AF203" i="1"/>
  <c r="AG203" i="1" s="1"/>
  <c r="AM203" i="1" s="1"/>
  <c r="AS203" i="1" s="1"/>
  <c r="AE204" i="1"/>
  <c r="AW201" i="1"/>
  <c r="AU202" i="1"/>
  <c r="AX202" i="1"/>
  <c r="G203" i="1"/>
  <c r="H203" i="1" s="1"/>
  <c r="N203" i="1" s="1"/>
  <c r="T203" i="1" s="1"/>
  <c r="V203" i="1" s="1"/>
  <c r="F204" i="1"/>
  <c r="BT202" i="1" l="1"/>
  <c r="BF203" i="1"/>
  <c r="BL203" i="1" s="1"/>
  <c r="BR203" i="1" s="1"/>
  <c r="BS202" i="1"/>
  <c r="BJ207" i="1"/>
  <c r="BI207" i="1"/>
  <c r="BH207" i="1"/>
  <c r="BV202" i="1"/>
  <c r="BW202" i="1"/>
  <c r="BD205" i="1"/>
  <c r="BE205" i="1" s="1"/>
  <c r="AF204" i="1"/>
  <c r="AG204" i="1" s="1"/>
  <c r="AM204" i="1" s="1"/>
  <c r="AS204" i="1" s="1"/>
  <c r="AE205" i="1"/>
  <c r="AL207" i="1"/>
  <c r="AK206" i="1"/>
  <c r="AJ206" i="1"/>
  <c r="AH206" i="1"/>
  <c r="AI206" i="1"/>
  <c r="AU203" i="1"/>
  <c r="AX203" i="1"/>
  <c r="R256" i="1"/>
  <c r="S255" i="1"/>
  <c r="AN311" i="1"/>
  <c r="AO310" i="1"/>
  <c r="AP310" i="1" s="1"/>
  <c r="AT203" i="1"/>
  <c r="G204" i="1"/>
  <c r="H204" i="1" s="1"/>
  <c r="N204" i="1" s="1"/>
  <c r="T204" i="1" s="1"/>
  <c r="V204" i="1" s="1"/>
  <c r="F205" i="1"/>
  <c r="AW202" i="1"/>
  <c r="AQ262" i="1"/>
  <c r="AR261" i="1"/>
  <c r="M208" i="1"/>
  <c r="BG208" i="1" s="1"/>
  <c r="K207" i="1"/>
  <c r="J207" i="1"/>
  <c r="I207" i="1"/>
  <c r="L207" i="1"/>
  <c r="U203" i="1"/>
  <c r="U204" i="1" l="1"/>
  <c r="AT204" i="1"/>
  <c r="AW203" i="1"/>
  <c r="BS203" i="1"/>
  <c r="BT203" i="1"/>
  <c r="BF204" i="1"/>
  <c r="BL204" i="1" s="1"/>
  <c r="BR204" i="1" s="1"/>
  <c r="BI208" i="1"/>
  <c r="BJ208" i="1"/>
  <c r="BH208" i="1"/>
  <c r="BV203" i="1"/>
  <c r="BW203" i="1"/>
  <c r="BD206" i="1"/>
  <c r="BE206" i="1" s="1"/>
  <c r="AQ263" i="1"/>
  <c r="AR262" i="1"/>
  <c r="AL208" i="1"/>
  <c r="AI207" i="1"/>
  <c r="AK207" i="1"/>
  <c r="AJ207" i="1"/>
  <c r="AH207" i="1"/>
  <c r="R257" i="1"/>
  <c r="S256" i="1"/>
  <c r="AF205" i="1"/>
  <c r="AG205" i="1" s="1"/>
  <c r="AM205" i="1" s="1"/>
  <c r="AS205" i="1" s="1"/>
  <c r="AT205" i="1" s="1"/>
  <c r="AE206" i="1"/>
  <c r="M209" i="1"/>
  <c r="BG209" i="1" s="1"/>
  <c r="L208" i="1"/>
  <c r="J208" i="1"/>
  <c r="I208" i="1"/>
  <c r="K208" i="1"/>
  <c r="G205" i="1"/>
  <c r="H205" i="1" s="1"/>
  <c r="N205" i="1" s="1"/>
  <c r="T205" i="1" s="1"/>
  <c r="V205" i="1" s="1"/>
  <c r="F206" i="1"/>
  <c r="AN312" i="1"/>
  <c r="AO311" i="1"/>
  <c r="AP311" i="1" s="1"/>
  <c r="AU204" i="1"/>
  <c r="AX204" i="1"/>
  <c r="BT204" i="1" l="1"/>
  <c r="BF205" i="1"/>
  <c r="BL205" i="1" s="1"/>
  <c r="BR205" i="1" s="1"/>
  <c r="BS204" i="1"/>
  <c r="BJ209" i="1"/>
  <c r="BI209" i="1"/>
  <c r="BH209" i="1"/>
  <c r="BV204" i="1"/>
  <c r="BW204" i="1"/>
  <c r="BD207" i="1"/>
  <c r="BE207" i="1" s="1"/>
  <c r="M210" i="1"/>
  <c r="BG210" i="1" s="1"/>
  <c r="L209" i="1"/>
  <c r="I209" i="1"/>
  <c r="K209" i="1"/>
  <c r="J209" i="1"/>
  <c r="R258" i="1"/>
  <c r="S257" i="1"/>
  <c r="AL209" i="1"/>
  <c r="AH208" i="1"/>
  <c r="AJ208" i="1"/>
  <c r="AI208" i="1"/>
  <c r="AK208" i="1"/>
  <c r="AN313" i="1"/>
  <c r="AO312" i="1"/>
  <c r="AP312" i="1" s="1"/>
  <c r="AF206" i="1"/>
  <c r="AG206" i="1" s="1"/>
  <c r="AM206" i="1" s="1"/>
  <c r="AS206" i="1" s="1"/>
  <c r="AE207" i="1"/>
  <c r="G206" i="1"/>
  <c r="H206" i="1" s="1"/>
  <c r="N206" i="1" s="1"/>
  <c r="T206" i="1" s="1"/>
  <c r="V206" i="1" s="1"/>
  <c r="F207" i="1"/>
  <c r="AU205" i="1"/>
  <c r="AX205" i="1"/>
  <c r="AW204" i="1"/>
  <c r="U205" i="1"/>
  <c r="AQ264" i="1"/>
  <c r="AR263" i="1"/>
  <c r="U206" i="1" l="1"/>
  <c r="AW205" i="1"/>
  <c r="BT205" i="1"/>
  <c r="BS205" i="1"/>
  <c r="BF206" i="1"/>
  <c r="BL206" i="1" s="1"/>
  <c r="BR206" i="1" s="1"/>
  <c r="BJ210" i="1"/>
  <c r="BI210" i="1"/>
  <c r="BH210" i="1"/>
  <c r="BV205" i="1"/>
  <c r="BW205" i="1"/>
  <c r="BD208" i="1"/>
  <c r="BE208" i="1" s="1"/>
  <c r="G207" i="1"/>
  <c r="H207" i="1" s="1"/>
  <c r="N207" i="1" s="1"/>
  <c r="T207" i="1" s="1"/>
  <c r="V207" i="1" s="1"/>
  <c r="F208" i="1"/>
  <c r="R259" i="1"/>
  <c r="S258" i="1"/>
  <c r="AN314" i="1"/>
  <c r="AO313" i="1"/>
  <c r="AP313" i="1" s="1"/>
  <c r="M211" i="1"/>
  <c r="BG211" i="1" s="1"/>
  <c r="L210" i="1"/>
  <c r="J210" i="1"/>
  <c r="K210" i="1"/>
  <c r="I210" i="1"/>
  <c r="AF207" i="1"/>
  <c r="AG207" i="1" s="1"/>
  <c r="AM207" i="1" s="1"/>
  <c r="AS207" i="1" s="1"/>
  <c r="AE208" i="1"/>
  <c r="AL210" i="1"/>
  <c r="AJ209" i="1"/>
  <c r="AI209" i="1"/>
  <c r="AK209" i="1"/>
  <c r="AH209" i="1"/>
  <c r="AQ265" i="1"/>
  <c r="AR264" i="1"/>
  <c r="AU206" i="1"/>
  <c r="AX206" i="1"/>
  <c r="AT206" i="1"/>
  <c r="AT207" i="1" l="1"/>
  <c r="BT206" i="1"/>
  <c r="BF207" i="1"/>
  <c r="BL207" i="1" s="1"/>
  <c r="BR207" i="1" s="1"/>
  <c r="BS206" i="1"/>
  <c r="BJ211" i="1"/>
  <c r="BH211" i="1"/>
  <c r="BI211" i="1"/>
  <c r="BV206" i="1"/>
  <c r="BW206" i="1"/>
  <c r="BD209" i="1"/>
  <c r="BE209" i="1" s="1"/>
  <c r="AQ266" i="1"/>
  <c r="AR265" i="1"/>
  <c r="M212" i="1"/>
  <c r="BG212" i="1" s="1"/>
  <c r="I211" i="1"/>
  <c r="K211" i="1"/>
  <c r="J211" i="1"/>
  <c r="L211" i="1"/>
  <c r="AF208" i="1"/>
  <c r="AG208" i="1" s="1"/>
  <c r="AM208" i="1" s="1"/>
  <c r="AS208" i="1" s="1"/>
  <c r="AE209" i="1"/>
  <c r="AN315" i="1"/>
  <c r="AO314" i="1"/>
  <c r="AP314" i="1" s="1"/>
  <c r="AU207" i="1"/>
  <c r="AX207" i="1"/>
  <c r="AW206" i="1"/>
  <c r="G208" i="1"/>
  <c r="H208" i="1" s="1"/>
  <c r="N208" i="1" s="1"/>
  <c r="T208" i="1" s="1"/>
  <c r="V208" i="1" s="1"/>
  <c r="F209" i="1"/>
  <c r="AL211" i="1"/>
  <c r="AI210" i="1"/>
  <c r="AJ210" i="1"/>
  <c r="AH210" i="1"/>
  <c r="AK210" i="1"/>
  <c r="R260" i="1"/>
  <c r="S259" i="1"/>
  <c r="U207" i="1"/>
  <c r="AT208" i="1" l="1"/>
  <c r="U208" i="1"/>
  <c r="AW207" i="1"/>
  <c r="BT207" i="1"/>
  <c r="BS207" i="1"/>
  <c r="BF208" i="1"/>
  <c r="BL208" i="1" s="1"/>
  <c r="BR208" i="1" s="1"/>
  <c r="BJ212" i="1"/>
  <c r="BI212" i="1"/>
  <c r="BH212" i="1"/>
  <c r="BV207" i="1"/>
  <c r="BW207" i="1"/>
  <c r="BD210" i="1"/>
  <c r="BE210" i="1" s="1"/>
  <c r="AU208" i="1"/>
  <c r="AX208" i="1"/>
  <c r="M213" i="1"/>
  <c r="BG213" i="1" s="1"/>
  <c r="J212" i="1"/>
  <c r="I212" i="1"/>
  <c r="L212" i="1"/>
  <c r="K212" i="1"/>
  <c r="G209" i="1"/>
  <c r="H209" i="1" s="1"/>
  <c r="N209" i="1" s="1"/>
  <c r="T209" i="1" s="1"/>
  <c r="V209" i="1" s="1"/>
  <c r="F210" i="1"/>
  <c r="AL212" i="1"/>
  <c r="AK211" i="1"/>
  <c r="AH211" i="1"/>
  <c r="AJ211" i="1"/>
  <c r="AI211" i="1"/>
  <c r="AN316" i="1"/>
  <c r="AO315" i="1"/>
  <c r="AP315" i="1" s="1"/>
  <c r="R261" i="1"/>
  <c r="S260" i="1"/>
  <c r="AF209" i="1"/>
  <c r="AG209" i="1" s="1"/>
  <c r="AM209" i="1" s="1"/>
  <c r="AS209" i="1" s="1"/>
  <c r="AT209" i="1" s="1"/>
  <c r="AE210" i="1"/>
  <c r="AQ267" i="1"/>
  <c r="AR266" i="1"/>
  <c r="AW208" i="1" l="1"/>
  <c r="BV208" i="1"/>
  <c r="BT208" i="1"/>
  <c r="BF209" i="1"/>
  <c r="BL209" i="1" s="1"/>
  <c r="BR209" i="1" s="1"/>
  <c r="BS208" i="1"/>
  <c r="BJ213" i="1"/>
  <c r="BI213" i="1"/>
  <c r="BH213" i="1"/>
  <c r="BW208" i="1"/>
  <c r="BD211" i="1"/>
  <c r="BE211" i="1" s="1"/>
  <c r="AN317" i="1"/>
  <c r="AO316" i="1"/>
  <c r="AP316" i="1" s="1"/>
  <c r="AQ268" i="1"/>
  <c r="AR267" i="1"/>
  <c r="R262" i="1"/>
  <c r="S261" i="1"/>
  <c r="M214" i="1"/>
  <c r="BG214" i="1" s="1"/>
  <c r="L213" i="1"/>
  <c r="I213" i="1"/>
  <c r="K213" i="1"/>
  <c r="J213" i="1"/>
  <c r="G210" i="1"/>
  <c r="H210" i="1" s="1"/>
  <c r="N210" i="1" s="1"/>
  <c r="T210" i="1" s="1"/>
  <c r="V210" i="1" s="1"/>
  <c r="F211" i="1"/>
  <c r="AF210" i="1"/>
  <c r="AG210" i="1" s="1"/>
  <c r="AM210" i="1" s="1"/>
  <c r="AS210" i="1" s="1"/>
  <c r="AE211" i="1"/>
  <c r="AL213" i="1"/>
  <c r="AI212" i="1"/>
  <c r="AJ212" i="1"/>
  <c r="AH212" i="1"/>
  <c r="AK212" i="1"/>
  <c r="AU209" i="1"/>
  <c r="AX209" i="1"/>
  <c r="U209" i="1"/>
  <c r="U210" i="1" l="1"/>
  <c r="BV209" i="1"/>
  <c r="BT209" i="1"/>
  <c r="BS209" i="1"/>
  <c r="BF210" i="1"/>
  <c r="BL210" i="1" s="1"/>
  <c r="BR210" i="1" s="1"/>
  <c r="BJ214" i="1"/>
  <c r="BI214" i="1"/>
  <c r="BH214" i="1"/>
  <c r="BW209" i="1"/>
  <c r="BD212" i="1"/>
  <c r="BE212" i="1" s="1"/>
  <c r="AF211" i="1"/>
  <c r="AG211" i="1" s="1"/>
  <c r="AM211" i="1" s="1"/>
  <c r="AS211" i="1" s="1"/>
  <c r="AE212" i="1"/>
  <c r="AU210" i="1"/>
  <c r="AX210" i="1"/>
  <c r="AT210" i="1"/>
  <c r="AW209" i="1"/>
  <c r="M215" i="1"/>
  <c r="BG215" i="1" s="1"/>
  <c r="I214" i="1"/>
  <c r="K214" i="1"/>
  <c r="J214" i="1"/>
  <c r="L214" i="1"/>
  <c r="AQ269" i="1"/>
  <c r="AR268" i="1"/>
  <c r="AL214" i="1"/>
  <c r="AI213" i="1"/>
  <c r="AK213" i="1"/>
  <c r="AH213" i="1"/>
  <c r="AJ213" i="1"/>
  <c r="G211" i="1"/>
  <c r="H211" i="1" s="1"/>
  <c r="N211" i="1" s="1"/>
  <c r="T211" i="1" s="1"/>
  <c r="V211" i="1" s="1"/>
  <c r="F212" i="1"/>
  <c r="R263" i="1"/>
  <c r="S262" i="1"/>
  <c r="AN318" i="1"/>
  <c r="AO317" i="1"/>
  <c r="AP317" i="1" s="1"/>
  <c r="AT211" i="1" l="1"/>
  <c r="BT210" i="1"/>
  <c r="BS210" i="1"/>
  <c r="BF211" i="1"/>
  <c r="BL211" i="1" s="1"/>
  <c r="BR211" i="1" s="1"/>
  <c r="BJ215" i="1"/>
  <c r="BI215" i="1"/>
  <c r="BH215" i="1"/>
  <c r="BV210" i="1"/>
  <c r="BW210" i="1"/>
  <c r="BD213" i="1"/>
  <c r="BE213" i="1" s="1"/>
  <c r="AQ270" i="1"/>
  <c r="AR269" i="1"/>
  <c r="AL215" i="1"/>
  <c r="AH214" i="1"/>
  <c r="AI214" i="1"/>
  <c r="AK214" i="1"/>
  <c r="AJ214" i="1"/>
  <c r="M216" i="1"/>
  <c r="BG216" i="1" s="1"/>
  <c r="K215" i="1"/>
  <c r="I215" i="1"/>
  <c r="J215" i="1"/>
  <c r="L215" i="1"/>
  <c r="U211" i="1"/>
  <c r="AW210" i="1"/>
  <c r="AF212" i="1"/>
  <c r="AG212" i="1" s="1"/>
  <c r="AM212" i="1" s="1"/>
  <c r="AS212" i="1" s="1"/>
  <c r="AT212" i="1" s="1"/>
  <c r="AE213" i="1"/>
  <c r="R264" i="1"/>
  <c r="S263" i="1"/>
  <c r="AN319" i="1"/>
  <c r="AO318" i="1"/>
  <c r="AP318" i="1" s="1"/>
  <c r="G212" i="1"/>
  <c r="H212" i="1" s="1"/>
  <c r="N212" i="1" s="1"/>
  <c r="T212" i="1" s="1"/>
  <c r="V212" i="1" s="1"/>
  <c r="F213" i="1"/>
  <c r="AU211" i="1"/>
  <c r="AX211" i="1"/>
  <c r="BT211" i="1" l="1"/>
  <c r="BS211" i="1"/>
  <c r="BF212" i="1"/>
  <c r="BL212" i="1" s="1"/>
  <c r="BR212" i="1" s="1"/>
  <c r="BI216" i="1"/>
  <c r="BJ216" i="1"/>
  <c r="BH216" i="1"/>
  <c r="BV211" i="1"/>
  <c r="BW211" i="1"/>
  <c r="BD214" i="1"/>
  <c r="BE214" i="1" s="1"/>
  <c r="AN320" i="1"/>
  <c r="AO319" i="1"/>
  <c r="AP319" i="1" s="1"/>
  <c r="AU212" i="1"/>
  <c r="AX212" i="1"/>
  <c r="M217" i="1"/>
  <c r="BG217" i="1" s="1"/>
  <c r="I216" i="1"/>
  <c r="K216" i="1"/>
  <c r="L216" i="1"/>
  <c r="J216" i="1"/>
  <c r="G213" i="1"/>
  <c r="H213" i="1" s="1"/>
  <c r="N213" i="1" s="1"/>
  <c r="T213" i="1" s="1"/>
  <c r="V213" i="1" s="1"/>
  <c r="F214" i="1"/>
  <c r="AW211" i="1"/>
  <c r="AL216" i="1"/>
  <c r="AH215" i="1"/>
  <c r="AK215" i="1"/>
  <c r="AI215" i="1"/>
  <c r="AJ215" i="1"/>
  <c r="R265" i="1"/>
  <c r="S264" i="1"/>
  <c r="U212" i="1"/>
  <c r="AF213" i="1"/>
  <c r="AG213" i="1" s="1"/>
  <c r="AM213" i="1" s="1"/>
  <c r="AS213" i="1" s="1"/>
  <c r="AE214" i="1"/>
  <c r="AQ271" i="1"/>
  <c r="AR270" i="1"/>
  <c r="U213" i="1" l="1"/>
  <c r="AW212" i="1"/>
  <c r="BV212" i="1"/>
  <c r="BT212" i="1"/>
  <c r="BS212" i="1"/>
  <c r="BF213" i="1"/>
  <c r="BL213" i="1" s="1"/>
  <c r="BR213" i="1" s="1"/>
  <c r="BJ217" i="1"/>
  <c r="BI217" i="1"/>
  <c r="BH217" i="1"/>
  <c r="BW212" i="1"/>
  <c r="BD215" i="1"/>
  <c r="BE215" i="1" s="1"/>
  <c r="G214" i="1"/>
  <c r="H214" i="1" s="1"/>
  <c r="N214" i="1" s="1"/>
  <c r="T214" i="1" s="1"/>
  <c r="V214" i="1" s="1"/>
  <c r="F215" i="1"/>
  <c r="AU213" i="1"/>
  <c r="AX213" i="1"/>
  <c r="R266" i="1"/>
  <c r="S265" i="1"/>
  <c r="AL217" i="1"/>
  <c r="AH216" i="1"/>
  <c r="AJ216" i="1"/>
  <c r="AI216" i="1"/>
  <c r="AK216" i="1"/>
  <c r="AT213" i="1"/>
  <c r="AF214" i="1"/>
  <c r="AG214" i="1" s="1"/>
  <c r="AM214" i="1" s="1"/>
  <c r="AS214" i="1" s="1"/>
  <c r="AE215" i="1"/>
  <c r="AQ272" i="1"/>
  <c r="AR271" i="1"/>
  <c r="M218" i="1"/>
  <c r="BG218" i="1" s="1"/>
  <c r="L217" i="1"/>
  <c r="I217" i="1"/>
  <c r="J217" i="1"/>
  <c r="K217" i="1"/>
  <c r="AN321" i="1"/>
  <c r="AO320" i="1"/>
  <c r="AP320" i="1" s="1"/>
  <c r="U214" i="1" l="1"/>
  <c r="AT214" i="1"/>
  <c r="AW213" i="1"/>
  <c r="BS213" i="1"/>
  <c r="BT213" i="1"/>
  <c r="BF214" i="1"/>
  <c r="BL214" i="1" s="1"/>
  <c r="BR214" i="1" s="1"/>
  <c r="BJ218" i="1"/>
  <c r="BI218" i="1"/>
  <c r="BH218" i="1"/>
  <c r="BV213" i="1"/>
  <c r="BW213" i="1"/>
  <c r="BD216" i="1"/>
  <c r="BE216" i="1" s="1"/>
  <c r="M219" i="1"/>
  <c r="BG219" i="1" s="1"/>
  <c r="I218" i="1"/>
  <c r="L218" i="1"/>
  <c r="J218" i="1"/>
  <c r="K218" i="1"/>
  <c r="AL218" i="1"/>
  <c r="AH217" i="1"/>
  <c r="AI217" i="1"/>
  <c r="AJ217" i="1"/>
  <c r="AK217" i="1"/>
  <c r="AQ273" i="1"/>
  <c r="AR272" i="1"/>
  <c r="AF215" i="1"/>
  <c r="AG215" i="1" s="1"/>
  <c r="AM215" i="1" s="1"/>
  <c r="AS215" i="1" s="1"/>
  <c r="AE216" i="1"/>
  <c r="AU214" i="1"/>
  <c r="AX214" i="1"/>
  <c r="G215" i="1"/>
  <c r="H215" i="1" s="1"/>
  <c r="N215" i="1" s="1"/>
  <c r="T215" i="1" s="1"/>
  <c r="V215" i="1" s="1"/>
  <c r="F216" i="1"/>
  <c r="AN322" i="1"/>
  <c r="AO321" i="1"/>
  <c r="AP321" i="1" s="1"/>
  <c r="R267" i="1"/>
  <c r="S266" i="1"/>
  <c r="BF215" i="1" l="1"/>
  <c r="BL215" i="1" s="1"/>
  <c r="BR215" i="1" s="1"/>
  <c r="BT214" i="1"/>
  <c r="BS214" i="1"/>
  <c r="BJ219" i="1"/>
  <c r="BH219" i="1"/>
  <c r="BI219" i="1"/>
  <c r="BV214" i="1"/>
  <c r="BW214" i="1"/>
  <c r="BD217" i="1"/>
  <c r="BE217" i="1" s="1"/>
  <c r="AF216" i="1"/>
  <c r="AG216" i="1" s="1"/>
  <c r="AM216" i="1" s="1"/>
  <c r="AS216" i="1" s="1"/>
  <c r="AE217" i="1"/>
  <c r="AQ274" i="1"/>
  <c r="AR273" i="1"/>
  <c r="R268" i="1"/>
  <c r="S267" i="1"/>
  <c r="AN323" i="1"/>
  <c r="AO322" i="1"/>
  <c r="AP322" i="1" s="1"/>
  <c r="AU215" i="1"/>
  <c r="AX215" i="1"/>
  <c r="AL219" i="1"/>
  <c r="AH218" i="1"/>
  <c r="AK218" i="1"/>
  <c r="AJ218" i="1"/>
  <c r="AI218" i="1"/>
  <c r="G216" i="1"/>
  <c r="H216" i="1" s="1"/>
  <c r="N216" i="1" s="1"/>
  <c r="T216" i="1" s="1"/>
  <c r="V216" i="1" s="1"/>
  <c r="F217" i="1"/>
  <c r="U215" i="1"/>
  <c r="AW214" i="1"/>
  <c r="AT215" i="1"/>
  <c r="M220" i="1"/>
  <c r="BG220" i="1" s="1"/>
  <c r="K219" i="1"/>
  <c r="I219" i="1"/>
  <c r="J219" i="1"/>
  <c r="L219" i="1"/>
  <c r="U216" i="1" l="1"/>
  <c r="AT216" i="1"/>
  <c r="AW215" i="1"/>
  <c r="BS215" i="1"/>
  <c r="BT215" i="1"/>
  <c r="BF216" i="1"/>
  <c r="BL216" i="1" s="1"/>
  <c r="BR216" i="1" s="1"/>
  <c r="BJ220" i="1"/>
  <c r="BI220" i="1"/>
  <c r="BH220" i="1"/>
  <c r="BV215" i="1"/>
  <c r="BW215" i="1"/>
  <c r="BD218" i="1"/>
  <c r="BE218" i="1" s="1"/>
  <c r="AL220" i="1"/>
  <c r="AI219" i="1"/>
  <c r="AK219" i="1"/>
  <c r="AH219" i="1"/>
  <c r="AJ219" i="1"/>
  <c r="AN324" i="1"/>
  <c r="AO323" i="1"/>
  <c r="AP323" i="1" s="1"/>
  <c r="AQ275" i="1"/>
  <c r="AR274" i="1"/>
  <c r="M221" i="1"/>
  <c r="BG221" i="1" s="1"/>
  <c r="L220" i="1"/>
  <c r="J220" i="1"/>
  <c r="I220" i="1"/>
  <c r="K220" i="1"/>
  <c r="G217" i="1"/>
  <c r="H217" i="1" s="1"/>
  <c r="N217" i="1" s="1"/>
  <c r="T217" i="1" s="1"/>
  <c r="V217" i="1" s="1"/>
  <c r="F218" i="1"/>
  <c r="AF217" i="1"/>
  <c r="AG217" i="1" s="1"/>
  <c r="AM217" i="1" s="1"/>
  <c r="AS217" i="1" s="1"/>
  <c r="AE218" i="1"/>
  <c r="R269" i="1"/>
  <c r="S268" i="1"/>
  <c r="AU216" i="1"/>
  <c r="AX216" i="1"/>
  <c r="BT216" i="1" l="1"/>
  <c r="BS216" i="1"/>
  <c r="BF217" i="1"/>
  <c r="BL217" i="1" s="1"/>
  <c r="BR217" i="1" s="1"/>
  <c r="BJ221" i="1"/>
  <c r="BI221" i="1"/>
  <c r="BH221" i="1"/>
  <c r="BV216" i="1"/>
  <c r="BW216" i="1"/>
  <c r="BD219" i="1"/>
  <c r="BE219" i="1" s="1"/>
  <c r="AU217" i="1"/>
  <c r="AX217" i="1"/>
  <c r="AQ276" i="1"/>
  <c r="AR275" i="1"/>
  <c r="U217" i="1"/>
  <c r="AN325" i="1"/>
  <c r="AO324" i="1"/>
  <c r="AP324" i="1" s="1"/>
  <c r="R270" i="1"/>
  <c r="S269" i="1"/>
  <c r="G218" i="1"/>
  <c r="H218" i="1" s="1"/>
  <c r="N218" i="1" s="1"/>
  <c r="T218" i="1" s="1"/>
  <c r="V218" i="1" s="1"/>
  <c r="F219" i="1"/>
  <c r="AL221" i="1"/>
  <c r="AJ220" i="1"/>
  <c r="AH220" i="1"/>
  <c r="AI220" i="1"/>
  <c r="AK220" i="1"/>
  <c r="AW216" i="1"/>
  <c r="AF218" i="1"/>
  <c r="AG218" i="1" s="1"/>
  <c r="AM218" i="1" s="1"/>
  <c r="AS218" i="1" s="1"/>
  <c r="AE219" i="1"/>
  <c r="M222" i="1"/>
  <c r="BG222" i="1" s="1"/>
  <c r="L221" i="1"/>
  <c r="I221" i="1"/>
  <c r="J221" i="1"/>
  <c r="K221" i="1"/>
  <c r="AT217" i="1"/>
  <c r="AW217" i="1" l="1"/>
  <c r="AT218" i="1"/>
  <c r="BT217" i="1"/>
  <c r="BF218" i="1"/>
  <c r="BL218" i="1" s="1"/>
  <c r="BR218" i="1" s="1"/>
  <c r="BS217" i="1"/>
  <c r="BJ222" i="1"/>
  <c r="BI222" i="1"/>
  <c r="BH222" i="1"/>
  <c r="BV217" i="1"/>
  <c r="BW217" i="1"/>
  <c r="BD220" i="1"/>
  <c r="BE220" i="1" s="1"/>
  <c r="AL222" i="1"/>
  <c r="AK221" i="1"/>
  <c r="AH221" i="1"/>
  <c r="AJ221" i="1"/>
  <c r="AI221" i="1"/>
  <c r="AU218" i="1"/>
  <c r="AX218" i="1"/>
  <c r="M223" i="1"/>
  <c r="BG223" i="1" s="1"/>
  <c r="J222" i="1"/>
  <c r="I222" i="1"/>
  <c r="K222" i="1"/>
  <c r="L222" i="1"/>
  <c r="R271" i="1"/>
  <c r="S270" i="1"/>
  <c r="AF219" i="1"/>
  <c r="AG219" i="1" s="1"/>
  <c r="AM219" i="1" s="1"/>
  <c r="AS219" i="1" s="1"/>
  <c r="AE220" i="1"/>
  <c r="G219" i="1"/>
  <c r="H219" i="1" s="1"/>
  <c r="N219" i="1" s="1"/>
  <c r="T219" i="1" s="1"/>
  <c r="V219" i="1" s="1"/>
  <c r="F220" i="1"/>
  <c r="AQ277" i="1"/>
  <c r="AR276" i="1"/>
  <c r="AN326" i="1"/>
  <c r="AO325" i="1"/>
  <c r="AP325" i="1" s="1"/>
  <c r="U218" i="1"/>
  <c r="U219" i="1" l="1"/>
  <c r="BS218" i="1"/>
  <c r="BT218" i="1"/>
  <c r="BV218" i="1"/>
  <c r="BF219" i="1"/>
  <c r="BL219" i="1" s="1"/>
  <c r="BR219" i="1" s="1"/>
  <c r="BJ223" i="1"/>
  <c r="BI223" i="1"/>
  <c r="BH223" i="1"/>
  <c r="BW218" i="1"/>
  <c r="BD221" i="1"/>
  <c r="BE221" i="1" s="1"/>
  <c r="AN327" i="1"/>
  <c r="AO326" i="1"/>
  <c r="AP326" i="1" s="1"/>
  <c r="G220" i="1"/>
  <c r="H220" i="1" s="1"/>
  <c r="N220" i="1" s="1"/>
  <c r="T220" i="1" s="1"/>
  <c r="V220" i="1" s="1"/>
  <c r="F221" i="1"/>
  <c r="AU219" i="1"/>
  <c r="AX219" i="1"/>
  <c r="AL223" i="1"/>
  <c r="AJ222" i="1"/>
  <c r="AK222" i="1"/>
  <c r="AH222" i="1"/>
  <c r="AI222" i="1"/>
  <c r="R272" i="1"/>
  <c r="S271" i="1"/>
  <c r="AW218" i="1"/>
  <c r="AQ278" i="1"/>
  <c r="AR277" i="1"/>
  <c r="AF220" i="1"/>
  <c r="AG220" i="1" s="1"/>
  <c r="AM220" i="1" s="1"/>
  <c r="AS220" i="1" s="1"/>
  <c r="AE221" i="1"/>
  <c r="M224" i="1"/>
  <c r="BG224" i="1" s="1"/>
  <c r="K223" i="1"/>
  <c r="I223" i="1"/>
  <c r="J223" i="1"/>
  <c r="L223" i="1"/>
  <c r="AT219" i="1"/>
  <c r="AW219" i="1" l="1"/>
  <c r="AW220" i="1" s="1"/>
  <c r="BT219" i="1"/>
  <c r="BS219" i="1"/>
  <c r="BF220" i="1"/>
  <c r="BL220" i="1" s="1"/>
  <c r="BR220" i="1" s="1"/>
  <c r="BI224" i="1"/>
  <c r="BH224" i="1"/>
  <c r="BJ224" i="1"/>
  <c r="BV219" i="1"/>
  <c r="BW219" i="1"/>
  <c r="BD222" i="1"/>
  <c r="BE222" i="1" s="1"/>
  <c r="AF221" i="1"/>
  <c r="AG221" i="1" s="1"/>
  <c r="AM221" i="1" s="1"/>
  <c r="AS221" i="1" s="1"/>
  <c r="AE222" i="1"/>
  <c r="U220" i="1"/>
  <c r="AN328" i="1"/>
  <c r="AO327" i="1"/>
  <c r="AP327" i="1" s="1"/>
  <c r="AU220" i="1"/>
  <c r="AX220" i="1"/>
  <c r="AT220" i="1"/>
  <c r="R273" i="1"/>
  <c r="S272" i="1"/>
  <c r="M225" i="1"/>
  <c r="BG225" i="1" s="1"/>
  <c r="J224" i="1"/>
  <c r="I224" i="1"/>
  <c r="K224" i="1"/>
  <c r="L224" i="1"/>
  <c r="AQ279" i="1"/>
  <c r="AR278" i="1"/>
  <c r="AL224" i="1"/>
  <c r="AK223" i="1"/>
  <c r="AI223" i="1"/>
  <c r="AJ223" i="1"/>
  <c r="AH223" i="1"/>
  <c r="G221" i="1"/>
  <c r="H221" i="1" s="1"/>
  <c r="N221" i="1" s="1"/>
  <c r="T221" i="1" s="1"/>
  <c r="V221" i="1" s="1"/>
  <c r="F222" i="1"/>
  <c r="AT221" i="1" l="1"/>
  <c r="BF221" i="1"/>
  <c r="BL221" i="1" s="1"/>
  <c r="BR221" i="1" s="1"/>
  <c r="BT220" i="1"/>
  <c r="BS220" i="1"/>
  <c r="BJ225" i="1"/>
  <c r="BI225" i="1"/>
  <c r="BH225" i="1"/>
  <c r="BV220" i="1"/>
  <c r="BW220" i="1"/>
  <c r="BD223" i="1"/>
  <c r="BE223" i="1" s="1"/>
  <c r="AL225" i="1"/>
  <c r="AJ224" i="1"/>
  <c r="AI224" i="1"/>
  <c r="AK224" i="1"/>
  <c r="AH224" i="1"/>
  <c r="R274" i="1"/>
  <c r="S273" i="1"/>
  <c r="U221" i="1"/>
  <c r="G222" i="1"/>
  <c r="H222" i="1" s="1"/>
  <c r="N222" i="1" s="1"/>
  <c r="T222" i="1" s="1"/>
  <c r="V222" i="1" s="1"/>
  <c r="F223" i="1"/>
  <c r="AQ280" i="1"/>
  <c r="AR279" i="1"/>
  <c r="AN329" i="1"/>
  <c r="AO328" i="1"/>
  <c r="AP328" i="1" s="1"/>
  <c r="AF222" i="1"/>
  <c r="AG222" i="1" s="1"/>
  <c r="AM222" i="1" s="1"/>
  <c r="AS222" i="1" s="1"/>
  <c r="AT222" i="1" s="1"/>
  <c r="AE223" i="1"/>
  <c r="M226" i="1"/>
  <c r="BG226" i="1" s="1"/>
  <c r="L225" i="1"/>
  <c r="I225" i="1"/>
  <c r="J225" i="1"/>
  <c r="K225" i="1"/>
  <c r="AU221" i="1"/>
  <c r="AX221" i="1"/>
  <c r="BS221" i="1" l="1"/>
  <c r="AW221" i="1"/>
  <c r="BT221" i="1"/>
  <c r="BV221" i="1"/>
  <c r="BF222" i="1"/>
  <c r="BL222" i="1" s="1"/>
  <c r="BR222" i="1" s="1"/>
  <c r="BJ226" i="1"/>
  <c r="BI226" i="1"/>
  <c r="BH226" i="1"/>
  <c r="BW221" i="1"/>
  <c r="BD224" i="1"/>
  <c r="BE224" i="1" s="1"/>
  <c r="AN330" i="1"/>
  <c r="AO329" i="1"/>
  <c r="AP329" i="1" s="1"/>
  <c r="AU222" i="1"/>
  <c r="AX222" i="1"/>
  <c r="R275" i="1"/>
  <c r="S274" i="1"/>
  <c r="M227" i="1"/>
  <c r="BG227" i="1" s="1"/>
  <c r="I226" i="1"/>
  <c r="L226" i="1"/>
  <c r="K226" i="1"/>
  <c r="J226" i="1"/>
  <c r="G223" i="1"/>
  <c r="H223" i="1" s="1"/>
  <c r="N223" i="1" s="1"/>
  <c r="T223" i="1" s="1"/>
  <c r="V223" i="1" s="1"/>
  <c r="F224" i="1"/>
  <c r="AF223" i="1"/>
  <c r="AG223" i="1" s="1"/>
  <c r="AM223" i="1" s="1"/>
  <c r="AS223" i="1" s="1"/>
  <c r="AE224" i="1"/>
  <c r="AQ281" i="1"/>
  <c r="AR280" i="1"/>
  <c r="U222" i="1"/>
  <c r="AL226" i="1"/>
  <c r="AI225" i="1"/>
  <c r="AH225" i="1"/>
  <c r="AK225" i="1"/>
  <c r="AJ225" i="1"/>
  <c r="AW222" i="1" l="1"/>
  <c r="BT222" i="1"/>
  <c r="BS222" i="1"/>
  <c r="BF223" i="1"/>
  <c r="BL223" i="1" s="1"/>
  <c r="BR223" i="1" s="1"/>
  <c r="BJ227" i="1"/>
  <c r="BI227" i="1"/>
  <c r="BH227" i="1"/>
  <c r="BV222" i="1"/>
  <c r="BW222" i="1"/>
  <c r="BD225" i="1"/>
  <c r="BE225" i="1" s="1"/>
  <c r="AU223" i="1"/>
  <c r="AX223" i="1"/>
  <c r="U223" i="1"/>
  <c r="M228" i="1"/>
  <c r="BG228" i="1" s="1"/>
  <c r="I227" i="1"/>
  <c r="J227" i="1"/>
  <c r="K227" i="1"/>
  <c r="L227" i="1"/>
  <c r="AQ282" i="1"/>
  <c r="AR281" i="1"/>
  <c r="AW223" i="1"/>
  <c r="AT223" i="1"/>
  <c r="AF224" i="1"/>
  <c r="AG224" i="1" s="1"/>
  <c r="AM224" i="1" s="1"/>
  <c r="AS224" i="1" s="1"/>
  <c r="AE225" i="1"/>
  <c r="AL227" i="1"/>
  <c r="AJ226" i="1"/>
  <c r="AH226" i="1"/>
  <c r="AI226" i="1"/>
  <c r="AK226" i="1"/>
  <c r="G224" i="1"/>
  <c r="H224" i="1" s="1"/>
  <c r="N224" i="1" s="1"/>
  <c r="T224" i="1" s="1"/>
  <c r="V224" i="1" s="1"/>
  <c r="F225" i="1"/>
  <c r="R276" i="1"/>
  <c r="S275" i="1"/>
  <c r="AN331" i="1"/>
  <c r="AO330" i="1"/>
  <c r="AP330" i="1" s="1"/>
  <c r="BT223" i="1" l="1"/>
  <c r="BF224" i="1"/>
  <c r="BL224" i="1" s="1"/>
  <c r="BR224" i="1" s="1"/>
  <c r="BS223" i="1"/>
  <c r="BJ228" i="1"/>
  <c r="BI228" i="1"/>
  <c r="BH228" i="1"/>
  <c r="BV223" i="1"/>
  <c r="BW223" i="1"/>
  <c r="BD226" i="1"/>
  <c r="BE226" i="1" s="1"/>
  <c r="AT224" i="1"/>
  <c r="M229" i="1"/>
  <c r="BG229" i="1" s="1"/>
  <c r="L228" i="1"/>
  <c r="I228" i="1"/>
  <c r="J228" i="1"/>
  <c r="K228" i="1"/>
  <c r="R277" i="1"/>
  <c r="S276" i="1"/>
  <c r="AF225" i="1"/>
  <c r="AG225" i="1" s="1"/>
  <c r="AM225" i="1" s="1"/>
  <c r="AS225" i="1" s="1"/>
  <c r="AE226" i="1"/>
  <c r="G225" i="1"/>
  <c r="H225" i="1" s="1"/>
  <c r="N225" i="1" s="1"/>
  <c r="T225" i="1" s="1"/>
  <c r="V225" i="1" s="1"/>
  <c r="F226" i="1"/>
  <c r="AL228" i="1"/>
  <c r="AK227" i="1"/>
  <c r="AH227" i="1"/>
  <c r="AJ227" i="1"/>
  <c r="AI227" i="1"/>
  <c r="U224" i="1"/>
  <c r="AN332" i="1"/>
  <c r="AO331" i="1"/>
  <c r="AP331" i="1" s="1"/>
  <c r="AU224" i="1"/>
  <c r="AX224" i="1"/>
  <c r="AQ283" i="1"/>
  <c r="AR282" i="1"/>
  <c r="U225" i="1" l="1"/>
  <c r="BT224" i="1"/>
  <c r="BS224" i="1"/>
  <c r="BF225" i="1"/>
  <c r="BL225" i="1" s="1"/>
  <c r="BR225" i="1" s="1"/>
  <c r="BJ229" i="1"/>
  <c r="BI229" i="1"/>
  <c r="BH229" i="1"/>
  <c r="BV224" i="1"/>
  <c r="BW224" i="1"/>
  <c r="BD227" i="1"/>
  <c r="BE227" i="1" s="1"/>
  <c r="G226" i="1"/>
  <c r="H226" i="1" s="1"/>
  <c r="N226" i="1" s="1"/>
  <c r="T226" i="1" s="1"/>
  <c r="V226" i="1" s="1"/>
  <c r="F227" i="1"/>
  <c r="R278" i="1"/>
  <c r="S277" i="1"/>
  <c r="AF226" i="1"/>
  <c r="AG226" i="1" s="1"/>
  <c r="AM226" i="1" s="1"/>
  <c r="AS226" i="1" s="1"/>
  <c r="AE227" i="1"/>
  <c r="M230" i="1"/>
  <c r="BG230" i="1" s="1"/>
  <c r="L229" i="1"/>
  <c r="J229" i="1"/>
  <c r="K229" i="1"/>
  <c r="I229" i="1"/>
  <c r="AW224" i="1"/>
  <c r="AQ284" i="1"/>
  <c r="AR283" i="1"/>
  <c r="AN333" i="1"/>
  <c r="AO332" i="1"/>
  <c r="AP332" i="1" s="1"/>
  <c r="AL229" i="1"/>
  <c r="AI228" i="1"/>
  <c r="AJ228" i="1"/>
  <c r="AK228" i="1"/>
  <c r="AH228" i="1"/>
  <c r="AU225" i="1"/>
  <c r="AX225" i="1"/>
  <c r="AT225" i="1"/>
  <c r="U226" i="1" l="1"/>
  <c r="AT226" i="1"/>
  <c r="BT225" i="1"/>
  <c r="BS225" i="1"/>
  <c r="BF226" i="1"/>
  <c r="BL226" i="1" s="1"/>
  <c r="BR226" i="1" s="1"/>
  <c r="BJ230" i="1"/>
  <c r="BI230" i="1"/>
  <c r="BH230" i="1"/>
  <c r="BV225" i="1"/>
  <c r="BW225" i="1"/>
  <c r="BD228" i="1"/>
  <c r="BE228" i="1" s="1"/>
  <c r="M231" i="1"/>
  <c r="BG231" i="1" s="1"/>
  <c r="J230" i="1"/>
  <c r="I230" i="1"/>
  <c r="K230" i="1"/>
  <c r="L230" i="1"/>
  <c r="AL230" i="1"/>
  <c r="AI229" i="1"/>
  <c r="AJ229" i="1"/>
  <c r="AH229" i="1"/>
  <c r="AK229" i="1"/>
  <c r="AQ285" i="1"/>
  <c r="AR284" i="1"/>
  <c r="AF227" i="1"/>
  <c r="AG227" i="1" s="1"/>
  <c r="AM227" i="1" s="1"/>
  <c r="AS227" i="1" s="1"/>
  <c r="AT227" i="1" s="1"/>
  <c r="AE228" i="1"/>
  <c r="R279" i="1"/>
  <c r="S278" i="1"/>
  <c r="AW225" i="1"/>
  <c r="AU226" i="1"/>
  <c r="AX226" i="1"/>
  <c r="G227" i="1"/>
  <c r="H227" i="1" s="1"/>
  <c r="N227" i="1" s="1"/>
  <c r="T227" i="1" s="1"/>
  <c r="V227" i="1" s="1"/>
  <c r="F228" i="1"/>
  <c r="AN334" i="1"/>
  <c r="AO333" i="1"/>
  <c r="AP333" i="1" s="1"/>
  <c r="AW226" i="1" l="1"/>
  <c r="BT226" i="1"/>
  <c r="BS226" i="1"/>
  <c r="BF227" i="1"/>
  <c r="BL227" i="1" s="1"/>
  <c r="BR227" i="1" s="1"/>
  <c r="BJ231" i="1"/>
  <c r="BI231" i="1"/>
  <c r="BH231" i="1"/>
  <c r="BV226" i="1"/>
  <c r="BW226" i="1"/>
  <c r="BD229" i="1"/>
  <c r="BE229" i="1" s="1"/>
  <c r="R280" i="1"/>
  <c r="S279" i="1"/>
  <c r="AQ286" i="1"/>
  <c r="AR285" i="1"/>
  <c r="G228" i="1"/>
  <c r="H228" i="1" s="1"/>
  <c r="N228" i="1" s="1"/>
  <c r="T228" i="1" s="1"/>
  <c r="V228" i="1" s="1"/>
  <c r="F229" i="1"/>
  <c r="AF228" i="1"/>
  <c r="AG228" i="1" s="1"/>
  <c r="AM228" i="1" s="1"/>
  <c r="AS228" i="1" s="1"/>
  <c r="AT228" i="1" s="1"/>
  <c r="AE229" i="1"/>
  <c r="AL231" i="1"/>
  <c r="AH230" i="1"/>
  <c r="AI230" i="1"/>
  <c r="AJ230" i="1"/>
  <c r="AK230" i="1"/>
  <c r="AU227" i="1"/>
  <c r="AX227" i="1"/>
  <c r="U227" i="1"/>
  <c r="AN335" i="1"/>
  <c r="AO334" i="1"/>
  <c r="AP334" i="1" s="1"/>
  <c r="M232" i="1"/>
  <c r="BG232" i="1" s="1"/>
  <c r="K231" i="1"/>
  <c r="J231" i="1"/>
  <c r="I231" i="1"/>
  <c r="L231" i="1"/>
  <c r="BS227" i="1" l="1"/>
  <c r="BT227" i="1"/>
  <c r="BF228" i="1"/>
  <c r="BL228" i="1" s="1"/>
  <c r="BR228" i="1" s="1"/>
  <c r="BI232" i="1"/>
  <c r="BJ232" i="1"/>
  <c r="BH232" i="1"/>
  <c r="BV227" i="1"/>
  <c r="BW227" i="1"/>
  <c r="BD230" i="1"/>
  <c r="BE230" i="1" s="1"/>
  <c r="M233" i="1"/>
  <c r="BG233" i="1" s="1"/>
  <c r="I232" i="1"/>
  <c r="J232" i="1"/>
  <c r="K232" i="1"/>
  <c r="L232" i="1"/>
  <c r="AN336" i="1"/>
  <c r="AO335" i="1"/>
  <c r="AP335" i="1" s="1"/>
  <c r="AU228" i="1"/>
  <c r="AX228" i="1"/>
  <c r="AQ287" i="1"/>
  <c r="AR286" i="1"/>
  <c r="U228" i="1"/>
  <c r="G229" i="1"/>
  <c r="H229" i="1" s="1"/>
  <c r="N229" i="1" s="1"/>
  <c r="T229" i="1" s="1"/>
  <c r="V229" i="1" s="1"/>
  <c r="F230" i="1"/>
  <c r="R281" i="1"/>
  <c r="S280" i="1"/>
  <c r="AL232" i="1"/>
  <c r="AH231" i="1"/>
  <c r="AK231" i="1"/>
  <c r="AI231" i="1"/>
  <c r="AJ231" i="1"/>
  <c r="AF229" i="1"/>
  <c r="AG229" i="1" s="1"/>
  <c r="AM229" i="1" s="1"/>
  <c r="AS229" i="1" s="1"/>
  <c r="AE230" i="1"/>
  <c r="AW227" i="1"/>
  <c r="AW228" i="1" l="1"/>
  <c r="BS228" i="1"/>
  <c r="BV228" i="1"/>
  <c r="BT228" i="1"/>
  <c r="BF229" i="1"/>
  <c r="BL229" i="1" s="1"/>
  <c r="BR229" i="1" s="1"/>
  <c r="BJ233" i="1"/>
  <c r="BI233" i="1"/>
  <c r="BH233" i="1"/>
  <c r="BW228" i="1"/>
  <c r="BD231" i="1"/>
  <c r="BE231" i="1" s="1"/>
  <c r="AL233" i="1"/>
  <c r="AH232" i="1"/>
  <c r="AJ232" i="1"/>
  <c r="AI232" i="1"/>
  <c r="AK232" i="1"/>
  <c r="AU229" i="1"/>
  <c r="AX229" i="1"/>
  <c r="R282" i="1"/>
  <c r="S281" i="1"/>
  <c r="G230" i="1"/>
  <c r="H230" i="1" s="1"/>
  <c r="N230" i="1" s="1"/>
  <c r="T230" i="1" s="1"/>
  <c r="V230" i="1" s="1"/>
  <c r="F231" i="1"/>
  <c r="AQ288" i="1"/>
  <c r="AR287" i="1"/>
  <c r="AN337" i="1"/>
  <c r="AO336" i="1"/>
  <c r="AP336" i="1" s="1"/>
  <c r="M234" i="1"/>
  <c r="BG234" i="1" s="1"/>
  <c r="L233" i="1"/>
  <c r="I233" i="1"/>
  <c r="J233" i="1"/>
  <c r="K233" i="1"/>
  <c r="AF230" i="1"/>
  <c r="AG230" i="1" s="1"/>
  <c r="AM230" i="1" s="1"/>
  <c r="AS230" i="1" s="1"/>
  <c r="AE231" i="1"/>
  <c r="U229" i="1"/>
  <c r="AT229" i="1"/>
  <c r="BT229" i="1" l="1"/>
  <c r="BF230" i="1"/>
  <c r="BL230" i="1" s="1"/>
  <c r="BR230" i="1" s="1"/>
  <c r="BS229" i="1"/>
  <c r="BJ234" i="1"/>
  <c r="BH234" i="1"/>
  <c r="BI234" i="1"/>
  <c r="BV229" i="1"/>
  <c r="BW229" i="1"/>
  <c r="BD232" i="1"/>
  <c r="BE232" i="1" s="1"/>
  <c r="AF231" i="1"/>
  <c r="AG231" i="1" s="1"/>
  <c r="AM231" i="1" s="1"/>
  <c r="AS231" i="1" s="1"/>
  <c r="AE232" i="1"/>
  <c r="AN338" i="1"/>
  <c r="AO337" i="1"/>
  <c r="AP337" i="1" s="1"/>
  <c r="AU230" i="1"/>
  <c r="AX230" i="1"/>
  <c r="AQ289" i="1"/>
  <c r="AR288" i="1"/>
  <c r="AW229" i="1"/>
  <c r="AT230" i="1"/>
  <c r="M235" i="1"/>
  <c r="BG235" i="1" s="1"/>
  <c r="I234" i="1"/>
  <c r="L234" i="1"/>
  <c r="J234" i="1"/>
  <c r="K234" i="1"/>
  <c r="U230" i="1"/>
  <c r="G231" i="1"/>
  <c r="H231" i="1" s="1"/>
  <c r="N231" i="1" s="1"/>
  <c r="T231" i="1" s="1"/>
  <c r="V231" i="1" s="1"/>
  <c r="F232" i="1"/>
  <c r="R283" i="1"/>
  <c r="S282" i="1"/>
  <c r="AL234" i="1"/>
  <c r="AH233" i="1"/>
  <c r="AK233" i="1"/>
  <c r="AI233" i="1"/>
  <c r="AJ233" i="1"/>
  <c r="AT231" i="1" l="1"/>
  <c r="AW230" i="1"/>
  <c r="BV230" i="1"/>
  <c r="BS230" i="1"/>
  <c r="BT230" i="1"/>
  <c r="BF231" i="1"/>
  <c r="BL231" i="1" s="1"/>
  <c r="BR231" i="1" s="1"/>
  <c r="BJ235" i="1"/>
  <c r="BI235" i="1"/>
  <c r="BH235" i="1"/>
  <c r="BW230" i="1"/>
  <c r="BD233" i="1"/>
  <c r="BE233" i="1" s="1"/>
  <c r="AL235" i="1"/>
  <c r="AJ234" i="1"/>
  <c r="AI234" i="1"/>
  <c r="AK234" i="1"/>
  <c r="AH234" i="1"/>
  <c r="R284" i="1"/>
  <c r="S283" i="1"/>
  <c r="U231" i="1"/>
  <c r="G232" i="1"/>
  <c r="H232" i="1" s="1"/>
  <c r="N232" i="1" s="1"/>
  <c r="T232" i="1" s="1"/>
  <c r="V232" i="1" s="1"/>
  <c r="F233" i="1"/>
  <c r="M236" i="1"/>
  <c r="BG236" i="1" s="1"/>
  <c r="K235" i="1"/>
  <c r="J235" i="1"/>
  <c r="L235" i="1"/>
  <c r="I235" i="1"/>
  <c r="AQ290" i="1"/>
  <c r="AR289" i="1"/>
  <c r="AN339" i="1"/>
  <c r="AO338" i="1"/>
  <c r="AP338" i="1" s="1"/>
  <c r="AF232" i="1"/>
  <c r="AG232" i="1" s="1"/>
  <c r="AM232" i="1" s="1"/>
  <c r="AS232" i="1" s="1"/>
  <c r="AE233" i="1"/>
  <c r="AU231" i="1"/>
  <c r="AX231" i="1"/>
  <c r="AT232" i="1" l="1"/>
  <c r="BT231" i="1"/>
  <c r="BF232" i="1"/>
  <c r="BL232" i="1" s="1"/>
  <c r="BR232" i="1" s="1"/>
  <c r="BS231" i="1"/>
  <c r="BJ236" i="1"/>
  <c r="BI236" i="1"/>
  <c r="BH236" i="1"/>
  <c r="BV231" i="1"/>
  <c r="BW231" i="1"/>
  <c r="BD234" i="1"/>
  <c r="BE234" i="1" s="1"/>
  <c r="AW231" i="1"/>
  <c r="AF233" i="1"/>
  <c r="AG233" i="1" s="1"/>
  <c r="AM233" i="1" s="1"/>
  <c r="AS233" i="1" s="1"/>
  <c r="AE234" i="1"/>
  <c r="M237" i="1"/>
  <c r="BG237" i="1" s="1"/>
  <c r="I236" i="1"/>
  <c r="L236" i="1"/>
  <c r="J236" i="1"/>
  <c r="K236" i="1"/>
  <c r="AN340" i="1"/>
  <c r="AO339" i="1"/>
  <c r="AP339" i="1" s="1"/>
  <c r="G233" i="1"/>
  <c r="H233" i="1" s="1"/>
  <c r="N233" i="1" s="1"/>
  <c r="T233" i="1" s="1"/>
  <c r="V233" i="1" s="1"/>
  <c r="F234" i="1"/>
  <c r="R285" i="1"/>
  <c r="S284" i="1"/>
  <c r="AU232" i="1"/>
  <c r="AX232" i="1"/>
  <c r="AQ291" i="1"/>
  <c r="AR290" i="1"/>
  <c r="U232" i="1"/>
  <c r="AL236" i="1"/>
  <c r="AI235" i="1"/>
  <c r="AK235" i="1"/>
  <c r="AJ235" i="1"/>
  <c r="AH235" i="1"/>
  <c r="AT233" i="1" l="1"/>
  <c r="U233" i="1"/>
  <c r="BV232" i="1"/>
  <c r="BS232" i="1"/>
  <c r="BT232" i="1"/>
  <c r="BF233" i="1"/>
  <c r="BL233" i="1" s="1"/>
  <c r="BR233" i="1" s="1"/>
  <c r="BJ237" i="1"/>
  <c r="BI237" i="1"/>
  <c r="BH237" i="1"/>
  <c r="BW232" i="1"/>
  <c r="BD235" i="1"/>
  <c r="BE235" i="1" s="1"/>
  <c r="AQ292" i="1"/>
  <c r="AR291" i="1"/>
  <c r="R286" i="1"/>
  <c r="S285" i="1"/>
  <c r="AN341" i="1"/>
  <c r="AO340" i="1"/>
  <c r="AP340" i="1" s="1"/>
  <c r="AF234" i="1"/>
  <c r="AG234" i="1" s="1"/>
  <c r="AM234" i="1" s="1"/>
  <c r="AS234" i="1" s="1"/>
  <c r="AE235" i="1"/>
  <c r="G234" i="1"/>
  <c r="H234" i="1" s="1"/>
  <c r="N234" i="1" s="1"/>
  <c r="T234" i="1" s="1"/>
  <c r="V234" i="1" s="1"/>
  <c r="F235" i="1"/>
  <c r="AU233" i="1"/>
  <c r="AX233" i="1"/>
  <c r="AL237" i="1"/>
  <c r="AJ236" i="1"/>
  <c r="AH236" i="1"/>
  <c r="AK236" i="1"/>
  <c r="AI236" i="1"/>
  <c r="M238" i="1"/>
  <c r="BG238" i="1" s="1"/>
  <c r="L237" i="1"/>
  <c r="I237" i="1"/>
  <c r="J237" i="1"/>
  <c r="K237" i="1"/>
  <c r="AW232" i="1"/>
  <c r="U234" i="1" l="1"/>
  <c r="BT233" i="1"/>
  <c r="BS233" i="1"/>
  <c r="BF234" i="1"/>
  <c r="BL234" i="1" s="1"/>
  <c r="BR234" i="1" s="1"/>
  <c r="BJ238" i="1"/>
  <c r="BI238" i="1"/>
  <c r="BH238" i="1"/>
  <c r="BV233" i="1"/>
  <c r="BW233" i="1"/>
  <c r="BD236" i="1"/>
  <c r="BE236" i="1" s="1"/>
  <c r="AU234" i="1"/>
  <c r="AX234" i="1"/>
  <c r="R287" i="1"/>
  <c r="S286" i="1"/>
  <c r="AW233" i="1"/>
  <c r="AW234" i="1" s="1"/>
  <c r="M239" i="1"/>
  <c r="BG239" i="1" s="1"/>
  <c r="J238" i="1"/>
  <c r="K238" i="1"/>
  <c r="L238" i="1"/>
  <c r="I238" i="1"/>
  <c r="AT234" i="1"/>
  <c r="AL238" i="1"/>
  <c r="AH237" i="1"/>
  <c r="AJ237" i="1"/>
  <c r="AK237" i="1"/>
  <c r="AI237" i="1"/>
  <c r="G235" i="1"/>
  <c r="H235" i="1" s="1"/>
  <c r="N235" i="1" s="1"/>
  <c r="T235" i="1" s="1"/>
  <c r="V235" i="1" s="1"/>
  <c r="F236" i="1"/>
  <c r="AN342" i="1"/>
  <c r="AO341" i="1"/>
  <c r="AP341" i="1" s="1"/>
  <c r="AQ293" i="1"/>
  <c r="AR292" i="1"/>
  <c r="AF235" i="1"/>
  <c r="AG235" i="1" s="1"/>
  <c r="AM235" i="1" s="1"/>
  <c r="AS235" i="1" s="1"/>
  <c r="AE236" i="1"/>
  <c r="BS234" i="1" l="1"/>
  <c r="BV234" i="1"/>
  <c r="BT234" i="1"/>
  <c r="BF235" i="1"/>
  <c r="BL235" i="1" s="1"/>
  <c r="BR235" i="1" s="1"/>
  <c r="BJ239" i="1"/>
  <c r="BI239" i="1"/>
  <c r="BH239" i="1"/>
  <c r="BW234" i="1"/>
  <c r="BD237" i="1"/>
  <c r="BE237" i="1" s="1"/>
  <c r="M240" i="1"/>
  <c r="BG240" i="1" s="1"/>
  <c r="K239" i="1"/>
  <c r="I239" i="1"/>
  <c r="J239" i="1"/>
  <c r="L239" i="1"/>
  <c r="AT235" i="1"/>
  <c r="AQ294" i="1"/>
  <c r="AR293" i="1"/>
  <c r="G236" i="1"/>
  <c r="H236" i="1" s="1"/>
  <c r="N236" i="1" s="1"/>
  <c r="T236" i="1" s="1"/>
  <c r="V236" i="1" s="1"/>
  <c r="F237" i="1"/>
  <c r="U235" i="1"/>
  <c r="R288" i="1"/>
  <c r="S287" i="1"/>
  <c r="AF236" i="1"/>
  <c r="AG236" i="1" s="1"/>
  <c r="AM236" i="1" s="1"/>
  <c r="AS236" i="1" s="1"/>
  <c r="AE237" i="1"/>
  <c r="AU235" i="1"/>
  <c r="AX235" i="1"/>
  <c r="AN343" i="1"/>
  <c r="AO342" i="1"/>
  <c r="AP342" i="1" s="1"/>
  <c r="AL239" i="1"/>
  <c r="AJ238" i="1"/>
  <c r="AK238" i="1"/>
  <c r="AH238" i="1"/>
  <c r="AI238" i="1"/>
  <c r="BT235" i="1" l="1"/>
  <c r="BF236" i="1"/>
  <c r="BL236" i="1" s="1"/>
  <c r="BR236" i="1" s="1"/>
  <c r="BS235" i="1"/>
  <c r="BJ240" i="1"/>
  <c r="BI240" i="1"/>
  <c r="BH240" i="1"/>
  <c r="BV235" i="1"/>
  <c r="BW235" i="1"/>
  <c r="BD238" i="1"/>
  <c r="BE238" i="1" s="1"/>
  <c r="AW235" i="1"/>
  <c r="AL240" i="1"/>
  <c r="AK239" i="1"/>
  <c r="AJ239" i="1"/>
  <c r="AI239" i="1"/>
  <c r="AH239" i="1"/>
  <c r="U236" i="1"/>
  <c r="AQ295" i="1"/>
  <c r="AR294" i="1"/>
  <c r="AF237" i="1"/>
  <c r="AG237" i="1" s="1"/>
  <c r="AM237" i="1" s="1"/>
  <c r="AS237" i="1" s="1"/>
  <c r="AE238" i="1"/>
  <c r="AN344" i="1"/>
  <c r="AO343" i="1"/>
  <c r="AP343" i="1" s="1"/>
  <c r="AU236" i="1"/>
  <c r="AX236" i="1"/>
  <c r="G237" i="1"/>
  <c r="H237" i="1" s="1"/>
  <c r="N237" i="1" s="1"/>
  <c r="T237" i="1" s="1"/>
  <c r="V237" i="1" s="1"/>
  <c r="F238" i="1"/>
  <c r="AT236" i="1"/>
  <c r="M241" i="1"/>
  <c r="BG241" i="1" s="1"/>
  <c r="J240" i="1"/>
  <c r="L240" i="1"/>
  <c r="I240" i="1"/>
  <c r="K240" i="1"/>
  <c r="R289" i="1"/>
  <c r="S288" i="1"/>
  <c r="AT237" i="1" l="1"/>
  <c r="BS236" i="1"/>
  <c r="BT236" i="1"/>
  <c r="BF237" i="1"/>
  <c r="BL237" i="1" s="1"/>
  <c r="BR237" i="1" s="1"/>
  <c r="BJ241" i="1"/>
  <c r="BI241" i="1"/>
  <c r="BH241" i="1"/>
  <c r="BV236" i="1"/>
  <c r="BW236" i="1"/>
  <c r="BD239" i="1"/>
  <c r="BE239" i="1" s="1"/>
  <c r="AF238" i="1"/>
  <c r="AG238" i="1" s="1"/>
  <c r="AM238" i="1" s="1"/>
  <c r="AS238" i="1" s="1"/>
  <c r="AE239" i="1"/>
  <c r="AQ296" i="1"/>
  <c r="AR295" i="1"/>
  <c r="R290" i="1"/>
  <c r="S289" i="1"/>
  <c r="M242" i="1"/>
  <c r="BG242" i="1" s="1"/>
  <c r="L241" i="1"/>
  <c r="K241" i="1"/>
  <c r="I241" i="1"/>
  <c r="J241" i="1"/>
  <c r="AU237" i="1"/>
  <c r="AX237" i="1"/>
  <c r="U237" i="1"/>
  <c r="G238" i="1"/>
  <c r="H238" i="1" s="1"/>
  <c r="N238" i="1" s="1"/>
  <c r="T238" i="1" s="1"/>
  <c r="V238" i="1" s="1"/>
  <c r="F239" i="1"/>
  <c r="AL241" i="1"/>
  <c r="AJ240" i="1"/>
  <c r="AI240" i="1"/>
  <c r="AK240" i="1"/>
  <c r="AH240" i="1"/>
  <c r="AN345" i="1"/>
  <c r="AO344" i="1"/>
  <c r="AP344" i="1" s="1"/>
  <c r="AW236" i="1"/>
  <c r="AT238" i="1" l="1"/>
  <c r="AW237" i="1"/>
  <c r="BS237" i="1"/>
  <c r="BT237" i="1"/>
  <c r="BF238" i="1"/>
  <c r="BL238" i="1" s="1"/>
  <c r="BR238" i="1" s="1"/>
  <c r="BJ242" i="1"/>
  <c r="BH242" i="1"/>
  <c r="BI242" i="1"/>
  <c r="BV237" i="1"/>
  <c r="BW237" i="1"/>
  <c r="BD240" i="1"/>
  <c r="BE240" i="1" s="1"/>
  <c r="G239" i="1"/>
  <c r="H239" i="1" s="1"/>
  <c r="N239" i="1" s="1"/>
  <c r="T239" i="1" s="1"/>
  <c r="V239" i="1" s="1"/>
  <c r="F240" i="1"/>
  <c r="AN346" i="1"/>
  <c r="AO345" i="1"/>
  <c r="AP345" i="1" s="1"/>
  <c r="AL242" i="1"/>
  <c r="AK241" i="1"/>
  <c r="AI241" i="1"/>
  <c r="AJ241" i="1"/>
  <c r="AH241" i="1"/>
  <c r="U238" i="1"/>
  <c r="M243" i="1"/>
  <c r="BG243" i="1" s="1"/>
  <c r="L242" i="1"/>
  <c r="K242" i="1"/>
  <c r="I242" i="1"/>
  <c r="J242" i="1"/>
  <c r="AQ297" i="1"/>
  <c r="AR296" i="1"/>
  <c r="AF239" i="1"/>
  <c r="AG239" i="1" s="1"/>
  <c r="AM239" i="1" s="1"/>
  <c r="AS239" i="1" s="1"/>
  <c r="AE240" i="1"/>
  <c r="R291" i="1"/>
  <c r="S290" i="1"/>
  <c r="AU238" i="1"/>
  <c r="AX238" i="1"/>
  <c r="U239" i="1" l="1"/>
  <c r="BT238" i="1"/>
  <c r="BS238" i="1"/>
  <c r="BF239" i="1"/>
  <c r="BL239" i="1" s="1"/>
  <c r="BR239" i="1" s="1"/>
  <c r="BJ243" i="1"/>
  <c r="BI243" i="1"/>
  <c r="BH243" i="1"/>
  <c r="BV238" i="1"/>
  <c r="BW238" i="1"/>
  <c r="BD241" i="1"/>
  <c r="BE241" i="1" s="1"/>
  <c r="AU239" i="1"/>
  <c r="AX239" i="1"/>
  <c r="G240" i="1"/>
  <c r="H240" i="1" s="1"/>
  <c r="N240" i="1" s="1"/>
  <c r="T240" i="1" s="1"/>
  <c r="V240" i="1" s="1"/>
  <c r="F241" i="1"/>
  <c r="AL243" i="1"/>
  <c r="AH242" i="1"/>
  <c r="AI242" i="1"/>
  <c r="AK242" i="1"/>
  <c r="AJ242" i="1"/>
  <c r="AW238" i="1"/>
  <c r="AQ298" i="1"/>
  <c r="AR297" i="1"/>
  <c r="R292" i="1"/>
  <c r="S291" i="1"/>
  <c r="AF240" i="1"/>
  <c r="AG240" i="1" s="1"/>
  <c r="AM240" i="1" s="1"/>
  <c r="AS240" i="1" s="1"/>
  <c r="AE241" i="1"/>
  <c r="M244" i="1"/>
  <c r="BG244" i="1" s="1"/>
  <c r="I243" i="1"/>
  <c r="J243" i="1"/>
  <c r="K243" i="1"/>
  <c r="L243" i="1"/>
  <c r="AN347" i="1"/>
  <c r="AO346" i="1"/>
  <c r="AP346" i="1" s="1"/>
  <c r="AT239" i="1"/>
  <c r="AW239" i="1" l="1"/>
  <c r="AT240" i="1"/>
  <c r="BT239" i="1"/>
  <c r="BS239" i="1"/>
  <c r="BF240" i="1"/>
  <c r="BL240" i="1" s="1"/>
  <c r="BR240" i="1" s="1"/>
  <c r="BJ244" i="1"/>
  <c r="BI244" i="1"/>
  <c r="BH244" i="1"/>
  <c r="BV239" i="1"/>
  <c r="BW239" i="1"/>
  <c r="BD242" i="1"/>
  <c r="BE242" i="1" s="1"/>
  <c r="AN348" i="1"/>
  <c r="AO347" i="1"/>
  <c r="AP347" i="1" s="1"/>
  <c r="AQ299" i="1"/>
  <c r="AR298" i="1"/>
  <c r="M245" i="1"/>
  <c r="BG245" i="1" s="1"/>
  <c r="J244" i="1"/>
  <c r="K244" i="1"/>
  <c r="L244" i="1"/>
  <c r="I244" i="1"/>
  <c r="R293" i="1"/>
  <c r="S292" i="1"/>
  <c r="U240" i="1"/>
  <c r="AF241" i="1"/>
  <c r="AG241" i="1" s="1"/>
  <c r="AM241" i="1" s="1"/>
  <c r="AS241" i="1" s="1"/>
  <c r="AE242" i="1"/>
  <c r="AL244" i="1"/>
  <c r="AK243" i="1"/>
  <c r="AI243" i="1"/>
  <c r="AH243" i="1"/>
  <c r="AJ243" i="1"/>
  <c r="AU240" i="1"/>
  <c r="AX240" i="1"/>
  <c r="G241" i="1"/>
  <c r="H241" i="1" s="1"/>
  <c r="N241" i="1" s="1"/>
  <c r="T241" i="1" s="1"/>
  <c r="V241" i="1" s="1"/>
  <c r="F242" i="1"/>
  <c r="BT240" i="1" l="1"/>
  <c r="BS240" i="1"/>
  <c r="BF241" i="1"/>
  <c r="BL241" i="1" s="1"/>
  <c r="BR241" i="1" s="1"/>
  <c r="BJ245" i="1"/>
  <c r="BI245" i="1"/>
  <c r="BH245" i="1"/>
  <c r="BV240" i="1"/>
  <c r="BW240" i="1"/>
  <c r="BD243" i="1"/>
  <c r="BE243" i="1" s="1"/>
  <c r="AF242" i="1"/>
  <c r="AG242" i="1" s="1"/>
  <c r="AM242" i="1" s="1"/>
  <c r="AS242" i="1" s="1"/>
  <c r="AE243" i="1"/>
  <c r="AQ300" i="1"/>
  <c r="AR299" i="1"/>
  <c r="AU241" i="1"/>
  <c r="AX241" i="1"/>
  <c r="R294" i="1"/>
  <c r="S293" i="1"/>
  <c r="G242" i="1"/>
  <c r="H242" i="1" s="1"/>
  <c r="N242" i="1" s="1"/>
  <c r="T242" i="1" s="1"/>
  <c r="V242" i="1" s="1"/>
  <c r="F243" i="1"/>
  <c r="U241" i="1"/>
  <c r="M246" i="1"/>
  <c r="BG246" i="1" s="1"/>
  <c r="L245" i="1"/>
  <c r="I245" i="1"/>
  <c r="K245" i="1"/>
  <c r="J245" i="1"/>
  <c r="AN349" i="1"/>
  <c r="AO348" i="1"/>
  <c r="AP348" i="1" s="1"/>
  <c r="AL245" i="1"/>
  <c r="AI244" i="1"/>
  <c r="AJ244" i="1"/>
  <c r="AH244" i="1"/>
  <c r="AK244" i="1"/>
  <c r="AW240" i="1"/>
  <c r="AT241" i="1"/>
  <c r="AT242" i="1" l="1"/>
  <c r="AW241" i="1"/>
  <c r="BS241" i="1"/>
  <c r="BT241" i="1"/>
  <c r="BV241" i="1"/>
  <c r="BF242" i="1"/>
  <c r="BL242" i="1" s="1"/>
  <c r="BR242" i="1" s="1"/>
  <c r="BJ246" i="1"/>
  <c r="BI246" i="1"/>
  <c r="BH246" i="1"/>
  <c r="BW241" i="1"/>
  <c r="BD244" i="1"/>
  <c r="BE244" i="1" s="1"/>
  <c r="AL246" i="1"/>
  <c r="AI245" i="1"/>
  <c r="AJ245" i="1"/>
  <c r="AH245" i="1"/>
  <c r="AK245" i="1"/>
  <c r="U242" i="1"/>
  <c r="G243" i="1"/>
  <c r="H243" i="1" s="1"/>
  <c r="N243" i="1" s="1"/>
  <c r="T243" i="1" s="1"/>
  <c r="V243" i="1" s="1"/>
  <c r="F244" i="1"/>
  <c r="R295" i="1"/>
  <c r="S294" i="1"/>
  <c r="AQ301" i="1"/>
  <c r="AR300" i="1"/>
  <c r="AF243" i="1"/>
  <c r="AG243" i="1" s="1"/>
  <c r="AM243" i="1" s="1"/>
  <c r="AS243" i="1" s="1"/>
  <c r="AE244" i="1"/>
  <c r="AN350" i="1"/>
  <c r="AO349" i="1"/>
  <c r="AP349" i="1" s="1"/>
  <c r="M247" i="1"/>
  <c r="BG247" i="1" s="1"/>
  <c r="I246" i="1"/>
  <c r="K246" i="1"/>
  <c r="J246" i="1"/>
  <c r="L246" i="1"/>
  <c r="AU242" i="1"/>
  <c r="AX242" i="1"/>
  <c r="U243" i="1" l="1"/>
  <c r="AW242" i="1"/>
  <c r="BT242" i="1"/>
  <c r="BS242" i="1"/>
  <c r="BF243" i="1"/>
  <c r="BL243" i="1" s="1"/>
  <c r="BR243" i="1" s="1"/>
  <c r="BJ247" i="1"/>
  <c r="BI247" i="1"/>
  <c r="BH247" i="1"/>
  <c r="BV242" i="1"/>
  <c r="BW242" i="1"/>
  <c r="BD245" i="1"/>
  <c r="BE245" i="1" s="1"/>
  <c r="AF244" i="1"/>
  <c r="AG244" i="1" s="1"/>
  <c r="AM244" i="1" s="1"/>
  <c r="AS244" i="1" s="1"/>
  <c r="AE245" i="1"/>
  <c r="AU243" i="1"/>
  <c r="AX243" i="1"/>
  <c r="R296" i="1"/>
  <c r="S295" i="1"/>
  <c r="M248" i="1"/>
  <c r="BG248" i="1" s="1"/>
  <c r="K247" i="1"/>
  <c r="I247" i="1"/>
  <c r="J247" i="1"/>
  <c r="L247" i="1"/>
  <c r="G244" i="1"/>
  <c r="H244" i="1" s="1"/>
  <c r="N244" i="1" s="1"/>
  <c r="T244" i="1" s="1"/>
  <c r="V244" i="1" s="1"/>
  <c r="F245" i="1"/>
  <c r="AL247" i="1"/>
  <c r="AH246" i="1"/>
  <c r="AI246" i="1"/>
  <c r="AJ246" i="1"/>
  <c r="AK246" i="1"/>
  <c r="AN351" i="1"/>
  <c r="AO350" i="1"/>
  <c r="AP350" i="1" s="1"/>
  <c r="AQ302" i="1"/>
  <c r="AR301" i="1"/>
  <c r="AT243" i="1"/>
  <c r="U244" i="1" l="1"/>
  <c r="AT244" i="1"/>
  <c r="BS243" i="1"/>
  <c r="BT243" i="1"/>
  <c r="BF244" i="1"/>
  <c r="BL244" i="1" s="1"/>
  <c r="BR244" i="1" s="1"/>
  <c r="BI248" i="1"/>
  <c r="BJ248" i="1"/>
  <c r="BH248" i="1"/>
  <c r="BV243" i="1"/>
  <c r="BW243" i="1"/>
  <c r="BD246" i="1"/>
  <c r="BE246" i="1" s="1"/>
  <c r="AQ303" i="1"/>
  <c r="AR302" i="1"/>
  <c r="G245" i="1"/>
  <c r="H245" i="1" s="1"/>
  <c r="N245" i="1" s="1"/>
  <c r="T245" i="1" s="1"/>
  <c r="V245" i="1" s="1"/>
  <c r="F246" i="1"/>
  <c r="AW243" i="1"/>
  <c r="AN352" i="1"/>
  <c r="AO351" i="1"/>
  <c r="AP351" i="1" s="1"/>
  <c r="R297" i="1"/>
  <c r="S296" i="1"/>
  <c r="AF245" i="1"/>
  <c r="AG245" i="1" s="1"/>
  <c r="AM245" i="1" s="1"/>
  <c r="AS245" i="1" s="1"/>
  <c r="AT245" i="1" s="1"/>
  <c r="AE246" i="1"/>
  <c r="AL248" i="1"/>
  <c r="AH247" i="1"/>
  <c r="AK247" i="1"/>
  <c r="AI247" i="1"/>
  <c r="AJ247" i="1"/>
  <c r="M249" i="1"/>
  <c r="BG249" i="1" s="1"/>
  <c r="I248" i="1"/>
  <c r="L248" i="1"/>
  <c r="J248" i="1"/>
  <c r="K248" i="1"/>
  <c r="AU244" i="1"/>
  <c r="AX244" i="1"/>
  <c r="BT244" i="1" l="1"/>
  <c r="BF245" i="1"/>
  <c r="BL245" i="1" s="1"/>
  <c r="BR245" i="1" s="1"/>
  <c r="BS244" i="1"/>
  <c r="BJ249" i="1"/>
  <c r="BI249" i="1"/>
  <c r="BH249" i="1"/>
  <c r="BV244" i="1"/>
  <c r="BW244" i="1"/>
  <c r="BD247" i="1"/>
  <c r="BE247" i="1" s="1"/>
  <c r="R298" i="1"/>
  <c r="S297" i="1"/>
  <c r="AF246" i="1"/>
  <c r="AG246" i="1" s="1"/>
  <c r="AM246" i="1" s="1"/>
  <c r="AS246" i="1" s="1"/>
  <c r="AE247" i="1"/>
  <c r="AW244" i="1"/>
  <c r="M250" i="1"/>
  <c r="BG250" i="1" s="1"/>
  <c r="L249" i="1"/>
  <c r="I249" i="1"/>
  <c r="J249" i="1"/>
  <c r="K249" i="1"/>
  <c r="G246" i="1"/>
  <c r="H246" i="1" s="1"/>
  <c r="N246" i="1" s="1"/>
  <c r="T246" i="1" s="1"/>
  <c r="V246" i="1" s="1"/>
  <c r="F247" i="1"/>
  <c r="AL249" i="1"/>
  <c r="AH248" i="1"/>
  <c r="AJ248" i="1"/>
  <c r="AI248" i="1"/>
  <c r="AK248" i="1"/>
  <c r="AU245" i="1"/>
  <c r="AX245" i="1"/>
  <c r="AN353" i="1"/>
  <c r="AO352" i="1"/>
  <c r="AP352" i="1" s="1"/>
  <c r="U245" i="1"/>
  <c r="AQ304" i="1"/>
  <c r="AR303" i="1"/>
  <c r="U246" i="1" l="1"/>
  <c r="BT245" i="1"/>
  <c r="BS245" i="1"/>
  <c r="BF246" i="1"/>
  <c r="BL246" i="1" s="1"/>
  <c r="BR246" i="1" s="1"/>
  <c r="BJ250" i="1"/>
  <c r="BI250" i="1"/>
  <c r="BH250" i="1"/>
  <c r="BV245" i="1"/>
  <c r="BW245" i="1"/>
  <c r="BD248" i="1"/>
  <c r="BE248" i="1" s="1"/>
  <c r="AQ305" i="1"/>
  <c r="AR304" i="1"/>
  <c r="AU246" i="1"/>
  <c r="AX246" i="1"/>
  <c r="AW245" i="1"/>
  <c r="M251" i="1"/>
  <c r="BG251" i="1" s="1"/>
  <c r="I250" i="1"/>
  <c r="L250" i="1"/>
  <c r="J250" i="1"/>
  <c r="K250" i="1"/>
  <c r="AL250" i="1"/>
  <c r="AH249" i="1"/>
  <c r="AK249" i="1"/>
  <c r="AI249" i="1"/>
  <c r="AJ249" i="1"/>
  <c r="AN354" i="1"/>
  <c r="AO353" i="1"/>
  <c r="AP353" i="1" s="1"/>
  <c r="G247" i="1"/>
  <c r="H247" i="1" s="1"/>
  <c r="N247" i="1" s="1"/>
  <c r="T247" i="1" s="1"/>
  <c r="V247" i="1" s="1"/>
  <c r="F248" i="1"/>
  <c r="R299" i="1"/>
  <c r="S298" i="1"/>
  <c r="AF247" i="1"/>
  <c r="AG247" i="1" s="1"/>
  <c r="AM247" i="1" s="1"/>
  <c r="AS247" i="1" s="1"/>
  <c r="AE248" i="1"/>
  <c r="AT246" i="1"/>
  <c r="BV246" i="1" l="1"/>
  <c r="BS246" i="1"/>
  <c r="BT246" i="1"/>
  <c r="BF247" i="1"/>
  <c r="BL247" i="1" s="1"/>
  <c r="BR247" i="1" s="1"/>
  <c r="BJ251" i="1"/>
  <c r="BI251" i="1"/>
  <c r="BH251" i="1"/>
  <c r="BW246" i="1"/>
  <c r="BD249" i="1"/>
  <c r="BE249" i="1" s="1"/>
  <c r="M252" i="1"/>
  <c r="BG252" i="1" s="1"/>
  <c r="K251" i="1"/>
  <c r="I251" i="1"/>
  <c r="J251" i="1"/>
  <c r="L251" i="1"/>
  <c r="U247" i="1"/>
  <c r="AT247" i="1"/>
  <c r="R300" i="1"/>
  <c r="S299" i="1"/>
  <c r="AN355" i="1"/>
  <c r="AO354" i="1"/>
  <c r="AP354" i="1" s="1"/>
  <c r="AW246" i="1"/>
  <c r="AU247" i="1"/>
  <c r="AX247" i="1"/>
  <c r="AF248" i="1"/>
  <c r="AG248" i="1" s="1"/>
  <c r="AM248" i="1" s="1"/>
  <c r="AS248" i="1" s="1"/>
  <c r="AE249" i="1"/>
  <c r="G248" i="1"/>
  <c r="H248" i="1" s="1"/>
  <c r="N248" i="1" s="1"/>
  <c r="T248" i="1" s="1"/>
  <c r="V248" i="1" s="1"/>
  <c r="F249" i="1"/>
  <c r="AL251" i="1"/>
  <c r="AH250" i="1"/>
  <c r="AK250" i="1"/>
  <c r="AJ250" i="1"/>
  <c r="AI250" i="1"/>
  <c r="AQ306" i="1"/>
  <c r="AR305" i="1"/>
  <c r="BS247" i="1" l="1"/>
  <c r="BT247" i="1"/>
  <c r="BF248" i="1"/>
  <c r="BL248" i="1" s="1"/>
  <c r="BR248" i="1" s="1"/>
  <c r="BJ252" i="1"/>
  <c r="BI252" i="1"/>
  <c r="BH252" i="1"/>
  <c r="BV247" i="1"/>
  <c r="BW247" i="1"/>
  <c r="BD250" i="1"/>
  <c r="BE250" i="1" s="1"/>
  <c r="AN356" i="1"/>
  <c r="AO355" i="1"/>
  <c r="AP355" i="1" s="1"/>
  <c r="AU248" i="1"/>
  <c r="AX248" i="1"/>
  <c r="AT248" i="1"/>
  <c r="G249" i="1"/>
  <c r="H249" i="1" s="1"/>
  <c r="N249" i="1" s="1"/>
  <c r="T249" i="1" s="1"/>
  <c r="V249" i="1" s="1"/>
  <c r="F250" i="1"/>
  <c r="U248" i="1"/>
  <c r="AL252" i="1"/>
  <c r="AI251" i="1"/>
  <c r="AK251" i="1"/>
  <c r="AH251" i="1"/>
  <c r="AJ251" i="1"/>
  <c r="AQ307" i="1"/>
  <c r="AR306" i="1"/>
  <c r="AF249" i="1"/>
  <c r="AG249" i="1" s="1"/>
  <c r="AM249" i="1" s="1"/>
  <c r="AS249" i="1" s="1"/>
  <c r="AE250" i="1"/>
  <c r="AW247" i="1"/>
  <c r="R301" i="1"/>
  <c r="S300" i="1"/>
  <c r="M253" i="1"/>
  <c r="BG253" i="1" s="1"/>
  <c r="K252" i="1"/>
  <c r="L252" i="1"/>
  <c r="J252" i="1"/>
  <c r="I252" i="1"/>
  <c r="BT248" i="1" l="1"/>
  <c r="BS248" i="1"/>
  <c r="BF249" i="1"/>
  <c r="BL249" i="1" s="1"/>
  <c r="BR249" i="1" s="1"/>
  <c r="BJ253" i="1"/>
  <c r="BI253" i="1"/>
  <c r="BH253" i="1"/>
  <c r="BV248" i="1"/>
  <c r="BW248" i="1"/>
  <c r="BD251" i="1"/>
  <c r="BE251" i="1" s="1"/>
  <c r="R302" i="1"/>
  <c r="S301" i="1"/>
  <c r="G250" i="1"/>
  <c r="H250" i="1" s="1"/>
  <c r="N250" i="1" s="1"/>
  <c r="T250" i="1" s="1"/>
  <c r="V250" i="1" s="1"/>
  <c r="F251" i="1"/>
  <c r="M254" i="1"/>
  <c r="BG254" i="1" s="1"/>
  <c r="L253" i="1"/>
  <c r="I253" i="1"/>
  <c r="J253" i="1"/>
  <c r="K253" i="1"/>
  <c r="AF250" i="1"/>
  <c r="AG250" i="1" s="1"/>
  <c r="AM250" i="1" s="1"/>
  <c r="AS250" i="1" s="1"/>
  <c r="AE251" i="1"/>
  <c r="AL253" i="1"/>
  <c r="AJ252" i="1"/>
  <c r="AH252" i="1"/>
  <c r="AK252" i="1"/>
  <c r="AI252" i="1"/>
  <c r="AT249" i="1"/>
  <c r="AW248" i="1"/>
  <c r="AQ308" i="1"/>
  <c r="AR307" i="1"/>
  <c r="AU249" i="1"/>
  <c r="AX249" i="1"/>
  <c r="U249" i="1"/>
  <c r="AN357" i="1"/>
  <c r="AO356" i="1"/>
  <c r="AP356" i="1" s="1"/>
  <c r="U250" i="1" l="1"/>
  <c r="AT250" i="1"/>
  <c r="BS249" i="1"/>
  <c r="BW249" i="1"/>
  <c r="BT249" i="1"/>
  <c r="BF250" i="1"/>
  <c r="BL250" i="1" s="1"/>
  <c r="BR250" i="1" s="1"/>
  <c r="BJ254" i="1"/>
  <c r="BH254" i="1"/>
  <c r="BI254" i="1"/>
  <c r="BV249" i="1"/>
  <c r="BD252" i="1"/>
  <c r="BE252" i="1" s="1"/>
  <c r="AQ309" i="1"/>
  <c r="AR308" i="1"/>
  <c r="AL254" i="1"/>
  <c r="AK253" i="1"/>
  <c r="AH253" i="1"/>
  <c r="AJ253" i="1"/>
  <c r="AI253" i="1"/>
  <c r="G251" i="1"/>
  <c r="H251" i="1" s="1"/>
  <c r="N251" i="1" s="1"/>
  <c r="T251" i="1" s="1"/>
  <c r="V251" i="1" s="1"/>
  <c r="F252" i="1"/>
  <c r="AU250" i="1"/>
  <c r="AX250" i="1"/>
  <c r="AW249" i="1"/>
  <c r="AF251" i="1"/>
  <c r="AG251" i="1" s="1"/>
  <c r="AM251" i="1" s="1"/>
  <c r="AS251" i="1" s="1"/>
  <c r="AT251" i="1" s="1"/>
  <c r="AE252" i="1"/>
  <c r="AN358" i="1"/>
  <c r="AO357" i="1"/>
  <c r="AP357" i="1" s="1"/>
  <c r="M255" i="1"/>
  <c r="BG255" i="1" s="1"/>
  <c r="J254" i="1"/>
  <c r="I254" i="1"/>
  <c r="K254" i="1"/>
  <c r="L254" i="1"/>
  <c r="R303" i="1"/>
  <c r="S302" i="1"/>
  <c r="AW250" i="1" l="1"/>
  <c r="BS250" i="1"/>
  <c r="BT250" i="1"/>
  <c r="BF251" i="1"/>
  <c r="BL251" i="1" s="1"/>
  <c r="BR251" i="1" s="1"/>
  <c r="BJ255" i="1"/>
  <c r="BI255" i="1"/>
  <c r="BH255" i="1"/>
  <c r="BV250" i="1"/>
  <c r="BW250" i="1"/>
  <c r="BD253" i="1"/>
  <c r="BE253" i="1" s="1"/>
  <c r="M256" i="1"/>
  <c r="BG256" i="1" s="1"/>
  <c r="K255" i="1"/>
  <c r="I255" i="1"/>
  <c r="J255" i="1"/>
  <c r="L255" i="1"/>
  <c r="AL255" i="1"/>
  <c r="AJ254" i="1"/>
  <c r="AK254" i="1"/>
  <c r="AH254" i="1"/>
  <c r="AI254" i="1"/>
  <c r="AF252" i="1"/>
  <c r="AG252" i="1" s="1"/>
  <c r="AM252" i="1" s="1"/>
  <c r="AS252" i="1" s="1"/>
  <c r="AE253" i="1"/>
  <c r="AU251" i="1"/>
  <c r="AX251" i="1"/>
  <c r="G252" i="1"/>
  <c r="H252" i="1" s="1"/>
  <c r="N252" i="1" s="1"/>
  <c r="T252" i="1" s="1"/>
  <c r="V252" i="1" s="1"/>
  <c r="F253" i="1"/>
  <c r="AQ310" i="1"/>
  <c r="AR309" i="1"/>
  <c r="R304" i="1"/>
  <c r="S303" i="1"/>
  <c r="AN359" i="1"/>
  <c r="AO358" i="1"/>
  <c r="AP358" i="1" s="1"/>
  <c r="U251" i="1"/>
  <c r="BW251" i="1" l="1"/>
  <c r="BS251" i="1"/>
  <c r="BT251" i="1"/>
  <c r="BF252" i="1"/>
  <c r="BL252" i="1" s="1"/>
  <c r="BR252" i="1" s="1"/>
  <c r="BI256" i="1"/>
  <c r="BJ256" i="1"/>
  <c r="BH256" i="1"/>
  <c r="BV251" i="1"/>
  <c r="BD254" i="1"/>
  <c r="BE254" i="1" s="1"/>
  <c r="AU252" i="1"/>
  <c r="AX252" i="1"/>
  <c r="AN360" i="1"/>
  <c r="AO359" i="1"/>
  <c r="AP359" i="1" s="1"/>
  <c r="AQ311" i="1"/>
  <c r="AR310" i="1"/>
  <c r="AT252" i="1"/>
  <c r="U252" i="1"/>
  <c r="G253" i="1"/>
  <c r="H253" i="1" s="1"/>
  <c r="N253" i="1" s="1"/>
  <c r="T253" i="1" s="1"/>
  <c r="V253" i="1" s="1"/>
  <c r="F254" i="1"/>
  <c r="AL256" i="1"/>
  <c r="AK255" i="1"/>
  <c r="AI255" i="1"/>
  <c r="AJ255" i="1"/>
  <c r="AH255" i="1"/>
  <c r="AW251" i="1"/>
  <c r="R305" i="1"/>
  <c r="S304" i="1"/>
  <c r="AF253" i="1"/>
  <c r="AG253" i="1" s="1"/>
  <c r="AM253" i="1" s="1"/>
  <c r="AS253" i="1" s="1"/>
  <c r="AE254" i="1"/>
  <c r="M257" i="1"/>
  <c r="BG257" i="1" s="1"/>
  <c r="J256" i="1"/>
  <c r="I256" i="1"/>
  <c r="L256" i="1"/>
  <c r="K256" i="1"/>
  <c r="U253" i="1" l="1"/>
  <c r="AW252" i="1"/>
  <c r="BW252" i="1"/>
  <c r="BT252" i="1"/>
  <c r="BS252" i="1"/>
  <c r="BF253" i="1"/>
  <c r="BL253" i="1" s="1"/>
  <c r="BR253" i="1" s="1"/>
  <c r="BJ257" i="1"/>
  <c r="BI257" i="1"/>
  <c r="BH257" i="1"/>
  <c r="BV252" i="1"/>
  <c r="BD255" i="1"/>
  <c r="BE255" i="1" s="1"/>
  <c r="AU253" i="1"/>
  <c r="AX253" i="1"/>
  <c r="AL257" i="1"/>
  <c r="AJ256" i="1"/>
  <c r="AI256" i="1"/>
  <c r="AK256" i="1"/>
  <c r="AH256" i="1"/>
  <c r="AT253" i="1"/>
  <c r="AN361" i="1"/>
  <c r="AO360" i="1"/>
  <c r="AP360" i="1" s="1"/>
  <c r="AF254" i="1"/>
  <c r="AG254" i="1" s="1"/>
  <c r="AM254" i="1" s="1"/>
  <c r="AS254" i="1" s="1"/>
  <c r="AE255" i="1"/>
  <c r="M258" i="1"/>
  <c r="BG258" i="1" s="1"/>
  <c r="L257" i="1"/>
  <c r="I257" i="1"/>
  <c r="J257" i="1"/>
  <c r="K257" i="1"/>
  <c r="R306" i="1"/>
  <c r="S305" i="1"/>
  <c r="G254" i="1"/>
  <c r="H254" i="1" s="1"/>
  <c r="N254" i="1" s="1"/>
  <c r="T254" i="1" s="1"/>
  <c r="V254" i="1" s="1"/>
  <c r="F255" i="1"/>
  <c r="AQ312" i="1"/>
  <c r="AR311" i="1"/>
  <c r="AW253" i="1" l="1"/>
  <c r="BT253" i="1"/>
  <c r="BS253" i="1"/>
  <c r="BF254" i="1"/>
  <c r="BL254" i="1" s="1"/>
  <c r="BR254" i="1" s="1"/>
  <c r="BJ258" i="1"/>
  <c r="BH258" i="1"/>
  <c r="BI258" i="1"/>
  <c r="BV253" i="1"/>
  <c r="BW253" i="1"/>
  <c r="BD256" i="1"/>
  <c r="BE256" i="1" s="1"/>
  <c r="U254" i="1"/>
  <c r="G255" i="1"/>
  <c r="H255" i="1" s="1"/>
  <c r="N255" i="1" s="1"/>
  <c r="T255" i="1" s="1"/>
  <c r="V255" i="1" s="1"/>
  <c r="F256" i="1"/>
  <c r="M259" i="1"/>
  <c r="BG259" i="1" s="1"/>
  <c r="I258" i="1"/>
  <c r="L258" i="1"/>
  <c r="J258" i="1"/>
  <c r="K258" i="1"/>
  <c r="AL258" i="1"/>
  <c r="AK257" i="1"/>
  <c r="AJ257" i="1"/>
  <c r="AI257" i="1"/>
  <c r="AH257" i="1"/>
  <c r="AN362" i="1"/>
  <c r="AO361" i="1"/>
  <c r="AP361" i="1" s="1"/>
  <c r="AU254" i="1"/>
  <c r="AX254" i="1"/>
  <c r="AQ313" i="1"/>
  <c r="AR312" i="1"/>
  <c r="R307" i="1"/>
  <c r="S306" i="1"/>
  <c r="AF255" i="1"/>
  <c r="AG255" i="1" s="1"/>
  <c r="AM255" i="1" s="1"/>
  <c r="AS255" i="1" s="1"/>
  <c r="AE256" i="1"/>
  <c r="AT254" i="1"/>
  <c r="BT254" i="1" l="1"/>
  <c r="BS254" i="1"/>
  <c r="BF255" i="1"/>
  <c r="BL255" i="1" s="1"/>
  <c r="BR255" i="1" s="1"/>
  <c r="BJ259" i="1"/>
  <c r="BI259" i="1"/>
  <c r="BH259" i="1"/>
  <c r="BV254" i="1"/>
  <c r="BW254" i="1"/>
  <c r="BD257" i="1"/>
  <c r="BE257" i="1" s="1"/>
  <c r="AQ314" i="1"/>
  <c r="AR313" i="1"/>
  <c r="AU255" i="1"/>
  <c r="AX255" i="1"/>
  <c r="AN363" i="1"/>
  <c r="AO362" i="1"/>
  <c r="AP362" i="1" s="1"/>
  <c r="G256" i="1"/>
  <c r="H256" i="1" s="1"/>
  <c r="N256" i="1" s="1"/>
  <c r="T256" i="1" s="1"/>
  <c r="V256" i="1" s="1"/>
  <c r="F257" i="1"/>
  <c r="AL259" i="1"/>
  <c r="AH258" i="1"/>
  <c r="AK258" i="1"/>
  <c r="AJ258" i="1"/>
  <c r="AI258" i="1"/>
  <c r="AW254" i="1"/>
  <c r="AT255" i="1"/>
  <c r="R308" i="1"/>
  <c r="S307" i="1"/>
  <c r="AF256" i="1"/>
  <c r="AG256" i="1" s="1"/>
  <c r="AM256" i="1" s="1"/>
  <c r="AS256" i="1" s="1"/>
  <c r="AE257" i="1"/>
  <c r="M260" i="1"/>
  <c r="BG260" i="1" s="1"/>
  <c r="I259" i="1"/>
  <c r="K259" i="1"/>
  <c r="J259" i="1"/>
  <c r="L259" i="1"/>
  <c r="U255" i="1"/>
  <c r="AT256" i="1" l="1"/>
  <c r="BT255" i="1"/>
  <c r="BS255" i="1"/>
  <c r="BF256" i="1"/>
  <c r="BL256" i="1" s="1"/>
  <c r="BR256" i="1" s="1"/>
  <c r="BJ260" i="1"/>
  <c r="BI260" i="1"/>
  <c r="BH260" i="1"/>
  <c r="BV255" i="1"/>
  <c r="BW255" i="1"/>
  <c r="BD258" i="1"/>
  <c r="BE258" i="1" s="1"/>
  <c r="R309" i="1"/>
  <c r="S308" i="1"/>
  <c r="G257" i="1"/>
  <c r="H257" i="1" s="1"/>
  <c r="N257" i="1" s="1"/>
  <c r="T257" i="1" s="1"/>
  <c r="V257" i="1" s="1"/>
  <c r="F258" i="1"/>
  <c r="U256" i="1"/>
  <c r="AU256" i="1"/>
  <c r="AX256" i="1"/>
  <c r="AW255" i="1"/>
  <c r="AF257" i="1"/>
  <c r="AG257" i="1" s="1"/>
  <c r="AM257" i="1" s="1"/>
  <c r="AS257" i="1" s="1"/>
  <c r="AT257" i="1" s="1"/>
  <c r="AE258" i="1"/>
  <c r="M261" i="1"/>
  <c r="BG261" i="1" s="1"/>
  <c r="J260" i="1"/>
  <c r="K260" i="1"/>
  <c r="L260" i="1"/>
  <c r="I260" i="1"/>
  <c r="AL260" i="1"/>
  <c r="AK259" i="1"/>
  <c r="AH259" i="1"/>
  <c r="AI259" i="1"/>
  <c r="AJ259" i="1"/>
  <c r="AN364" i="1"/>
  <c r="AO363" i="1"/>
  <c r="AP363" i="1" s="1"/>
  <c r="AQ315" i="1"/>
  <c r="AR314" i="1"/>
  <c r="AW256" i="1" l="1"/>
  <c r="BT256" i="1"/>
  <c r="BS256" i="1"/>
  <c r="BF257" i="1"/>
  <c r="BL257" i="1" s="1"/>
  <c r="BR257" i="1" s="1"/>
  <c r="BJ261" i="1"/>
  <c r="BI261" i="1"/>
  <c r="BH261" i="1"/>
  <c r="BV256" i="1"/>
  <c r="BW256" i="1"/>
  <c r="BD259" i="1"/>
  <c r="BE259" i="1" s="1"/>
  <c r="G258" i="1"/>
  <c r="H258" i="1" s="1"/>
  <c r="N258" i="1" s="1"/>
  <c r="T258" i="1" s="1"/>
  <c r="V258" i="1" s="1"/>
  <c r="F259" i="1"/>
  <c r="AN365" i="1"/>
  <c r="AO364" i="1"/>
  <c r="AP364" i="1" s="1"/>
  <c r="AF258" i="1"/>
  <c r="AG258" i="1" s="1"/>
  <c r="AM258" i="1" s="1"/>
  <c r="AS258" i="1" s="1"/>
  <c r="AT258" i="1" s="1"/>
  <c r="AE259" i="1"/>
  <c r="AL261" i="1"/>
  <c r="AI260" i="1"/>
  <c r="AJ260" i="1"/>
  <c r="AK260" i="1"/>
  <c r="AH260" i="1"/>
  <c r="AU257" i="1"/>
  <c r="AX257" i="1"/>
  <c r="AQ316" i="1"/>
  <c r="AR315" i="1"/>
  <c r="M262" i="1"/>
  <c r="BG262" i="1" s="1"/>
  <c r="L261" i="1"/>
  <c r="J261" i="1"/>
  <c r="K261" i="1"/>
  <c r="I261" i="1"/>
  <c r="U257" i="1"/>
  <c r="R310" i="1"/>
  <c r="S309" i="1"/>
  <c r="U258" i="1" l="1"/>
  <c r="BV257" i="1"/>
  <c r="BT257" i="1"/>
  <c r="BS257" i="1"/>
  <c r="BF258" i="1"/>
  <c r="BL258" i="1" s="1"/>
  <c r="BR258" i="1" s="1"/>
  <c r="BJ262" i="1"/>
  <c r="BI262" i="1"/>
  <c r="BH262" i="1"/>
  <c r="BW257" i="1"/>
  <c r="BD260" i="1"/>
  <c r="BE260" i="1" s="1"/>
  <c r="AW257" i="1"/>
  <c r="AL262" i="1"/>
  <c r="AI261" i="1"/>
  <c r="AH261" i="1"/>
  <c r="AK261" i="1"/>
  <c r="AJ261" i="1"/>
  <c r="AN366" i="1"/>
  <c r="AO365" i="1"/>
  <c r="AP365" i="1" s="1"/>
  <c r="AU258" i="1"/>
  <c r="AX258" i="1"/>
  <c r="M263" i="1"/>
  <c r="BG263" i="1" s="1"/>
  <c r="J262" i="1"/>
  <c r="I262" i="1"/>
  <c r="K262" i="1"/>
  <c r="L262" i="1"/>
  <c r="R311" i="1"/>
  <c r="S310" i="1"/>
  <c r="AQ317" i="1"/>
  <c r="AR316" i="1"/>
  <c r="AF259" i="1"/>
  <c r="AG259" i="1" s="1"/>
  <c r="AM259" i="1" s="1"/>
  <c r="AS259" i="1" s="1"/>
  <c r="AE260" i="1"/>
  <c r="G259" i="1"/>
  <c r="H259" i="1" s="1"/>
  <c r="N259" i="1" s="1"/>
  <c r="T259" i="1" s="1"/>
  <c r="V259" i="1" s="1"/>
  <c r="F260" i="1"/>
  <c r="AW258" i="1" l="1"/>
  <c r="BW258" i="1"/>
  <c r="BT258" i="1"/>
  <c r="BS258" i="1"/>
  <c r="BF259" i="1"/>
  <c r="BL259" i="1" s="1"/>
  <c r="BR259" i="1" s="1"/>
  <c r="BJ263" i="1"/>
  <c r="BI263" i="1"/>
  <c r="BH263" i="1"/>
  <c r="BV258" i="1"/>
  <c r="BD261" i="1"/>
  <c r="BE261" i="1" s="1"/>
  <c r="AU259" i="1"/>
  <c r="AX259" i="1"/>
  <c r="R312" i="1"/>
  <c r="S311" i="1"/>
  <c r="G260" i="1"/>
  <c r="H260" i="1" s="1"/>
  <c r="N260" i="1" s="1"/>
  <c r="T260" i="1" s="1"/>
  <c r="V260" i="1" s="1"/>
  <c r="F261" i="1"/>
  <c r="M264" i="1"/>
  <c r="BG264" i="1" s="1"/>
  <c r="K263" i="1"/>
  <c r="J263" i="1"/>
  <c r="I263" i="1"/>
  <c r="L263" i="1"/>
  <c r="AN367" i="1"/>
  <c r="AO366" i="1"/>
  <c r="AP366" i="1" s="1"/>
  <c r="U259" i="1"/>
  <c r="AF260" i="1"/>
  <c r="AG260" i="1" s="1"/>
  <c r="AM260" i="1" s="1"/>
  <c r="AS260" i="1" s="1"/>
  <c r="AE261" i="1"/>
  <c r="AQ318" i="1"/>
  <c r="AR317" i="1"/>
  <c r="AL263" i="1"/>
  <c r="AH262" i="1"/>
  <c r="AJ262" i="1"/>
  <c r="AI262" i="1"/>
  <c r="AK262" i="1"/>
  <c r="AT259" i="1"/>
  <c r="U260" i="1" l="1"/>
  <c r="AT260" i="1"/>
  <c r="BT259" i="1"/>
  <c r="BS259" i="1"/>
  <c r="BF260" i="1"/>
  <c r="BL260" i="1" s="1"/>
  <c r="BR260" i="1" s="1"/>
  <c r="BJ264" i="1"/>
  <c r="BI264" i="1"/>
  <c r="BH264" i="1"/>
  <c r="BV259" i="1"/>
  <c r="BW259" i="1"/>
  <c r="BD262" i="1"/>
  <c r="BE262" i="1" s="1"/>
  <c r="R313" i="1"/>
  <c r="S312" i="1"/>
  <c r="G261" i="1"/>
  <c r="H261" i="1" s="1"/>
  <c r="N261" i="1" s="1"/>
  <c r="T261" i="1" s="1"/>
  <c r="V261" i="1" s="1"/>
  <c r="F262" i="1"/>
  <c r="AQ319" i="1"/>
  <c r="AR318" i="1"/>
  <c r="AF261" i="1"/>
  <c r="AG261" i="1" s="1"/>
  <c r="AM261" i="1" s="1"/>
  <c r="AS261" i="1" s="1"/>
  <c r="AE262" i="1"/>
  <c r="AN368" i="1"/>
  <c r="AO367" i="1"/>
  <c r="AP367" i="1" s="1"/>
  <c r="AL264" i="1"/>
  <c r="AH263" i="1"/>
  <c r="AI263" i="1"/>
  <c r="AK263" i="1"/>
  <c r="AJ263" i="1"/>
  <c r="AU260" i="1"/>
  <c r="AX260" i="1"/>
  <c r="M265" i="1"/>
  <c r="BG265" i="1" s="1"/>
  <c r="J264" i="1"/>
  <c r="I264" i="1"/>
  <c r="L264" i="1"/>
  <c r="K264" i="1"/>
  <c r="AW259" i="1"/>
  <c r="BT260" i="1" l="1"/>
  <c r="BS260" i="1"/>
  <c r="BF261" i="1"/>
  <c r="BL261" i="1" s="1"/>
  <c r="BR261" i="1" s="1"/>
  <c r="BJ265" i="1"/>
  <c r="BI265" i="1"/>
  <c r="BH265" i="1"/>
  <c r="BV260" i="1"/>
  <c r="BW260" i="1"/>
  <c r="BD263" i="1"/>
  <c r="BE263" i="1" s="1"/>
  <c r="AF262" i="1"/>
  <c r="AG262" i="1" s="1"/>
  <c r="AM262" i="1" s="1"/>
  <c r="AS262" i="1" s="1"/>
  <c r="AE263" i="1"/>
  <c r="AW260" i="1"/>
  <c r="AU261" i="1"/>
  <c r="AX261" i="1"/>
  <c r="AQ320" i="1"/>
  <c r="AR319" i="1"/>
  <c r="AN369" i="1"/>
  <c r="AO368" i="1"/>
  <c r="AP368" i="1" s="1"/>
  <c r="U261" i="1"/>
  <c r="AL265" i="1"/>
  <c r="AJ264" i="1"/>
  <c r="AH264" i="1"/>
  <c r="AI264" i="1"/>
  <c r="AK264" i="1"/>
  <c r="M266" i="1"/>
  <c r="BG266" i="1" s="1"/>
  <c r="L265" i="1"/>
  <c r="I265" i="1"/>
  <c r="J265" i="1"/>
  <c r="K265" i="1"/>
  <c r="AT261" i="1"/>
  <c r="G262" i="1"/>
  <c r="H262" i="1" s="1"/>
  <c r="N262" i="1" s="1"/>
  <c r="T262" i="1" s="1"/>
  <c r="V262" i="1" s="1"/>
  <c r="F263" i="1"/>
  <c r="R314" i="1"/>
  <c r="S313" i="1"/>
  <c r="AT262" i="1" l="1"/>
  <c r="AW261" i="1"/>
  <c r="BS261" i="1"/>
  <c r="BT261" i="1"/>
  <c r="BV261" i="1"/>
  <c r="BF262" i="1"/>
  <c r="BL262" i="1" s="1"/>
  <c r="BR262" i="1" s="1"/>
  <c r="BJ266" i="1"/>
  <c r="BI266" i="1"/>
  <c r="BH266" i="1"/>
  <c r="BW261" i="1"/>
  <c r="BD264" i="1"/>
  <c r="BE264" i="1" s="1"/>
  <c r="M267" i="1"/>
  <c r="BG267" i="1" s="1"/>
  <c r="I266" i="1"/>
  <c r="L266" i="1"/>
  <c r="J266" i="1"/>
  <c r="K266" i="1"/>
  <c r="AN370" i="1"/>
  <c r="AO369" i="1"/>
  <c r="AP369" i="1" s="1"/>
  <c r="AL266" i="1"/>
  <c r="AH265" i="1"/>
  <c r="AK265" i="1"/>
  <c r="AJ265" i="1"/>
  <c r="AI265" i="1"/>
  <c r="U262" i="1"/>
  <c r="AQ321" i="1"/>
  <c r="AR320" i="1"/>
  <c r="AF263" i="1"/>
  <c r="AG263" i="1" s="1"/>
  <c r="AM263" i="1" s="1"/>
  <c r="AS263" i="1" s="1"/>
  <c r="AE264" i="1"/>
  <c r="G263" i="1"/>
  <c r="H263" i="1" s="1"/>
  <c r="N263" i="1" s="1"/>
  <c r="T263" i="1" s="1"/>
  <c r="V263" i="1" s="1"/>
  <c r="F264" i="1"/>
  <c r="R315" i="1"/>
  <c r="S314" i="1"/>
  <c r="AU262" i="1"/>
  <c r="AX262" i="1"/>
  <c r="BT262" i="1" l="1"/>
  <c r="BF263" i="1"/>
  <c r="BL263" i="1" s="1"/>
  <c r="BR263" i="1" s="1"/>
  <c r="BS262" i="1"/>
  <c r="BJ267" i="1"/>
  <c r="BI267" i="1"/>
  <c r="BH267" i="1"/>
  <c r="BV262" i="1"/>
  <c r="BW262" i="1"/>
  <c r="BD265" i="1"/>
  <c r="BE265" i="1" s="1"/>
  <c r="R316" i="1"/>
  <c r="S315" i="1"/>
  <c r="AU263" i="1"/>
  <c r="AX263" i="1"/>
  <c r="AT263" i="1"/>
  <c r="AN371" i="1"/>
  <c r="AO370" i="1"/>
  <c r="AP370" i="1" s="1"/>
  <c r="AQ322" i="1"/>
  <c r="AR321" i="1"/>
  <c r="AL267" i="1"/>
  <c r="AI266" i="1"/>
  <c r="AK266" i="1"/>
  <c r="AJ266" i="1"/>
  <c r="AH266" i="1"/>
  <c r="AF264" i="1"/>
  <c r="AG264" i="1" s="1"/>
  <c r="AM264" i="1" s="1"/>
  <c r="AS264" i="1" s="1"/>
  <c r="AE265" i="1"/>
  <c r="U263" i="1"/>
  <c r="G264" i="1"/>
  <c r="H264" i="1" s="1"/>
  <c r="N264" i="1" s="1"/>
  <c r="T264" i="1" s="1"/>
  <c r="V264" i="1" s="1"/>
  <c r="F265" i="1"/>
  <c r="AW262" i="1"/>
  <c r="M268" i="1"/>
  <c r="BG268" i="1" s="1"/>
  <c r="J267" i="1"/>
  <c r="K267" i="1"/>
  <c r="I267" i="1"/>
  <c r="L267" i="1"/>
  <c r="BS263" i="1" l="1"/>
  <c r="BT263" i="1"/>
  <c r="BF264" i="1"/>
  <c r="BL264" i="1" s="1"/>
  <c r="BR264" i="1" s="1"/>
  <c r="BJ268" i="1"/>
  <c r="BI268" i="1"/>
  <c r="BH268" i="1"/>
  <c r="BV263" i="1"/>
  <c r="BW263" i="1"/>
  <c r="BD266" i="1"/>
  <c r="BE266" i="1" s="1"/>
  <c r="AQ323" i="1"/>
  <c r="AR322" i="1"/>
  <c r="AU264" i="1"/>
  <c r="AX264" i="1"/>
  <c r="M269" i="1"/>
  <c r="BG269" i="1" s="1"/>
  <c r="L268" i="1"/>
  <c r="I268" i="1"/>
  <c r="J268" i="1"/>
  <c r="K268" i="1"/>
  <c r="AL268" i="1"/>
  <c r="AK267" i="1"/>
  <c r="AI267" i="1"/>
  <c r="AJ267" i="1"/>
  <c r="AH267" i="1"/>
  <c r="AN372" i="1"/>
  <c r="AO371" i="1"/>
  <c r="AP371" i="1" s="1"/>
  <c r="G265" i="1"/>
  <c r="H265" i="1" s="1"/>
  <c r="N265" i="1" s="1"/>
  <c r="T265" i="1" s="1"/>
  <c r="V265" i="1" s="1"/>
  <c r="F266" i="1"/>
  <c r="AF265" i="1"/>
  <c r="AG265" i="1" s="1"/>
  <c r="AM265" i="1" s="1"/>
  <c r="AS265" i="1" s="1"/>
  <c r="AE266" i="1"/>
  <c r="AW263" i="1"/>
  <c r="U264" i="1"/>
  <c r="AT264" i="1"/>
  <c r="R317" i="1"/>
  <c r="S316" i="1"/>
  <c r="U265" i="1" l="1"/>
  <c r="AT265" i="1"/>
  <c r="BS264" i="1"/>
  <c r="BT264" i="1"/>
  <c r="BF265" i="1"/>
  <c r="BL265" i="1" s="1"/>
  <c r="BR265" i="1" s="1"/>
  <c r="BJ269" i="1"/>
  <c r="BI269" i="1"/>
  <c r="BH269" i="1"/>
  <c r="BV264" i="1"/>
  <c r="BW264" i="1"/>
  <c r="BD267" i="1"/>
  <c r="BE267" i="1" s="1"/>
  <c r="G266" i="1"/>
  <c r="H266" i="1" s="1"/>
  <c r="N266" i="1" s="1"/>
  <c r="T266" i="1" s="1"/>
  <c r="V266" i="1" s="1"/>
  <c r="F267" i="1"/>
  <c r="AW264" i="1"/>
  <c r="M270" i="1"/>
  <c r="BG270" i="1" s="1"/>
  <c r="I269" i="1"/>
  <c r="J269" i="1"/>
  <c r="L269" i="1"/>
  <c r="K269" i="1"/>
  <c r="AU265" i="1"/>
  <c r="AX265" i="1"/>
  <c r="AN373" i="1"/>
  <c r="AO372" i="1"/>
  <c r="AP372" i="1" s="1"/>
  <c r="AL269" i="1"/>
  <c r="AH268" i="1"/>
  <c r="AJ268" i="1"/>
  <c r="AK268" i="1"/>
  <c r="AI268" i="1"/>
  <c r="R318" i="1"/>
  <c r="S317" i="1"/>
  <c r="AF266" i="1"/>
  <c r="AG266" i="1" s="1"/>
  <c r="AM266" i="1" s="1"/>
  <c r="AS266" i="1" s="1"/>
  <c r="AE267" i="1"/>
  <c r="AQ324" i="1"/>
  <c r="AR323" i="1"/>
  <c r="U266" i="1" l="1"/>
  <c r="BV265" i="1"/>
  <c r="BS265" i="1"/>
  <c r="BT265" i="1"/>
  <c r="BF266" i="1"/>
  <c r="BL266" i="1" s="1"/>
  <c r="BR266" i="1" s="1"/>
  <c r="BJ270" i="1"/>
  <c r="BH270" i="1"/>
  <c r="BI270" i="1"/>
  <c r="BW265" i="1"/>
  <c r="BD268" i="1"/>
  <c r="BE268" i="1" s="1"/>
  <c r="AW265" i="1"/>
  <c r="AU266" i="1"/>
  <c r="AX266" i="1"/>
  <c r="G267" i="1"/>
  <c r="H267" i="1" s="1"/>
  <c r="N267" i="1" s="1"/>
  <c r="T267" i="1" s="1"/>
  <c r="V267" i="1" s="1"/>
  <c r="F268" i="1"/>
  <c r="R319" i="1"/>
  <c r="S318" i="1"/>
  <c r="AN374" i="1"/>
  <c r="AO373" i="1"/>
  <c r="AP373" i="1" s="1"/>
  <c r="M271" i="1"/>
  <c r="BG271" i="1" s="1"/>
  <c r="K270" i="1"/>
  <c r="J270" i="1"/>
  <c r="L270" i="1"/>
  <c r="I270" i="1"/>
  <c r="AF267" i="1"/>
  <c r="AG267" i="1" s="1"/>
  <c r="AM267" i="1" s="1"/>
  <c r="AS267" i="1" s="1"/>
  <c r="AE268" i="1"/>
  <c r="AL270" i="1"/>
  <c r="AI269" i="1"/>
  <c r="AJ269" i="1"/>
  <c r="AH269" i="1"/>
  <c r="AK269" i="1"/>
  <c r="AQ325" i="1"/>
  <c r="AR324" i="1"/>
  <c r="AT266" i="1"/>
  <c r="U267" i="1" l="1"/>
  <c r="BS266" i="1"/>
  <c r="BT266" i="1"/>
  <c r="BF267" i="1"/>
  <c r="BL267" i="1" s="1"/>
  <c r="BR267" i="1" s="1"/>
  <c r="BJ271" i="1"/>
  <c r="BI271" i="1"/>
  <c r="BH271" i="1"/>
  <c r="BV266" i="1"/>
  <c r="BW266" i="1"/>
  <c r="BD269" i="1"/>
  <c r="BE269" i="1" s="1"/>
  <c r="AU267" i="1"/>
  <c r="AX267" i="1"/>
  <c r="AQ326" i="1"/>
  <c r="AR325" i="1"/>
  <c r="M272" i="1"/>
  <c r="BG272" i="1" s="1"/>
  <c r="L271" i="1"/>
  <c r="I271" i="1"/>
  <c r="K271" i="1"/>
  <c r="J271" i="1"/>
  <c r="R320" i="1"/>
  <c r="S319" i="1"/>
  <c r="AT267" i="1"/>
  <c r="AL271" i="1"/>
  <c r="AK270" i="1"/>
  <c r="AH270" i="1"/>
  <c r="AI270" i="1"/>
  <c r="AJ270" i="1"/>
  <c r="G268" i="1"/>
  <c r="H268" i="1" s="1"/>
  <c r="N268" i="1" s="1"/>
  <c r="T268" i="1" s="1"/>
  <c r="V268" i="1" s="1"/>
  <c r="F269" i="1"/>
  <c r="AE269" i="1"/>
  <c r="AF268" i="1"/>
  <c r="AG268" i="1" s="1"/>
  <c r="AM268" i="1" s="1"/>
  <c r="AS268" i="1" s="1"/>
  <c r="AN375" i="1"/>
  <c r="AO374" i="1"/>
  <c r="AP374" i="1" s="1"/>
  <c r="AW266" i="1"/>
  <c r="AW267" i="1" l="1"/>
  <c r="BT267" i="1"/>
  <c r="BV267" i="1"/>
  <c r="BS267" i="1"/>
  <c r="BF268" i="1"/>
  <c r="BL268" i="1" s="1"/>
  <c r="BR268" i="1" s="1"/>
  <c r="BJ272" i="1"/>
  <c r="BI272" i="1"/>
  <c r="BH272" i="1"/>
  <c r="BW267" i="1"/>
  <c r="BD270" i="1"/>
  <c r="BE270" i="1" s="1"/>
  <c r="AU268" i="1"/>
  <c r="AX268" i="1"/>
  <c r="U268" i="1"/>
  <c r="AL272" i="1"/>
  <c r="AH271" i="1"/>
  <c r="AJ271" i="1"/>
  <c r="AK271" i="1"/>
  <c r="AI271" i="1"/>
  <c r="M273" i="1"/>
  <c r="BG273" i="1" s="1"/>
  <c r="L272" i="1"/>
  <c r="J272" i="1"/>
  <c r="K272" i="1"/>
  <c r="I272" i="1"/>
  <c r="AN376" i="1"/>
  <c r="AO375" i="1"/>
  <c r="AP375" i="1" s="1"/>
  <c r="AQ327" i="1"/>
  <c r="AR326" i="1"/>
  <c r="R321" i="1"/>
  <c r="S320" i="1"/>
  <c r="AF269" i="1"/>
  <c r="AG269" i="1" s="1"/>
  <c r="AM269" i="1" s="1"/>
  <c r="AS269" i="1" s="1"/>
  <c r="AE270" i="1"/>
  <c r="F270" i="1"/>
  <c r="G269" i="1"/>
  <c r="H269" i="1" s="1"/>
  <c r="N269" i="1" s="1"/>
  <c r="T269" i="1" s="1"/>
  <c r="V269" i="1" s="1"/>
  <c r="AT268" i="1"/>
  <c r="AW268" i="1" l="1"/>
  <c r="AT269" i="1"/>
  <c r="BT268" i="1"/>
  <c r="BS268" i="1"/>
  <c r="BF269" i="1"/>
  <c r="BL269" i="1" s="1"/>
  <c r="BR269" i="1" s="1"/>
  <c r="BJ273" i="1"/>
  <c r="BI273" i="1"/>
  <c r="BH273" i="1"/>
  <c r="BV268" i="1"/>
  <c r="BW268" i="1"/>
  <c r="BD271" i="1"/>
  <c r="BE271" i="1" s="1"/>
  <c r="AL273" i="1"/>
  <c r="AH272" i="1"/>
  <c r="AI272" i="1"/>
  <c r="AK272" i="1"/>
  <c r="AJ272" i="1"/>
  <c r="U269" i="1"/>
  <c r="G270" i="1"/>
  <c r="H270" i="1" s="1"/>
  <c r="N270" i="1" s="1"/>
  <c r="T270" i="1" s="1"/>
  <c r="V270" i="1" s="1"/>
  <c r="F271" i="1"/>
  <c r="AQ328" i="1"/>
  <c r="AR327" i="1"/>
  <c r="AF270" i="1"/>
  <c r="AG270" i="1" s="1"/>
  <c r="AM270" i="1" s="1"/>
  <c r="AS270" i="1" s="1"/>
  <c r="AT270" i="1" s="1"/>
  <c r="AE271" i="1"/>
  <c r="R322" i="1"/>
  <c r="S321" i="1"/>
  <c r="AN377" i="1"/>
  <c r="AO376" i="1"/>
  <c r="AP376" i="1" s="1"/>
  <c r="AU269" i="1"/>
  <c r="AX269" i="1"/>
  <c r="M274" i="1"/>
  <c r="BG274" i="1" s="1"/>
  <c r="L273" i="1"/>
  <c r="I273" i="1"/>
  <c r="J273" i="1"/>
  <c r="K273" i="1"/>
  <c r="U270" i="1" l="1"/>
  <c r="BT269" i="1"/>
  <c r="BF270" i="1"/>
  <c r="BL270" i="1" s="1"/>
  <c r="BR270" i="1" s="1"/>
  <c r="BS269" i="1"/>
  <c r="BJ274" i="1"/>
  <c r="BI274" i="1"/>
  <c r="BH274" i="1"/>
  <c r="BV269" i="1"/>
  <c r="BW269" i="1"/>
  <c r="BD272" i="1"/>
  <c r="BE272" i="1" s="1"/>
  <c r="R323" i="1"/>
  <c r="S322" i="1"/>
  <c r="AF271" i="1"/>
  <c r="AG271" i="1" s="1"/>
  <c r="AM271" i="1" s="1"/>
  <c r="AS271" i="1" s="1"/>
  <c r="AE272" i="1"/>
  <c r="AQ329" i="1"/>
  <c r="AR328" i="1"/>
  <c r="M275" i="1"/>
  <c r="BG275" i="1" s="1"/>
  <c r="L274" i="1"/>
  <c r="K274" i="1"/>
  <c r="I274" i="1"/>
  <c r="J274" i="1"/>
  <c r="AN378" i="1"/>
  <c r="AO377" i="1"/>
  <c r="AP377" i="1" s="1"/>
  <c r="AU270" i="1"/>
  <c r="AX270" i="1"/>
  <c r="G271" i="1"/>
  <c r="H271" i="1" s="1"/>
  <c r="N271" i="1" s="1"/>
  <c r="T271" i="1" s="1"/>
  <c r="V271" i="1" s="1"/>
  <c r="F272" i="1"/>
  <c r="AL274" i="1"/>
  <c r="AI273" i="1"/>
  <c r="AK273" i="1"/>
  <c r="AJ273" i="1"/>
  <c r="AH273" i="1"/>
  <c r="AW269" i="1"/>
  <c r="AW270" i="1" l="1"/>
  <c r="BS270" i="1"/>
  <c r="BT270" i="1"/>
  <c r="BF271" i="1"/>
  <c r="BL271" i="1" s="1"/>
  <c r="BR271" i="1" s="1"/>
  <c r="BJ275" i="1"/>
  <c r="BI275" i="1"/>
  <c r="BH275" i="1"/>
  <c r="BV270" i="1"/>
  <c r="BW270" i="1"/>
  <c r="BD273" i="1"/>
  <c r="BE273" i="1" s="1"/>
  <c r="AN379" i="1"/>
  <c r="AO378" i="1"/>
  <c r="AP378" i="1" s="1"/>
  <c r="AQ330" i="1"/>
  <c r="AR329" i="1"/>
  <c r="G272" i="1"/>
  <c r="H272" i="1" s="1"/>
  <c r="N272" i="1" s="1"/>
  <c r="T272" i="1" s="1"/>
  <c r="V272" i="1" s="1"/>
  <c r="F273" i="1"/>
  <c r="M276" i="1"/>
  <c r="BG276" i="1" s="1"/>
  <c r="L275" i="1"/>
  <c r="I275" i="1"/>
  <c r="J275" i="1"/>
  <c r="K275" i="1"/>
  <c r="AF272" i="1"/>
  <c r="AG272" i="1" s="1"/>
  <c r="AM272" i="1" s="1"/>
  <c r="AS272" i="1" s="1"/>
  <c r="AE273" i="1"/>
  <c r="R324" i="1"/>
  <c r="S323" i="1"/>
  <c r="AL275" i="1"/>
  <c r="AI274" i="1"/>
  <c r="AK274" i="1"/>
  <c r="AJ274" i="1"/>
  <c r="AH274" i="1"/>
  <c r="U271" i="1"/>
  <c r="AU271" i="1"/>
  <c r="AX271" i="1"/>
  <c r="AT271" i="1"/>
  <c r="U272" i="1" l="1"/>
  <c r="BS271" i="1"/>
  <c r="BT271" i="1"/>
  <c r="BF272" i="1"/>
  <c r="BL272" i="1" s="1"/>
  <c r="BR272" i="1" s="1"/>
  <c r="BJ276" i="1"/>
  <c r="BI276" i="1"/>
  <c r="BH276" i="1"/>
  <c r="BV271" i="1"/>
  <c r="BW271" i="1"/>
  <c r="BD274" i="1"/>
  <c r="BE274" i="1" s="1"/>
  <c r="R325" i="1"/>
  <c r="S324" i="1"/>
  <c r="AW271" i="1"/>
  <c r="AQ331" i="1"/>
  <c r="AR330" i="1"/>
  <c r="AU272" i="1"/>
  <c r="AX272" i="1"/>
  <c r="M277" i="1"/>
  <c r="BG277" i="1" s="1"/>
  <c r="J276" i="1"/>
  <c r="L276" i="1"/>
  <c r="I276" i="1"/>
  <c r="K276" i="1"/>
  <c r="AT272" i="1"/>
  <c r="AL276" i="1"/>
  <c r="AK275" i="1"/>
  <c r="AJ275" i="1"/>
  <c r="AH275" i="1"/>
  <c r="AI275" i="1"/>
  <c r="AF273" i="1"/>
  <c r="AG273" i="1" s="1"/>
  <c r="AM273" i="1" s="1"/>
  <c r="AS273" i="1" s="1"/>
  <c r="AE274" i="1"/>
  <c r="G273" i="1"/>
  <c r="H273" i="1" s="1"/>
  <c r="N273" i="1" s="1"/>
  <c r="T273" i="1" s="1"/>
  <c r="V273" i="1" s="1"/>
  <c r="F274" i="1"/>
  <c r="AN380" i="1"/>
  <c r="AO379" i="1"/>
  <c r="AP379" i="1" s="1"/>
  <c r="BS272" i="1" l="1"/>
  <c r="BT272" i="1"/>
  <c r="BF273" i="1"/>
  <c r="BL273" i="1" s="1"/>
  <c r="BR273" i="1" s="1"/>
  <c r="BJ277" i="1"/>
  <c r="BI277" i="1"/>
  <c r="BH277" i="1"/>
  <c r="BV272" i="1"/>
  <c r="BW272" i="1"/>
  <c r="BD275" i="1"/>
  <c r="BE275" i="1" s="1"/>
  <c r="AU273" i="1"/>
  <c r="AX273" i="1"/>
  <c r="AQ332" i="1"/>
  <c r="AR331" i="1"/>
  <c r="AW272" i="1"/>
  <c r="M278" i="1"/>
  <c r="BG278" i="1" s="1"/>
  <c r="K277" i="1"/>
  <c r="L277" i="1"/>
  <c r="I277" i="1"/>
  <c r="J277" i="1"/>
  <c r="G274" i="1"/>
  <c r="H274" i="1" s="1"/>
  <c r="N274" i="1" s="1"/>
  <c r="T274" i="1" s="1"/>
  <c r="V274" i="1" s="1"/>
  <c r="F275" i="1"/>
  <c r="AL277" i="1"/>
  <c r="AH276" i="1"/>
  <c r="AJ276" i="1"/>
  <c r="AI276" i="1"/>
  <c r="AK276" i="1"/>
  <c r="AT273" i="1"/>
  <c r="AN381" i="1"/>
  <c r="AO380" i="1"/>
  <c r="AP380" i="1" s="1"/>
  <c r="AF274" i="1"/>
  <c r="AG274" i="1" s="1"/>
  <c r="AM274" i="1" s="1"/>
  <c r="AS274" i="1" s="1"/>
  <c r="AE275" i="1"/>
  <c r="U273" i="1"/>
  <c r="R326" i="1"/>
  <c r="S325" i="1"/>
  <c r="AW273" i="1" l="1"/>
  <c r="BS273" i="1"/>
  <c r="BT273" i="1"/>
  <c r="BF274" i="1"/>
  <c r="BL274" i="1" s="1"/>
  <c r="BR274" i="1" s="1"/>
  <c r="BJ278" i="1"/>
  <c r="BI278" i="1"/>
  <c r="BH278" i="1"/>
  <c r="BV273" i="1"/>
  <c r="BW273" i="1"/>
  <c r="BD276" i="1"/>
  <c r="BE276" i="1" s="1"/>
  <c r="AU274" i="1"/>
  <c r="AX274" i="1"/>
  <c r="G275" i="1"/>
  <c r="H275" i="1" s="1"/>
  <c r="N275" i="1" s="1"/>
  <c r="T275" i="1" s="1"/>
  <c r="V275" i="1" s="1"/>
  <c r="F276" i="1"/>
  <c r="U274" i="1"/>
  <c r="AN382" i="1"/>
  <c r="AO381" i="1"/>
  <c r="AP381" i="1" s="1"/>
  <c r="AF275" i="1"/>
  <c r="AG275" i="1" s="1"/>
  <c r="AM275" i="1" s="1"/>
  <c r="AS275" i="1" s="1"/>
  <c r="AE276" i="1"/>
  <c r="AT274" i="1"/>
  <c r="M279" i="1"/>
  <c r="BG279" i="1" s="1"/>
  <c r="I278" i="1"/>
  <c r="K278" i="1"/>
  <c r="J278" i="1"/>
  <c r="L278" i="1"/>
  <c r="AQ333" i="1"/>
  <c r="AR332" i="1"/>
  <c r="AL278" i="1"/>
  <c r="AI277" i="1"/>
  <c r="AK277" i="1"/>
  <c r="AJ277" i="1"/>
  <c r="AH277" i="1"/>
  <c r="R327" i="1"/>
  <c r="S326" i="1"/>
  <c r="U275" i="1" l="1"/>
  <c r="AW274" i="1"/>
  <c r="BV274" i="1"/>
  <c r="BS274" i="1"/>
  <c r="BT274" i="1"/>
  <c r="BF275" i="1"/>
  <c r="BL275" i="1" s="1"/>
  <c r="BR275" i="1" s="1"/>
  <c r="BJ279" i="1"/>
  <c r="BI279" i="1"/>
  <c r="BH279" i="1"/>
  <c r="BW274" i="1"/>
  <c r="BD277" i="1"/>
  <c r="BE277" i="1" s="1"/>
  <c r="AF276" i="1"/>
  <c r="AG276" i="1" s="1"/>
  <c r="AM276" i="1" s="1"/>
  <c r="AS276" i="1" s="1"/>
  <c r="AE277" i="1"/>
  <c r="AQ334" i="1"/>
  <c r="AR333" i="1"/>
  <c r="R328" i="1"/>
  <c r="S327" i="1"/>
  <c r="M280" i="1"/>
  <c r="BG280" i="1" s="1"/>
  <c r="K279" i="1"/>
  <c r="J279" i="1"/>
  <c r="I279" i="1"/>
  <c r="L279" i="1"/>
  <c r="AL279" i="1"/>
  <c r="AH278" i="1"/>
  <c r="AJ278" i="1"/>
  <c r="AK278" i="1"/>
  <c r="AI278" i="1"/>
  <c r="AT275" i="1"/>
  <c r="AN383" i="1"/>
  <c r="AO383" i="1" s="1"/>
  <c r="AP383" i="1" s="1"/>
  <c r="AO382" i="1"/>
  <c r="AP382" i="1" s="1"/>
  <c r="AU275" i="1"/>
  <c r="AX275" i="1"/>
  <c r="G276" i="1"/>
  <c r="H276" i="1" s="1"/>
  <c r="N276" i="1" s="1"/>
  <c r="T276" i="1" s="1"/>
  <c r="V276" i="1" s="1"/>
  <c r="F277" i="1"/>
  <c r="AT276" i="1" l="1"/>
  <c r="BT275" i="1"/>
  <c r="BS275" i="1"/>
  <c r="BF276" i="1"/>
  <c r="BL276" i="1" s="1"/>
  <c r="BR276" i="1" s="1"/>
  <c r="BI280" i="1"/>
  <c r="BJ280" i="1"/>
  <c r="BH280" i="1"/>
  <c r="BV275" i="1"/>
  <c r="BW275" i="1"/>
  <c r="BD278" i="1"/>
  <c r="BE278" i="1" s="1"/>
  <c r="M281" i="1"/>
  <c r="BG281" i="1" s="1"/>
  <c r="J280" i="1"/>
  <c r="K280" i="1"/>
  <c r="I280" i="1"/>
  <c r="L280" i="1"/>
  <c r="AQ335" i="1"/>
  <c r="AR334" i="1"/>
  <c r="G277" i="1"/>
  <c r="H277" i="1" s="1"/>
  <c r="N277" i="1" s="1"/>
  <c r="T277" i="1" s="1"/>
  <c r="V277" i="1" s="1"/>
  <c r="F278" i="1"/>
  <c r="U276" i="1"/>
  <c r="AF277" i="1"/>
  <c r="AG277" i="1" s="1"/>
  <c r="AM277" i="1" s="1"/>
  <c r="AS277" i="1" s="1"/>
  <c r="AT277" i="1" s="1"/>
  <c r="AE278" i="1"/>
  <c r="AW275" i="1"/>
  <c r="AL280" i="1"/>
  <c r="AJ279" i="1"/>
  <c r="AK279" i="1"/>
  <c r="AH279" i="1"/>
  <c r="AI279" i="1"/>
  <c r="R329" i="1"/>
  <c r="S328" i="1"/>
  <c r="AU276" i="1"/>
  <c r="AX276" i="1"/>
  <c r="BV276" i="1" l="1"/>
  <c r="BS276" i="1"/>
  <c r="BT276" i="1"/>
  <c r="BF277" i="1"/>
  <c r="BL277" i="1" s="1"/>
  <c r="BR277" i="1" s="1"/>
  <c r="BJ281" i="1"/>
  <c r="BI281" i="1"/>
  <c r="BH281" i="1"/>
  <c r="BW276" i="1"/>
  <c r="BD279" i="1"/>
  <c r="BE279" i="1" s="1"/>
  <c r="AL281" i="1"/>
  <c r="AK280" i="1"/>
  <c r="AI280" i="1"/>
  <c r="AH280" i="1"/>
  <c r="AJ280" i="1"/>
  <c r="AW276" i="1"/>
  <c r="AW277" i="1" s="1"/>
  <c r="U277" i="1"/>
  <c r="AF278" i="1"/>
  <c r="AG278" i="1" s="1"/>
  <c r="AM278" i="1" s="1"/>
  <c r="AS278" i="1" s="1"/>
  <c r="AE279" i="1"/>
  <c r="G278" i="1"/>
  <c r="H278" i="1" s="1"/>
  <c r="N278" i="1" s="1"/>
  <c r="T278" i="1" s="1"/>
  <c r="V278" i="1" s="1"/>
  <c r="F279" i="1"/>
  <c r="AQ336" i="1"/>
  <c r="AR335" i="1"/>
  <c r="R330" i="1"/>
  <c r="S329" i="1"/>
  <c r="AU277" i="1"/>
  <c r="AX277" i="1"/>
  <c r="M282" i="1"/>
  <c r="BG282" i="1" s="1"/>
  <c r="I281" i="1"/>
  <c r="J281" i="1"/>
  <c r="K281" i="1"/>
  <c r="L281" i="1"/>
  <c r="U278" i="1" l="1"/>
  <c r="BS277" i="1"/>
  <c r="BT277" i="1"/>
  <c r="BF278" i="1"/>
  <c r="BL278" i="1" s="1"/>
  <c r="BR278" i="1" s="1"/>
  <c r="BJ282" i="1"/>
  <c r="BI282" i="1"/>
  <c r="BH282" i="1"/>
  <c r="BV277" i="1"/>
  <c r="BW277" i="1"/>
  <c r="BD280" i="1"/>
  <c r="BE280" i="1" s="1"/>
  <c r="G279" i="1"/>
  <c r="H279" i="1" s="1"/>
  <c r="N279" i="1" s="1"/>
  <c r="T279" i="1" s="1"/>
  <c r="V279" i="1" s="1"/>
  <c r="F280" i="1"/>
  <c r="M283" i="1"/>
  <c r="BG283" i="1" s="1"/>
  <c r="K282" i="1"/>
  <c r="J282" i="1"/>
  <c r="I282" i="1"/>
  <c r="L282" i="1"/>
  <c r="R331" i="1"/>
  <c r="S330" i="1"/>
  <c r="AF279" i="1"/>
  <c r="AG279" i="1" s="1"/>
  <c r="AM279" i="1" s="1"/>
  <c r="AS279" i="1" s="1"/>
  <c r="AE280" i="1"/>
  <c r="AL282" i="1"/>
  <c r="AH281" i="1"/>
  <c r="AI281" i="1"/>
  <c r="AK281" i="1"/>
  <c r="AJ281" i="1"/>
  <c r="AQ337" i="1"/>
  <c r="AR336" i="1"/>
  <c r="AU278" i="1"/>
  <c r="AX278" i="1"/>
  <c r="AT278" i="1"/>
  <c r="AT279" i="1" l="1"/>
  <c r="U279" i="1"/>
  <c r="BS278" i="1"/>
  <c r="BT278" i="1"/>
  <c r="BF279" i="1"/>
  <c r="BL279" i="1" s="1"/>
  <c r="BR279" i="1" s="1"/>
  <c r="BJ283" i="1"/>
  <c r="BI283" i="1"/>
  <c r="BH283" i="1"/>
  <c r="BV278" i="1"/>
  <c r="BW278" i="1"/>
  <c r="BD281" i="1"/>
  <c r="BE281" i="1" s="1"/>
  <c r="AF280" i="1"/>
  <c r="AG280" i="1" s="1"/>
  <c r="AM280" i="1" s="1"/>
  <c r="AS280" i="1" s="1"/>
  <c r="AT280" i="1" s="1"/>
  <c r="AE281" i="1"/>
  <c r="M284" i="1"/>
  <c r="BG284" i="1" s="1"/>
  <c r="I283" i="1"/>
  <c r="J283" i="1"/>
  <c r="L283" i="1"/>
  <c r="K283" i="1"/>
  <c r="AQ338" i="1"/>
  <c r="AR337" i="1"/>
  <c r="AU279" i="1"/>
  <c r="AX279" i="1"/>
  <c r="AW278" i="1"/>
  <c r="G280" i="1"/>
  <c r="H280" i="1" s="1"/>
  <c r="N280" i="1" s="1"/>
  <c r="T280" i="1" s="1"/>
  <c r="V280" i="1" s="1"/>
  <c r="F281" i="1"/>
  <c r="AL283" i="1"/>
  <c r="AH282" i="1"/>
  <c r="AI282" i="1"/>
  <c r="AK282" i="1"/>
  <c r="AJ282" i="1"/>
  <c r="R332" i="1"/>
  <c r="S331" i="1"/>
  <c r="BV279" i="1" l="1"/>
  <c r="BS279" i="1"/>
  <c r="BT279" i="1"/>
  <c r="BF280" i="1"/>
  <c r="BL280" i="1" s="1"/>
  <c r="BR280" i="1" s="1"/>
  <c r="BJ284" i="1"/>
  <c r="BI284" i="1"/>
  <c r="BH284" i="1"/>
  <c r="BW279" i="1"/>
  <c r="BD282" i="1"/>
  <c r="BE282" i="1" s="1"/>
  <c r="G281" i="1"/>
  <c r="H281" i="1" s="1"/>
  <c r="N281" i="1" s="1"/>
  <c r="T281" i="1" s="1"/>
  <c r="V281" i="1" s="1"/>
  <c r="F282" i="1"/>
  <c r="M285" i="1"/>
  <c r="BG285" i="1" s="1"/>
  <c r="I284" i="1"/>
  <c r="J284" i="1"/>
  <c r="K284" i="1"/>
  <c r="L284" i="1"/>
  <c r="R333" i="1"/>
  <c r="S332" i="1"/>
  <c r="AW279" i="1"/>
  <c r="AF281" i="1"/>
  <c r="AG281" i="1" s="1"/>
  <c r="AM281" i="1" s="1"/>
  <c r="AS281" i="1" s="1"/>
  <c r="AE282" i="1"/>
  <c r="AL284" i="1"/>
  <c r="AJ283" i="1"/>
  <c r="AK283" i="1"/>
  <c r="AH283" i="1"/>
  <c r="AI283" i="1"/>
  <c r="U280" i="1"/>
  <c r="AQ339" i="1"/>
  <c r="AR338" i="1"/>
  <c r="AU280" i="1"/>
  <c r="AX280" i="1"/>
  <c r="U281" i="1" l="1"/>
  <c r="BT280" i="1"/>
  <c r="BS280" i="1"/>
  <c r="BF281" i="1"/>
  <c r="BL281" i="1" s="1"/>
  <c r="BR281" i="1" s="1"/>
  <c r="BJ285" i="1"/>
  <c r="BI285" i="1"/>
  <c r="BH285" i="1"/>
  <c r="BV280" i="1"/>
  <c r="BW280" i="1"/>
  <c r="BD283" i="1"/>
  <c r="BE283" i="1" s="1"/>
  <c r="AQ340" i="1"/>
  <c r="AR339" i="1"/>
  <c r="AU281" i="1"/>
  <c r="AX281" i="1"/>
  <c r="M286" i="1"/>
  <c r="BG286" i="1" s="1"/>
  <c r="L285" i="1"/>
  <c r="I285" i="1"/>
  <c r="K285" i="1"/>
  <c r="J285" i="1"/>
  <c r="AL285" i="1"/>
  <c r="AJ284" i="1"/>
  <c r="AI284" i="1"/>
  <c r="AK284" i="1"/>
  <c r="AH284" i="1"/>
  <c r="AW280" i="1"/>
  <c r="G282" i="1"/>
  <c r="H282" i="1" s="1"/>
  <c r="N282" i="1" s="1"/>
  <c r="T282" i="1" s="1"/>
  <c r="V282" i="1" s="1"/>
  <c r="F283" i="1"/>
  <c r="AF282" i="1"/>
  <c r="AG282" i="1" s="1"/>
  <c r="AM282" i="1" s="1"/>
  <c r="AS282" i="1" s="1"/>
  <c r="AE283" i="1"/>
  <c r="R334" i="1"/>
  <c r="S333" i="1"/>
  <c r="AT281" i="1"/>
  <c r="U282" i="1" l="1"/>
  <c r="AW281" i="1"/>
  <c r="BV281" i="1"/>
  <c r="BS281" i="1"/>
  <c r="BT281" i="1"/>
  <c r="BF282" i="1"/>
  <c r="BL282" i="1" s="1"/>
  <c r="BR282" i="1" s="1"/>
  <c r="BJ286" i="1"/>
  <c r="BH286" i="1"/>
  <c r="BI286" i="1"/>
  <c r="BW281" i="1"/>
  <c r="BD284" i="1"/>
  <c r="BE284" i="1" s="1"/>
  <c r="AT282" i="1"/>
  <c r="G283" i="1"/>
  <c r="H283" i="1" s="1"/>
  <c r="N283" i="1" s="1"/>
  <c r="T283" i="1" s="1"/>
  <c r="V283" i="1" s="1"/>
  <c r="F284" i="1"/>
  <c r="AL286" i="1"/>
  <c r="AI285" i="1"/>
  <c r="AK285" i="1"/>
  <c r="AJ285" i="1"/>
  <c r="AH285" i="1"/>
  <c r="AF283" i="1"/>
  <c r="AG283" i="1" s="1"/>
  <c r="AM283" i="1" s="1"/>
  <c r="AS283" i="1" s="1"/>
  <c r="AE284" i="1"/>
  <c r="AU282" i="1"/>
  <c r="AX282" i="1"/>
  <c r="R335" i="1"/>
  <c r="S334" i="1"/>
  <c r="M287" i="1"/>
  <c r="BG287" i="1" s="1"/>
  <c r="K286" i="1"/>
  <c r="I286" i="1"/>
  <c r="J286" i="1"/>
  <c r="L286" i="1"/>
  <c r="AQ341" i="1"/>
  <c r="AR340" i="1"/>
  <c r="AW282" i="1" l="1"/>
  <c r="BT282" i="1"/>
  <c r="BF283" i="1"/>
  <c r="BL283" i="1" s="1"/>
  <c r="BR283" i="1" s="1"/>
  <c r="BS282" i="1"/>
  <c r="BJ287" i="1"/>
  <c r="BI287" i="1"/>
  <c r="BH287" i="1"/>
  <c r="BV282" i="1"/>
  <c r="BW282" i="1"/>
  <c r="BD285" i="1"/>
  <c r="BE285" i="1" s="1"/>
  <c r="G284" i="1"/>
  <c r="H284" i="1" s="1"/>
  <c r="N284" i="1" s="1"/>
  <c r="T284" i="1" s="1"/>
  <c r="V284" i="1" s="1"/>
  <c r="F285" i="1"/>
  <c r="AF284" i="1"/>
  <c r="AG284" i="1" s="1"/>
  <c r="AM284" i="1" s="1"/>
  <c r="AS284" i="1" s="1"/>
  <c r="AE285" i="1"/>
  <c r="AU283" i="1"/>
  <c r="AX283" i="1"/>
  <c r="U283" i="1"/>
  <c r="R336" i="1"/>
  <c r="S335" i="1"/>
  <c r="AQ342" i="1"/>
  <c r="AR341" i="1"/>
  <c r="M288" i="1"/>
  <c r="BG288" i="1" s="1"/>
  <c r="I287" i="1"/>
  <c r="J287" i="1"/>
  <c r="K287" i="1"/>
  <c r="L287" i="1"/>
  <c r="AL287" i="1"/>
  <c r="AK286" i="1"/>
  <c r="AJ286" i="1"/>
  <c r="AH286" i="1"/>
  <c r="AI286" i="1"/>
  <c r="AT283" i="1"/>
  <c r="U284" i="1" l="1"/>
  <c r="BV283" i="1"/>
  <c r="BS283" i="1"/>
  <c r="BT283" i="1"/>
  <c r="BF284" i="1"/>
  <c r="BL284" i="1" s="1"/>
  <c r="BR284" i="1" s="1"/>
  <c r="BI288" i="1"/>
  <c r="BJ288" i="1"/>
  <c r="BH288" i="1"/>
  <c r="BW283" i="1"/>
  <c r="BD286" i="1"/>
  <c r="BE286" i="1" s="1"/>
  <c r="G285" i="1"/>
  <c r="H285" i="1" s="1"/>
  <c r="N285" i="1" s="1"/>
  <c r="T285" i="1" s="1"/>
  <c r="V285" i="1" s="1"/>
  <c r="F286" i="1"/>
  <c r="AT284" i="1"/>
  <c r="AL288" i="1"/>
  <c r="AH287" i="1"/>
  <c r="AJ287" i="1"/>
  <c r="AK287" i="1"/>
  <c r="AI287" i="1"/>
  <c r="AU284" i="1"/>
  <c r="AX284" i="1"/>
  <c r="AQ343" i="1"/>
  <c r="AR342" i="1"/>
  <c r="M289" i="1"/>
  <c r="BG289" i="1" s="1"/>
  <c r="L288" i="1"/>
  <c r="J288" i="1"/>
  <c r="I288" i="1"/>
  <c r="K288" i="1"/>
  <c r="R337" i="1"/>
  <c r="S336" i="1"/>
  <c r="AF285" i="1"/>
  <c r="AG285" i="1" s="1"/>
  <c r="AM285" i="1" s="1"/>
  <c r="AS285" i="1" s="1"/>
  <c r="AE286" i="1"/>
  <c r="AW283" i="1"/>
  <c r="U285" i="1" l="1"/>
  <c r="AW284" i="1"/>
  <c r="BS284" i="1"/>
  <c r="BT284" i="1"/>
  <c r="BF285" i="1"/>
  <c r="BL285" i="1" s="1"/>
  <c r="BR285" i="1" s="1"/>
  <c r="BJ289" i="1"/>
  <c r="BI289" i="1"/>
  <c r="BH289" i="1"/>
  <c r="BV284" i="1"/>
  <c r="BW284" i="1"/>
  <c r="BD287" i="1"/>
  <c r="BE287" i="1" s="1"/>
  <c r="AQ344" i="1"/>
  <c r="AR343" i="1"/>
  <c r="AT285" i="1"/>
  <c r="R338" i="1"/>
  <c r="S337" i="1"/>
  <c r="AF286" i="1"/>
  <c r="AG286" i="1" s="1"/>
  <c r="AM286" i="1" s="1"/>
  <c r="AS286" i="1" s="1"/>
  <c r="AE287" i="1"/>
  <c r="M290" i="1"/>
  <c r="BG290" i="1" s="1"/>
  <c r="L289" i="1"/>
  <c r="I289" i="1"/>
  <c r="J289" i="1"/>
  <c r="K289" i="1"/>
  <c r="G286" i="1"/>
  <c r="H286" i="1" s="1"/>
  <c r="N286" i="1" s="1"/>
  <c r="T286" i="1" s="1"/>
  <c r="V286" i="1" s="1"/>
  <c r="F287" i="1"/>
  <c r="AU285" i="1"/>
  <c r="AX285" i="1"/>
  <c r="AL289" i="1"/>
  <c r="AH288" i="1"/>
  <c r="AI288" i="1"/>
  <c r="AK288" i="1"/>
  <c r="AJ288" i="1"/>
  <c r="BT285" i="1" l="1"/>
  <c r="BS285" i="1"/>
  <c r="BF286" i="1"/>
  <c r="BL286" i="1" s="1"/>
  <c r="BR286" i="1" s="1"/>
  <c r="BJ290" i="1"/>
  <c r="BI290" i="1"/>
  <c r="BH290" i="1"/>
  <c r="BV285" i="1"/>
  <c r="BW285" i="1"/>
  <c r="BD288" i="1"/>
  <c r="BE288" i="1" s="1"/>
  <c r="AL290" i="1"/>
  <c r="AI289" i="1"/>
  <c r="AK289" i="1"/>
  <c r="AJ289" i="1"/>
  <c r="AH289" i="1"/>
  <c r="G287" i="1"/>
  <c r="H287" i="1" s="1"/>
  <c r="N287" i="1" s="1"/>
  <c r="T287" i="1" s="1"/>
  <c r="V287" i="1" s="1"/>
  <c r="F288" i="1"/>
  <c r="AU286" i="1"/>
  <c r="AX286" i="1"/>
  <c r="U286" i="1"/>
  <c r="AT286" i="1"/>
  <c r="M291" i="1"/>
  <c r="BG291" i="1" s="1"/>
  <c r="L290" i="1"/>
  <c r="K290" i="1"/>
  <c r="I290" i="1"/>
  <c r="J290" i="1"/>
  <c r="R339" i="1"/>
  <c r="S338" i="1"/>
  <c r="AF287" i="1"/>
  <c r="AG287" i="1" s="1"/>
  <c r="AM287" i="1" s="1"/>
  <c r="AS287" i="1" s="1"/>
  <c r="AE288" i="1"/>
  <c r="AW285" i="1"/>
  <c r="AW286" i="1" s="1"/>
  <c r="AQ345" i="1"/>
  <c r="AR344" i="1"/>
  <c r="U287" i="1" l="1"/>
  <c r="BT286" i="1"/>
  <c r="BF287" i="1"/>
  <c r="BL287" i="1" s="1"/>
  <c r="BR287" i="1" s="1"/>
  <c r="BS286" i="1"/>
  <c r="BJ291" i="1"/>
  <c r="BI291" i="1"/>
  <c r="BH291" i="1"/>
  <c r="BV286" i="1"/>
  <c r="BW286" i="1"/>
  <c r="BD289" i="1"/>
  <c r="BE289" i="1" s="1"/>
  <c r="AQ346" i="1"/>
  <c r="AR345" i="1"/>
  <c r="R340" i="1"/>
  <c r="S339" i="1"/>
  <c r="AF288" i="1"/>
  <c r="AG288" i="1" s="1"/>
  <c r="AM288" i="1" s="1"/>
  <c r="AS288" i="1" s="1"/>
  <c r="AE289" i="1"/>
  <c r="M292" i="1"/>
  <c r="BG292" i="1" s="1"/>
  <c r="K291" i="1"/>
  <c r="J291" i="1"/>
  <c r="I291" i="1"/>
  <c r="L291" i="1"/>
  <c r="AU287" i="1"/>
  <c r="AX287" i="1"/>
  <c r="AT287" i="1"/>
  <c r="G288" i="1"/>
  <c r="H288" i="1" s="1"/>
  <c r="N288" i="1" s="1"/>
  <c r="T288" i="1" s="1"/>
  <c r="V288" i="1" s="1"/>
  <c r="F289" i="1"/>
  <c r="AL291" i="1"/>
  <c r="AI290" i="1"/>
  <c r="AJ290" i="1"/>
  <c r="AK290" i="1"/>
  <c r="AH290" i="1"/>
  <c r="BS287" i="1" l="1"/>
  <c r="BV287" i="1"/>
  <c r="BT287" i="1"/>
  <c r="BF288" i="1"/>
  <c r="BL288" i="1" s="1"/>
  <c r="BR288" i="1" s="1"/>
  <c r="BJ292" i="1"/>
  <c r="BI292" i="1"/>
  <c r="BH292" i="1"/>
  <c r="BW287" i="1"/>
  <c r="BD290" i="1"/>
  <c r="BE290" i="1" s="1"/>
  <c r="M293" i="1"/>
  <c r="BG293" i="1" s="1"/>
  <c r="J292" i="1"/>
  <c r="I292" i="1"/>
  <c r="K292" i="1"/>
  <c r="L292" i="1"/>
  <c r="R341" i="1"/>
  <c r="S340" i="1"/>
  <c r="U288" i="1"/>
  <c r="G289" i="1"/>
  <c r="H289" i="1" s="1"/>
  <c r="N289" i="1" s="1"/>
  <c r="T289" i="1" s="1"/>
  <c r="V289" i="1" s="1"/>
  <c r="F290" i="1"/>
  <c r="AL292" i="1"/>
  <c r="AK291" i="1"/>
  <c r="AJ291" i="1"/>
  <c r="AH291" i="1"/>
  <c r="AI291" i="1"/>
  <c r="AT288" i="1"/>
  <c r="AF289" i="1"/>
  <c r="AG289" i="1" s="1"/>
  <c r="AM289" i="1" s="1"/>
  <c r="AS289" i="1" s="1"/>
  <c r="AE290" i="1"/>
  <c r="AW287" i="1"/>
  <c r="AU288" i="1"/>
  <c r="AX288" i="1"/>
  <c r="AQ347" i="1"/>
  <c r="AR346" i="1"/>
  <c r="U289" i="1" l="1"/>
  <c r="BT288" i="1"/>
  <c r="BF289" i="1"/>
  <c r="BL289" i="1" s="1"/>
  <c r="BR289" i="1" s="1"/>
  <c r="BS288" i="1"/>
  <c r="BJ293" i="1"/>
  <c r="BI293" i="1"/>
  <c r="BH293" i="1"/>
  <c r="BV288" i="1"/>
  <c r="BW288" i="1"/>
  <c r="BD291" i="1"/>
  <c r="BE291" i="1" s="1"/>
  <c r="AU289" i="1"/>
  <c r="AX289" i="1"/>
  <c r="AT289" i="1"/>
  <c r="AW288" i="1"/>
  <c r="AW289" i="1" s="1"/>
  <c r="AL293" i="1"/>
  <c r="AH292" i="1"/>
  <c r="AJ292" i="1"/>
  <c r="AI292" i="1"/>
  <c r="AK292" i="1"/>
  <c r="AQ348" i="1"/>
  <c r="AR347" i="1"/>
  <c r="AF290" i="1"/>
  <c r="AG290" i="1" s="1"/>
  <c r="AM290" i="1" s="1"/>
  <c r="AS290" i="1" s="1"/>
  <c r="AE291" i="1"/>
  <c r="G290" i="1"/>
  <c r="H290" i="1" s="1"/>
  <c r="N290" i="1" s="1"/>
  <c r="T290" i="1" s="1"/>
  <c r="V290" i="1" s="1"/>
  <c r="F291" i="1"/>
  <c r="R342" i="1"/>
  <c r="S341" i="1"/>
  <c r="M294" i="1"/>
  <c r="BG294" i="1" s="1"/>
  <c r="L293" i="1"/>
  <c r="I293" i="1"/>
  <c r="K293" i="1"/>
  <c r="J293" i="1"/>
  <c r="BS289" i="1" l="1"/>
  <c r="BV289" i="1"/>
  <c r="BT289" i="1"/>
  <c r="BF290" i="1"/>
  <c r="BL290" i="1" s="1"/>
  <c r="BR290" i="1" s="1"/>
  <c r="BJ294" i="1"/>
  <c r="BI294" i="1"/>
  <c r="BH294" i="1"/>
  <c r="BD292" i="1"/>
  <c r="BE292" i="1" s="1"/>
  <c r="AU290" i="1"/>
  <c r="AX290" i="1"/>
  <c r="G291" i="1"/>
  <c r="H291" i="1" s="1"/>
  <c r="N291" i="1" s="1"/>
  <c r="T291" i="1" s="1"/>
  <c r="V291" i="1" s="1"/>
  <c r="F292" i="1"/>
  <c r="U290" i="1"/>
  <c r="AQ349" i="1"/>
  <c r="AR348" i="1"/>
  <c r="AT290" i="1"/>
  <c r="M295" i="1"/>
  <c r="BG295" i="1" s="1"/>
  <c r="I294" i="1"/>
  <c r="K294" i="1"/>
  <c r="J294" i="1"/>
  <c r="L294" i="1"/>
  <c r="AF291" i="1"/>
  <c r="AG291" i="1" s="1"/>
  <c r="AM291" i="1" s="1"/>
  <c r="AS291" i="1" s="1"/>
  <c r="AE292" i="1"/>
  <c r="AL294" i="1"/>
  <c r="AI293" i="1"/>
  <c r="AK293" i="1"/>
  <c r="AJ293" i="1"/>
  <c r="AH293" i="1"/>
  <c r="R343" i="1"/>
  <c r="S342" i="1"/>
  <c r="AW290" i="1"/>
  <c r="U291" i="1" l="1"/>
  <c r="BS290" i="1"/>
  <c r="BT290" i="1"/>
  <c r="BW289" i="1"/>
  <c r="BF291" i="1"/>
  <c r="BL291" i="1" s="1"/>
  <c r="BR291" i="1" s="1"/>
  <c r="BJ295" i="1"/>
  <c r="BI295" i="1"/>
  <c r="BH295" i="1"/>
  <c r="BV290" i="1"/>
  <c r="BW290" i="1"/>
  <c r="BD293" i="1"/>
  <c r="BE293" i="1" s="1"/>
  <c r="R344" i="1"/>
  <c r="S343" i="1"/>
  <c r="M296" i="1"/>
  <c r="BG296" i="1" s="1"/>
  <c r="I295" i="1"/>
  <c r="J295" i="1"/>
  <c r="K295" i="1"/>
  <c r="L295" i="1"/>
  <c r="AL295" i="1"/>
  <c r="AK294" i="1"/>
  <c r="AJ294" i="1"/>
  <c r="AH294" i="1"/>
  <c r="AI294" i="1"/>
  <c r="AT291" i="1"/>
  <c r="G292" i="1"/>
  <c r="H292" i="1" s="1"/>
  <c r="N292" i="1" s="1"/>
  <c r="T292" i="1" s="1"/>
  <c r="V292" i="1" s="1"/>
  <c r="F293" i="1"/>
  <c r="AF292" i="1"/>
  <c r="AG292" i="1" s="1"/>
  <c r="AM292" i="1" s="1"/>
  <c r="AS292" i="1" s="1"/>
  <c r="AE293" i="1"/>
  <c r="AQ350" i="1"/>
  <c r="AR349" i="1"/>
  <c r="AU291" i="1"/>
  <c r="AX291" i="1"/>
  <c r="BT291" i="1" l="1"/>
  <c r="BV291" i="1"/>
  <c r="BS291" i="1"/>
  <c r="BF292" i="1"/>
  <c r="BL292" i="1" s="1"/>
  <c r="BR292" i="1" s="1"/>
  <c r="BJ296" i="1"/>
  <c r="BI296" i="1"/>
  <c r="BH296" i="1"/>
  <c r="BW291" i="1"/>
  <c r="BD294" i="1"/>
  <c r="BE294" i="1" s="1"/>
  <c r="AQ351" i="1"/>
  <c r="AR350" i="1"/>
  <c r="G293" i="1"/>
  <c r="H293" i="1" s="1"/>
  <c r="N293" i="1" s="1"/>
  <c r="T293" i="1" s="1"/>
  <c r="V293" i="1" s="1"/>
  <c r="F294" i="1"/>
  <c r="U292" i="1"/>
  <c r="M297" i="1"/>
  <c r="BG297" i="1" s="1"/>
  <c r="K296" i="1"/>
  <c r="I296" i="1"/>
  <c r="J296" i="1"/>
  <c r="L296" i="1"/>
  <c r="AF293" i="1"/>
  <c r="AG293" i="1" s="1"/>
  <c r="AM293" i="1" s="1"/>
  <c r="AS293" i="1" s="1"/>
  <c r="AE294" i="1"/>
  <c r="AT292" i="1"/>
  <c r="AW291" i="1"/>
  <c r="AU292" i="1"/>
  <c r="AX292" i="1"/>
  <c r="AL296" i="1"/>
  <c r="AK295" i="1"/>
  <c r="AJ295" i="1"/>
  <c r="AH295" i="1"/>
  <c r="AI295" i="1"/>
  <c r="R345" i="1"/>
  <c r="S344" i="1"/>
  <c r="BT292" i="1" l="1"/>
  <c r="BS292" i="1"/>
  <c r="BF293" i="1"/>
  <c r="BL293" i="1" s="1"/>
  <c r="BR293" i="1" s="1"/>
  <c r="BJ297" i="1"/>
  <c r="BI297" i="1"/>
  <c r="BH297" i="1"/>
  <c r="BV292" i="1"/>
  <c r="BW292" i="1"/>
  <c r="BD295" i="1"/>
  <c r="BE295" i="1" s="1"/>
  <c r="AF294" i="1"/>
  <c r="AG294" i="1" s="1"/>
  <c r="AM294" i="1" s="1"/>
  <c r="AS294" i="1" s="1"/>
  <c r="AE295" i="1"/>
  <c r="F295" i="1"/>
  <c r="G294" i="1"/>
  <c r="H294" i="1" s="1"/>
  <c r="N294" i="1" s="1"/>
  <c r="T294" i="1" s="1"/>
  <c r="V294" i="1" s="1"/>
  <c r="AU293" i="1"/>
  <c r="AX293" i="1"/>
  <c r="R346" i="1"/>
  <c r="S345" i="1"/>
  <c r="AW292" i="1"/>
  <c r="M298" i="1"/>
  <c r="BG298" i="1" s="1"/>
  <c r="I297" i="1"/>
  <c r="K297" i="1"/>
  <c r="J297" i="1"/>
  <c r="L297" i="1"/>
  <c r="AL297" i="1"/>
  <c r="AH296" i="1"/>
  <c r="AJ296" i="1"/>
  <c r="AI296" i="1"/>
  <c r="AK296" i="1"/>
  <c r="AT293" i="1"/>
  <c r="U293" i="1"/>
  <c r="AQ352" i="1"/>
  <c r="AR351" i="1"/>
  <c r="U294" i="1" l="1"/>
  <c r="AT294" i="1"/>
  <c r="AW293" i="1"/>
  <c r="BS293" i="1"/>
  <c r="BT293" i="1"/>
  <c r="BF294" i="1"/>
  <c r="BL294" i="1" s="1"/>
  <c r="BR294" i="1" s="1"/>
  <c r="BJ298" i="1"/>
  <c r="BI298" i="1"/>
  <c r="BH298" i="1"/>
  <c r="BV293" i="1"/>
  <c r="BW293" i="1"/>
  <c r="BD296" i="1"/>
  <c r="BE296" i="1" s="1"/>
  <c r="AQ353" i="1"/>
  <c r="AR352" i="1"/>
  <c r="M299" i="1"/>
  <c r="BG299" i="1" s="1"/>
  <c r="K298" i="1"/>
  <c r="L298" i="1"/>
  <c r="I298" i="1"/>
  <c r="J298" i="1"/>
  <c r="AL298" i="1"/>
  <c r="AH297" i="1"/>
  <c r="AK297" i="1"/>
  <c r="AI297" i="1"/>
  <c r="AJ297" i="1"/>
  <c r="R347" i="1"/>
  <c r="S346" i="1"/>
  <c r="G295" i="1"/>
  <c r="H295" i="1" s="1"/>
  <c r="N295" i="1" s="1"/>
  <c r="T295" i="1" s="1"/>
  <c r="V295" i="1" s="1"/>
  <c r="F296" i="1"/>
  <c r="AF295" i="1"/>
  <c r="AG295" i="1" s="1"/>
  <c r="AM295" i="1" s="1"/>
  <c r="AS295" i="1" s="1"/>
  <c r="AE296" i="1"/>
  <c r="AU294" i="1"/>
  <c r="AX294" i="1"/>
  <c r="BS294" i="1" l="1"/>
  <c r="BT294" i="1"/>
  <c r="BF295" i="1"/>
  <c r="BL295" i="1" s="1"/>
  <c r="BR295" i="1" s="1"/>
  <c r="BJ299" i="1"/>
  <c r="BI299" i="1"/>
  <c r="BH299" i="1"/>
  <c r="BV294" i="1"/>
  <c r="BW294" i="1"/>
  <c r="BD297" i="1"/>
  <c r="BE297" i="1" s="1"/>
  <c r="AU295" i="1"/>
  <c r="AX295" i="1"/>
  <c r="R348" i="1"/>
  <c r="S347" i="1"/>
  <c r="U295" i="1"/>
  <c r="G296" i="1"/>
  <c r="H296" i="1" s="1"/>
  <c r="N296" i="1" s="1"/>
  <c r="T296" i="1" s="1"/>
  <c r="V296" i="1" s="1"/>
  <c r="F297" i="1"/>
  <c r="AL299" i="1"/>
  <c r="AH298" i="1"/>
  <c r="AI298" i="1"/>
  <c r="AJ298" i="1"/>
  <c r="AK298" i="1"/>
  <c r="M300" i="1"/>
  <c r="BG300" i="1" s="1"/>
  <c r="I299" i="1"/>
  <c r="J299" i="1"/>
  <c r="L299" i="1"/>
  <c r="K299" i="1"/>
  <c r="AT295" i="1"/>
  <c r="AF296" i="1"/>
  <c r="AG296" i="1" s="1"/>
  <c r="AM296" i="1" s="1"/>
  <c r="AS296" i="1" s="1"/>
  <c r="AE297" i="1"/>
  <c r="AW294" i="1"/>
  <c r="AW295" i="1" s="1"/>
  <c r="AQ354" i="1"/>
  <c r="AR353" i="1"/>
  <c r="AT296" i="1" l="1"/>
  <c r="BV295" i="1"/>
  <c r="BS295" i="1"/>
  <c r="BT295" i="1"/>
  <c r="BF296" i="1"/>
  <c r="BL296" i="1" s="1"/>
  <c r="BR296" i="1" s="1"/>
  <c r="BJ300" i="1"/>
  <c r="BI300" i="1"/>
  <c r="BH300" i="1"/>
  <c r="BW295" i="1"/>
  <c r="BD298" i="1"/>
  <c r="BE298" i="1" s="1"/>
  <c r="AL300" i="1"/>
  <c r="AK299" i="1"/>
  <c r="AH299" i="1"/>
  <c r="AI299" i="1"/>
  <c r="AJ299" i="1"/>
  <c r="M301" i="1"/>
  <c r="BG301" i="1" s="1"/>
  <c r="J300" i="1"/>
  <c r="K300" i="1"/>
  <c r="L300" i="1"/>
  <c r="I300" i="1"/>
  <c r="AF297" i="1"/>
  <c r="AG297" i="1" s="1"/>
  <c r="AM297" i="1" s="1"/>
  <c r="AS297" i="1" s="1"/>
  <c r="AE298" i="1"/>
  <c r="AU296" i="1"/>
  <c r="AX296" i="1"/>
  <c r="G297" i="1"/>
  <c r="H297" i="1" s="1"/>
  <c r="N297" i="1" s="1"/>
  <c r="T297" i="1" s="1"/>
  <c r="V297" i="1" s="1"/>
  <c r="F298" i="1"/>
  <c r="R349" i="1"/>
  <c r="S348" i="1"/>
  <c r="AQ355" i="1"/>
  <c r="AR354" i="1"/>
  <c r="U296" i="1"/>
  <c r="AW296" i="1" l="1"/>
  <c r="BT296" i="1"/>
  <c r="BF297" i="1"/>
  <c r="BL297" i="1" s="1"/>
  <c r="BR297" i="1" s="1"/>
  <c r="BS296" i="1"/>
  <c r="BJ301" i="1"/>
  <c r="BI301" i="1"/>
  <c r="BH301" i="1"/>
  <c r="BV296" i="1"/>
  <c r="BW296" i="1"/>
  <c r="BD299" i="1"/>
  <c r="BE299" i="1" s="1"/>
  <c r="AU297" i="1"/>
  <c r="AX297" i="1"/>
  <c r="M302" i="1"/>
  <c r="BG302" i="1" s="1"/>
  <c r="J301" i="1"/>
  <c r="L301" i="1"/>
  <c r="I301" i="1"/>
  <c r="K301" i="1"/>
  <c r="AT297" i="1"/>
  <c r="AQ356" i="1"/>
  <c r="AR355" i="1"/>
  <c r="U297" i="1"/>
  <c r="R350" i="1"/>
  <c r="S349" i="1"/>
  <c r="G298" i="1"/>
  <c r="H298" i="1" s="1"/>
  <c r="N298" i="1" s="1"/>
  <c r="T298" i="1" s="1"/>
  <c r="V298" i="1" s="1"/>
  <c r="F299" i="1"/>
  <c r="AF298" i="1"/>
  <c r="AG298" i="1" s="1"/>
  <c r="AM298" i="1" s="1"/>
  <c r="AS298" i="1" s="1"/>
  <c r="AE299" i="1"/>
  <c r="AL301" i="1"/>
  <c r="AJ300" i="1"/>
  <c r="AH300" i="1"/>
  <c r="AK300" i="1"/>
  <c r="AI300" i="1"/>
  <c r="AW297" i="1" l="1"/>
  <c r="BS297" i="1"/>
  <c r="BT297" i="1"/>
  <c r="BF298" i="1"/>
  <c r="BL298" i="1" s="1"/>
  <c r="BR298" i="1" s="1"/>
  <c r="BJ302" i="1"/>
  <c r="BH302" i="1"/>
  <c r="BI302" i="1"/>
  <c r="BV297" i="1"/>
  <c r="BW297" i="1"/>
  <c r="BD300" i="1"/>
  <c r="BE300" i="1" s="1"/>
  <c r="AU298" i="1"/>
  <c r="AX298" i="1"/>
  <c r="AQ357" i="1"/>
  <c r="AR356" i="1"/>
  <c r="G299" i="1"/>
  <c r="H299" i="1" s="1"/>
  <c r="N299" i="1" s="1"/>
  <c r="T299" i="1" s="1"/>
  <c r="V299" i="1" s="1"/>
  <c r="F300" i="1"/>
  <c r="AT298" i="1"/>
  <c r="U298" i="1"/>
  <c r="M303" i="1"/>
  <c r="BG303" i="1" s="1"/>
  <c r="L302" i="1"/>
  <c r="I302" i="1"/>
  <c r="J302" i="1"/>
  <c r="K302" i="1"/>
  <c r="AL302" i="1"/>
  <c r="AI301" i="1"/>
  <c r="AH301" i="1"/>
  <c r="AK301" i="1"/>
  <c r="AJ301" i="1"/>
  <c r="AF299" i="1"/>
  <c r="AG299" i="1" s="1"/>
  <c r="AM299" i="1" s="1"/>
  <c r="AS299" i="1" s="1"/>
  <c r="AE300" i="1"/>
  <c r="R351" i="1"/>
  <c r="S350" i="1"/>
  <c r="BV298" i="1" l="1"/>
  <c r="BT298" i="1"/>
  <c r="BS298" i="1"/>
  <c r="BF299" i="1"/>
  <c r="BL299" i="1" s="1"/>
  <c r="BR299" i="1" s="1"/>
  <c r="BJ303" i="1"/>
  <c r="BI303" i="1"/>
  <c r="BH303" i="1"/>
  <c r="BW298" i="1"/>
  <c r="BD301" i="1"/>
  <c r="BE301" i="1" s="1"/>
  <c r="M304" i="1"/>
  <c r="BG304" i="1" s="1"/>
  <c r="L303" i="1"/>
  <c r="J303" i="1"/>
  <c r="K303" i="1"/>
  <c r="I303" i="1"/>
  <c r="AF300" i="1"/>
  <c r="AG300" i="1" s="1"/>
  <c r="AM300" i="1" s="1"/>
  <c r="AS300" i="1" s="1"/>
  <c r="AE301" i="1"/>
  <c r="U299" i="1"/>
  <c r="AT299" i="1"/>
  <c r="R352" i="1"/>
  <c r="S351" i="1"/>
  <c r="G300" i="1"/>
  <c r="H300" i="1" s="1"/>
  <c r="N300" i="1" s="1"/>
  <c r="T300" i="1" s="1"/>
  <c r="V300" i="1" s="1"/>
  <c r="F301" i="1"/>
  <c r="AU299" i="1"/>
  <c r="AX299" i="1"/>
  <c r="AL303" i="1"/>
  <c r="AJ302" i="1"/>
  <c r="AK302" i="1"/>
  <c r="AH302" i="1"/>
  <c r="AI302" i="1"/>
  <c r="AW298" i="1"/>
  <c r="AW299" i="1" s="1"/>
  <c r="AQ358" i="1"/>
  <c r="AR357" i="1"/>
  <c r="AT300" i="1" l="1"/>
  <c r="BS299" i="1"/>
  <c r="BT299" i="1"/>
  <c r="BF300" i="1"/>
  <c r="BL300" i="1" s="1"/>
  <c r="BR300" i="1" s="1"/>
  <c r="BJ304" i="1"/>
  <c r="BI304" i="1"/>
  <c r="BH304" i="1"/>
  <c r="BV299" i="1"/>
  <c r="BW299" i="1"/>
  <c r="BD302" i="1"/>
  <c r="BE302" i="1" s="1"/>
  <c r="U300" i="1"/>
  <c r="AF301" i="1"/>
  <c r="AG301" i="1" s="1"/>
  <c r="AM301" i="1" s="1"/>
  <c r="AS301" i="1" s="1"/>
  <c r="AT301" i="1" s="1"/>
  <c r="AE302" i="1"/>
  <c r="R353" i="1"/>
  <c r="S352" i="1"/>
  <c r="AU300" i="1"/>
  <c r="AX300" i="1"/>
  <c r="AL304" i="1"/>
  <c r="AH303" i="1"/>
  <c r="AI303" i="1"/>
  <c r="AJ303" i="1"/>
  <c r="AK303" i="1"/>
  <c r="AQ359" i="1"/>
  <c r="AR358" i="1"/>
  <c r="AW300" i="1"/>
  <c r="G301" i="1"/>
  <c r="H301" i="1" s="1"/>
  <c r="N301" i="1" s="1"/>
  <c r="T301" i="1" s="1"/>
  <c r="V301" i="1" s="1"/>
  <c r="F302" i="1"/>
  <c r="M305" i="1"/>
  <c r="BG305" i="1" s="1"/>
  <c r="L304" i="1"/>
  <c r="K304" i="1"/>
  <c r="I304" i="1"/>
  <c r="J304" i="1"/>
  <c r="BT300" i="1" l="1"/>
  <c r="BS300" i="1"/>
  <c r="BF301" i="1"/>
  <c r="BL301" i="1" s="1"/>
  <c r="BR301" i="1" s="1"/>
  <c r="BJ305" i="1"/>
  <c r="BI305" i="1"/>
  <c r="BH305" i="1"/>
  <c r="BV300" i="1"/>
  <c r="BW300" i="1"/>
  <c r="BD303" i="1"/>
  <c r="BE303" i="1" s="1"/>
  <c r="AL305" i="1"/>
  <c r="AI304" i="1"/>
  <c r="AK304" i="1"/>
  <c r="AJ304" i="1"/>
  <c r="AH304" i="1"/>
  <c r="R354" i="1"/>
  <c r="S353" i="1"/>
  <c r="AF302" i="1"/>
  <c r="AG302" i="1" s="1"/>
  <c r="AM302" i="1" s="1"/>
  <c r="AS302" i="1" s="1"/>
  <c r="AT302" i="1" s="1"/>
  <c r="AE303" i="1"/>
  <c r="M306" i="1"/>
  <c r="BG306" i="1" s="1"/>
  <c r="L305" i="1"/>
  <c r="I305" i="1"/>
  <c r="K305" i="1"/>
  <c r="J305" i="1"/>
  <c r="AU301" i="1"/>
  <c r="AX301" i="1"/>
  <c r="G302" i="1"/>
  <c r="H302" i="1" s="1"/>
  <c r="N302" i="1" s="1"/>
  <c r="T302" i="1" s="1"/>
  <c r="V302" i="1" s="1"/>
  <c r="F303" i="1"/>
  <c r="AQ360" i="1"/>
  <c r="AR359" i="1"/>
  <c r="U301" i="1"/>
  <c r="U302" i="1" l="1"/>
  <c r="BS301" i="1"/>
  <c r="BT301" i="1"/>
  <c r="BF302" i="1"/>
  <c r="BL302" i="1" s="1"/>
  <c r="BR302" i="1" s="1"/>
  <c r="BJ306" i="1"/>
  <c r="BH306" i="1"/>
  <c r="BI306" i="1"/>
  <c r="BV301" i="1"/>
  <c r="BW301" i="1"/>
  <c r="BD304" i="1"/>
  <c r="BE304" i="1" s="1"/>
  <c r="AQ361" i="1"/>
  <c r="AR360" i="1"/>
  <c r="G303" i="1"/>
  <c r="H303" i="1" s="1"/>
  <c r="N303" i="1" s="1"/>
  <c r="T303" i="1" s="1"/>
  <c r="V303" i="1" s="1"/>
  <c r="F304" i="1"/>
  <c r="AU302" i="1"/>
  <c r="AX302" i="1"/>
  <c r="AW301" i="1"/>
  <c r="M307" i="1"/>
  <c r="BG307" i="1" s="1"/>
  <c r="J306" i="1"/>
  <c r="K306" i="1"/>
  <c r="L306" i="1"/>
  <c r="I306" i="1"/>
  <c r="R355" i="1"/>
  <c r="S354" i="1"/>
  <c r="AF303" i="1"/>
  <c r="AG303" i="1" s="1"/>
  <c r="AM303" i="1" s="1"/>
  <c r="AS303" i="1" s="1"/>
  <c r="AT303" i="1" s="1"/>
  <c r="AE304" i="1"/>
  <c r="AL306" i="1"/>
  <c r="AK305" i="1"/>
  <c r="AJ305" i="1"/>
  <c r="AI305" i="1"/>
  <c r="AH305" i="1"/>
  <c r="BT302" i="1" l="1"/>
  <c r="BS302" i="1"/>
  <c r="BF303" i="1"/>
  <c r="BL303" i="1" s="1"/>
  <c r="BR303" i="1" s="1"/>
  <c r="BJ307" i="1"/>
  <c r="BI307" i="1"/>
  <c r="BH307" i="1"/>
  <c r="BV302" i="1"/>
  <c r="BW302" i="1"/>
  <c r="BD305" i="1"/>
  <c r="BE305" i="1" s="1"/>
  <c r="AL307" i="1"/>
  <c r="AJ306" i="1"/>
  <c r="AK306" i="1"/>
  <c r="AH306" i="1"/>
  <c r="AI306" i="1"/>
  <c r="AF304" i="1"/>
  <c r="AG304" i="1" s="1"/>
  <c r="AM304" i="1" s="1"/>
  <c r="AS304" i="1" s="1"/>
  <c r="AE305" i="1"/>
  <c r="M308" i="1"/>
  <c r="BG308" i="1" s="1"/>
  <c r="L307" i="1"/>
  <c r="K307" i="1"/>
  <c r="I307" i="1"/>
  <c r="J307" i="1"/>
  <c r="AQ362" i="1"/>
  <c r="AR361" i="1"/>
  <c r="R356" i="1"/>
  <c r="S355" i="1"/>
  <c r="AU303" i="1"/>
  <c r="AX303" i="1"/>
  <c r="AW302" i="1"/>
  <c r="G304" i="1"/>
  <c r="H304" i="1" s="1"/>
  <c r="N304" i="1" s="1"/>
  <c r="T304" i="1" s="1"/>
  <c r="V304" i="1" s="1"/>
  <c r="F305" i="1"/>
  <c r="U303" i="1"/>
  <c r="U304" i="1" l="1"/>
  <c r="AW303" i="1"/>
  <c r="BS303" i="1"/>
  <c r="BT303" i="1"/>
  <c r="BF304" i="1"/>
  <c r="BL304" i="1" s="1"/>
  <c r="BR304" i="1" s="1"/>
  <c r="BJ308" i="1"/>
  <c r="BI308" i="1"/>
  <c r="BH308" i="1"/>
  <c r="BV303" i="1"/>
  <c r="BW303" i="1"/>
  <c r="BD306" i="1"/>
  <c r="BE306" i="1" s="1"/>
  <c r="G305" i="1"/>
  <c r="H305" i="1" s="1"/>
  <c r="N305" i="1" s="1"/>
  <c r="T305" i="1" s="1"/>
  <c r="V305" i="1" s="1"/>
  <c r="F306" i="1"/>
  <c r="R357" i="1"/>
  <c r="S356" i="1"/>
  <c r="AF305" i="1"/>
  <c r="AG305" i="1" s="1"/>
  <c r="AM305" i="1" s="1"/>
  <c r="AS305" i="1" s="1"/>
  <c r="AE306" i="1"/>
  <c r="AU304" i="1"/>
  <c r="AX304" i="1"/>
  <c r="AQ363" i="1"/>
  <c r="AR362" i="1"/>
  <c r="AL308" i="1"/>
  <c r="AK307" i="1"/>
  <c r="AH307" i="1"/>
  <c r="AI307" i="1"/>
  <c r="AJ307" i="1"/>
  <c r="M309" i="1"/>
  <c r="BG309" i="1" s="1"/>
  <c r="I308" i="1"/>
  <c r="K308" i="1"/>
  <c r="J308" i="1"/>
  <c r="L308" i="1"/>
  <c r="AT304" i="1"/>
  <c r="AT305" i="1" l="1"/>
  <c r="BS304" i="1"/>
  <c r="BT304" i="1"/>
  <c r="BF305" i="1"/>
  <c r="BL305" i="1" s="1"/>
  <c r="BR305" i="1" s="1"/>
  <c r="BJ309" i="1"/>
  <c r="BI309" i="1"/>
  <c r="BH309" i="1"/>
  <c r="BV304" i="1"/>
  <c r="BW304" i="1"/>
  <c r="BD307" i="1"/>
  <c r="BE307" i="1" s="1"/>
  <c r="AF306" i="1"/>
  <c r="AG306" i="1" s="1"/>
  <c r="AM306" i="1" s="1"/>
  <c r="AS306" i="1" s="1"/>
  <c r="AT306" i="1" s="1"/>
  <c r="AE307" i="1"/>
  <c r="AW304" i="1"/>
  <c r="M310" i="1"/>
  <c r="BG310" i="1" s="1"/>
  <c r="L309" i="1"/>
  <c r="I309" i="1"/>
  <c r="J309" i="1"/>
  <c r="K309" i="1"/>
  <c r="AL309" i="1"/>
  <c r="AH308" i="1"/>
  <c r="AI308" i="1"/>
  <c r="AK308" i="1"/>
  <c r="AJ308" i="1"/>
  <c r="AQ364" i="1"/>
  <c r="AR363" i="1"/>
  <c r="AU305" i="1"/>
  <c r="AX305" i="1"/>
  <c r="G306" i="1"/>
  <c r="H306" i="1" s="1"/>
  <c r="N306" i="1" s="1"/>
  <c r="T306" i="1" s="1"/>
  <c r="V306" i="1" s="1"/>
  <c r="F307" i="1"/>
  <c r="R358" i="1"/>
  <c r="S357" i="1"/>
  <c r="U305" i="1"/>
  <c r="U306" i="1" l="1"/>
  <c r="BV305" i="1"/>
  <c r="BS305" i="1"/>
  <c r="BT305" i="1"/>
  <c r="BF306" i="1"/>
  <c r="BL306" i="1" s="1"/>
  <c r="BR306" i="1" s="1"/>
  <c r="BJ310" i="1"/>
  <c r="BI310" i="1"/>
  <c r="BH310" i="1"/>
  <c r="BW305" i="1"/>
  <c r="BD308" i="1"/>
  <c r="BE308" i="1" s="1"/>
  <c r="R359" i="1"/>
  <c r="S358" i="1"/>
  <c r="G307" i="1"/>
  <c r="H307" i="1" s="1"/>
  <c r="N307" i="1" s="1"/>
  <c r="T307" i="1" s="1"/>
  <c r="V307" i="1" s="1"/>
  <c r="F308" i="1"/>
  <c r="M311" i="1"/>
  <c r="BG311" i="1" s="1"/>
  <c r="J310" i="1"/>
  <c r="I310" i="1"/>
  <c r="K310" i="1"/>
  <c r="L310" i="1"/>
  <c r="AQ365" i="1"/>
  <c r="AR364" i="1"/>
  <c r="AW305" i="1"/>
  <c r="AF307" i="1"/>
  <c r="AG307" i="1" s="1"/>
  <c r="AM307" i="1" s="1"/>
  <c r="AS307" i="1" s="1"/>
  <c r="AE308" i="1"/>
  <c r="AL310" i="1"/>
  <c r="AK309" i="1"/>
  <c r="AH309" i="1"/>
  <c r="AJ309" i="1"/>
  <c r="AI309" i="1"/>
  <c r="AU306" i="1"/>
  <c r="AX306" i="1"/>
  <c r="BT306" i="1" l="1"/>
  <c r="BF307" i="1"/>
  <c r="BL307" i="1" s="1"/>
  <c r="BR307" i="1" s="1"/>
  <c r="BS306" i="1"/>
  <c r="BJ311" i="1"/>
  <c r="BI311" i="1"/>
  <c r="BH311" i="1"/>
  <c r="BV306" i="1"/>
  <c r="BW306" i="1"/>
  <c r="BD309" i="1"/>
  <c r="BE309" i="1" s="1"/>
  <c r="AL311" i="1"/>
  <c r="AK310" i="1"/>
  <c r="AJ310" i="1"/>
  <c r="AH310" i="1"/>
  <c r="AI310" i="1"/>
  <c r="AF308" i="1"/>
  <c r="AG308" i="1" s="1"/>
  <c r="AM308" i="1" s="1"/>
  <c r="AS308" i="1" s="1"/>
  <c r="AE309" i="1"/>
  <c r="AQ366" i="1"/>
  <c r="AR365" i="1"/>
  <c r="AU307" i="1"/>
  <c r="AX307" i="1"/>
  <c r="M312" i="1"/>
  <c r="BG312" i="1" s="1"/>
  <c r="I311" i="1"/>
  <c r="J311" i="1"/>
  <c r="K311" i="1"/>
  <c r="L311" i="1"/>
  <c r="R360" i="1"/>
  <c r="S359" i="1"/>
  <c r="AW306" i="1"/>
  <c r="G308" i="1"/>
  <c r="H308" i="1" s="1"/>
  <c r="N308" i="1" s="1"/>
  <c r="T308" i="1" s="1"/>
  <c r="V308" i="1" s="1"/>
  <c r="F309" i="1"/>
  <c r="U307" i="1"/>
  <c r="AT307" i="1"/>
  <c r="AW307" i="1" l="1"/>
  <c r="AT308" i="1"/>
  <c r="BS307" i="1"/>
  <c r="BW307" i="1"/>
  <c r="BT307" i="1"/>
  <c r="BF308" i="1"/>
  <c r="BL308" i="1" s="1"/>
  <c r="BR308" i="1" s="1"/>
  <c r="BI312" i="1"/>
  <c r="BJ312" i="1"/>
  <c r="BH312" i="1"/>
  <c r="BV307" i="1"/>
  <c r="BD310" i="1"/>
  <c r="BE310" i="1" s="1"/>
  <c r="M313" i="1"/>
  <c r="BG313" i="1" s="1"/>
  <c r="K312" i="1"/>
  <c r="J312" i="1"/>
  <c r="I312" i="1"/>
  <c r="L312" i="1"/>
  <c r="AQ367" i="1"/>
  <c r="AR366" i="1"/>
  <c r="AF309" i="1"/>
  <c r="AG309" i="1" s="1"/>
  <c r="AM309" i="1" s="1"/>
  <c r="AS309" i="1" s="1"/>
  <c r="AT309" i="1" s="1"/>
  <c r="AE310" i="1"/>
  <c r="AU308" i="1"/>
  <c r="AX308" i="1"/>
  <c r="U308" i="1"/>
  <c r="G309" i="1"/>
  <c r="H309" i="1" s="1"/>
  <c r="N309" i="1" s="1"/>
  <c r="T309" i="1" s="1"/>
  <c r="V309" i="1" s="1"/>
  <c r="F310" i="1"/>
  <c r="R361" i="1"/>
  <c r="S360" i="1"/>
  <c r="AL312" i="1"/>
  <c r="AK311" i="1"/>
  <c r="AH311" i="1"/>
  <c r="AI311" i="1"/>
  <c r="AJ311" i="1"/>
  <c r="AW308" i="1" l="1"/>
  <c r="BS308" i="1"/>
  <c r="BT308" i="1"/>
  <c r="BF309" i="1"/>
  <c r="BL309" i="1" s="1"/>
  <c r="BR309" i="1" s="1"/>
  <c r="BJ313" i="1"/>
  <c r="BI313" i="1"/>
  <c r="BH313" i="1"/>
  <c r="BV308" i="1"/>
  <c r="BW308" i="1"/>
  <c r="BD311" i="1"/>
  <c r="BE311" i="1" s="1"/>
  <c r="AL313" i="1"/>
  <c r="AI312" i="1"/>
  <c r="AK312" i="1"/>
  <c r="AH312" i="1"/>
  <c r="AJ312" i="1"/>
  <c r="G310" i="1"/>
  <c r="H310" i="1" s="1"/>
  <c r="N310" i="1" s="1"/>
  <c r="T310" i="1" s="1"/>
  <c r="V310" i="1" s="1"/>
  <c r="F311" i="1"/>
  <c r="AU309" i="1"/>
  <c r="AX309" i="1"/>
  <c r="AQ368" i="1"/>
  <c r="AR367" i="1"/>
  <c r="U309" i="1"/>
  <c r="R362" i="1"/>
  <c r="S361" i="1"/>
  <c r="AF310" i="1"/>
  <c r="AG310" i="1" s="1"/>
  <c r="AM310" i="1" s="1"/>
  <c r="AS310" i="1" s="1"/>
  <c r="AE311" i="1"/>
  <c r="M314" i="1"/>
  <c r="BG314" i="1" s="1"/>
  <c r="J313" i="1"/>
  <c r="I313" i="1"/>
  <c r="K313" i="1"/>
  <c r="L313" i="1"/>
  <c r="U310" i="1" l="1"/>
  <c r="BS309" i="1"/>
  <c r="BT309" i="1"/>
  <c r="BF310" i="1"/>
  <c r="BL310" i="1" s="1"/>
  <c r="BR310" i="1" s="1"/>
  <c r="BJ314" i="1"/>
  <c r="BH314" i="1"/>
  <c r="BI314" i="1"/>
  <c r="BV309" i="1"/>
  <c r="BW309" i="1"/>
  <c r="BD312" i="1"/>
  <c r="BE312" i="1" s="1"/>
  <c r="AF311" i="1"/>
  <c r="AG311" i="1" s="1"/>
  <c r="AM311" i="1" s="1"/>
  <c r="AS311" i="1" s="1"/>
  <c r="AE312" i="1"/>
  <c r="R363" i="1"/>
  <c r="S362" i="1"/>
  <c r="AU310" i="1"/>
  <c r="AX310" i="1"/>
  <c r="AW309" i="1"/>
  <c r="AT310" i="1"/>
  <c r="M315" i="1"/>
  <c r="BG315" i="1" s="1"/>
  <c r="K314" i="1"/>
  <c r="L314" i="1"/>
  <c r="I314" i="1"/>
  <c r="J314" i="1"/>
  <c r="AQ369" i="1"/>
  <c r="AR368" i="1"/>
  <c r="G311" i="1"/>
  <c r="H311" i="1" s="1"/>
  <c r="N311" i="1" s="1"/>
  <c r="T311" i="1" s="1"/>
  <c r="V311" i="1" s="1"/>
  <c r="F312" i="1"/>
  <c r="AL314" i="1"/>
  <c r="AH313" i="1"/>
  <c r="AI313" i="1"/>
  <c r="AJ313" i="1"/>
  <c r="AK313" i="1"/>
  <c r="AT311" i="1" l="1"/>
  <c r="AW310" i="1"/>
  <c r="BV310" i="1"/>
  <c r="BS310" i="1"/>
  <c r="BT310" i="1"/>
  <c r="BF311" i="1"/>
  <c r="BL311" i="1" s="1"/>
  <c r="BR311" i="1" s="1"/>
  <c r="BJ315" i="1"/>
  <c r="BI315" i="1"/>
  <c r="BH315" i="1"/>
  <c r="BW310" i="1"/>
  <c r="BD313" i="1"/>
  <c r="BE313" i="1" s="1"/>
  <c r="AL315" i="1"/>
  <c r="AJ314" i="1"/>
  <c r="AK314" i="1"/>
  <c r="AH314" i="1"/>
  <c r="AI314" i="1"/>
  <c r="AQ370" i="1"/>
  <c r="AR369" i="1"/>
  <c r="R364" i="1"/>
  <c r="S363" i="1"/>
  <c r="G312" i="1"/>
  <c r="H312" i="1" s="1"/>
  <c r="N312" i="1" s="1"/>
  <c r="T312" i="1" s="1"/>
  <c r="V312" i="1" s="1"/>
  <c r="F313" i="1"/>
  <c r="M316" i="1"/>
  <c r="BG316" i="1" s="1"/>
  <c r="K315" i="1"/>
  <c r="I315" i="1"/>
  <c r="L315" i="1"/>
  <c r="J315" i="1"/>
  <c r="AF312" i="1"/>
  <c r="AG312" i="1" s="1"/>
  <c r="AM312" i="1" s="1"/>
  <c r="AS312" i="1" s="1"/>
  <c r="AE313" i="1"/>
  <c r="U311" i="1"/>
  <c r="AU311" i="1"/>
  <c r="AX311" i="1"/>
  <c r="BS311" i="1" l="1"/>
  <c r="BT311" i="1"/>
  <c r="BF312" i="1"/>
  <c r="BL312" i="1" s="1"/>
  <c r="BR312" i="1" s="1"/>
  <c r="BJ316" i="1"/>
  <c r="BI316" i="1"/>
  <c r="BH316" i="1"/>
  <c r="BV311" i="1"/>
  <c r="BW311" i="1"/>
  <c r="BD314" i="1"/>
  <c r="BE314" i="1" s="1"/>
  <c r="AQ371" i="1"/>
  <c r="AR370" i="1"/>
  <c r="AU312" i="1"/>
  <c r="AX312" i="1"/>
  <c r="M317" i="1"/>
  <c r="BG317" i="1" s="1"/>
  <c r="L316" i="1"/>
  <c r="J316" i="1"/>
  <c r="K316" i="1"/>
  <c r="I316" i="1"/>
  <c r="R365" i="1"/>
  <c r="S364" i="1"/>
  <c r="AL316" i="1"/>
  <c r="AH315" i="1"/>
  <c r="AI315" i="1"/>
  <c r="AK315" i="1"/>
  <c r="AJ315" i="1"/>
  <c r="AE314" i="1"/>
  <c r="AF313" i="1"/>
  <c r="AG313" i="1" s="1"/>
  <c r="AM313" i="1" s="1"/>
  <c r="AS313" i="1" s="1"/>
  <c r="U312" i="1"/>
  <c r="G313" i="1"/>
  <c r="H313" i="1" s="1"/>
  <c r="N313" i="1" s="1"/>
  <c r="T313" i="1" s="1"/>
  <c r="V313" i="1" s="1"/>
  <c r="F314" i="1"/>
  <c r="AW311" i="1"/>
  <c r="AT312" i="1"/>
  <c r="AW312" i="1" l="1"/>
  <c r="AT313" i="1"/>
  <c r="BV312" i="1"/>
  <c r="BS312" i="1"/>
  <c r="BT312" i="1"/>
  <c r="BF313" i="1"/>
  <c r="BL313" i="1" s="1"/>
  <c r="BR313" i="1" s="1"/>
  <c r="BJ317" i="1"/>
  <c r="BI317" i="1"/>
  <c r="BH317" i="1"/>
  <c r="BW312" i="1"/>
  <c r="BD315" i="1"/>
  <c r="BE315" i="1" s="1"/>
  <c r="AL317" i="1"/>
  <c r="AK316" i="1"/>
  <c r="AJ316" i="1"/>
  <c r="AH316" i="1"/>
  <c r="AI316" i="1"/>
  <c r="U313" i="1"/>
  <c r="AU313" i="1"/>
  <c r="AX313" i="1"/>
  <c r="R366" i="1"/>
  <c r="S365" i="1"/>
  <c r="G314" i="1"/>
  <c r="H314" i="1" s="1"/>
  <c r="N314" i="1" s="1"/>
  <c r="T314" i="1" s="1"/>
  <c r="V314" i="1" s="1"/>
  <c r="F315" i="1"/>
  <c r="AE315" i="1"/>
  <c r="AF314" i="1"/>
  <c r="AG314" i="1" s="1"/>
  <c r="AM314" i="1" s="1"/>
  <c r="AS314" i="1" s="1"/>
  <c r="M318" i="1"/>
  <c r="BG318" i="1" s="1"/>
  <c r="I317" i="1"/>
  <c r="K317" i="1"/>
  <c r="J317" i="1"/>
  <c r="L317" i="1"/>
  <c r="AQ372" i="1"/>
  <c r="AR371" i="1"/>
  <c r="AW313" i="1" l="1"/>
  <c r="BS313" i="1"/>
  <c r="BT313" i="1"/>
  <c r="BF314" i="1"/>
  <c r="BL314" i="1" s="1"/>
  <c r="BR314" i="1" s="1"/>
  <c r="BJ318" i="1"/>
  <c r="BI318" i="1"/>
  <c r="BH318" i="1"/>
  <c r="BV313" i="1"/>
  <c r="BW313" i="1"/>
  <c r="BD316" i="1"/>
  <c r="BE316" i="1" s="1"/>
  <c r="M319" i="1"/>
  <c r="BG319" i="1" s="1"/>
  <c r="K318" i="1"/>
  <c r="L318" i="1"/>
  <c r="I318" i="1"/>
  <c r="J318" i="1"/>
  <c r="AU314" i="1"/>
  <c r="AX314" i="1"/>
  <c r="AE316" i="1"/>
  <c r="AF315" i="1"/>
  <c r="AG315" i="1" s="1"/>
  <c r="AM315" i="1" s="1"/>
  <c r="AS315" i="1" s="1"/>
  <c r="AT314" i="1"/>
  <c r="AQ373" i="1"/>
  <c r="AR372" i="1"/>
  <c r="F316" i="1"/>
  <c r="G315" i="1"/>
  <c r="H315" i="1" s="1"/>
  <c r="N315" i="1" s="1"/>
  <c r="T315" i="1" s="1"/>
  <c r="V315" i="1" s="1"/>
  <c r="U314" i="1"/>
  <c r="R367" i="1"/>
  <c r="S366" i="1"/>
  <c r="AL318" i="1"/>
  <c r="AJ317" i="1"/>
  <c r="AK317" i="1"/>
  <c r="AH317" i="1"/>
  <c r="AI317" i="1"/>
  <c r="AT315" i="1" l="1"/>
  <c r="BS314" i="1"/>
  <c r="BT314" i="1"/>
  <c r="BF315" i="1"/>
  <c r="BL315" i="1" s="1"/>
  <c r="BR315" i="1" s="1"/>
  <c r="BJ319" i="1"/>
  <c r="BI319" i="1"/>
  <c r="BH319" i="1"/>
  <c r="BV314" i="1"/>
  <c r="BW314" i="1"/>
  <c r="BD317" i="1"/>
  <c r="BE317" i="1" s="1"/>
  <c r="AL319" i="1"/>
  <c r="AJ318" i="1"/>
  <c r="AH318" i="1"/>
  <c r="AI318" i="1"/>
  <c r="AK318" i="1"/>
  <c r="U315" i="1"/>
  <c r="AQ374" i="1"/>
  <c r="AR373" i="1"/>
  <c r="AW314" i="1"/>
  <c r="G316" i="1"/>
  <c r="H316" i="1" s="1"/>
  <c r="N316" i="1" s="1"/>
  <c r="T316" i="1" s="1"/>
  <c r="V316" i="1" s="1"/>
  <c r="F317" i="1"/>
  <c r="AU315" i="1"/>
  <c r="AX315" i="1"/>
  <c r="R368" i="1"/>
  <c r="S367" i="1"/>
  <c r="AE317" i="1"/>
  <c r="AF316" i="1"/>
  <c r="AG316" i="1" s="1"/>
  <c r="AM316" i="1" s="1"/>
  <c r="AS316" i="1" s="1"/>
  <c r="M320" i="1"/>
  <c r="BG320" i="1" s="1"/>
  <c r="L319" i="1"/>
  <c r="J319" i="1"/>
  <c r="K319" i="1"/>
  <c r="I319" i="1"/>
  <c r="BS315" i="1" l="1"/>
  <c r="BT315" i="1"/>
  <c r="BF316" i="1"/>
  <c r="BL316" i="1" s="1"/>
  <c r="BR316" i="1" s="1"/>
  <c r="BI320" i="1"/>
  <c r="BH320" i="1"/>
  <c r="BJ320" i="1"/>
  <c r="BV315" i="1"/>
  <c r="BW315" i="1"/>
  <c r="BD318" i="1"/>
  <c r="BE318" i="1" s="1"/>
  <c r="R369" i="1"/>
  <c r="S368" i="1"/>
  <c r="AU316" i="1"/>
  <c r="AX316" i="1"/>
  <c r="AE318" i="1"/>
  <c r="AF317" i="1"/>
  <c r="AG317" i="1" s="1"/>
  <c r="AM317" i="1" s="1"/>
  <c r="AS317" i="1" s="1"/>
  <c r="G317" i="1"/>
  <c r="H317" i="1" s="1"/>
  <c r="N317" i="1" s="1"/>
  <c r="T317" i="1" s="1"/>
  <c r="V317" i="1" s="1"/>
  <c r="F318" i="1"/>
  <c r="AQ375" i="1"/>
  <c r="AR374" i="1"/>
  <c r="U316" i="1"/>
  <c r="AW315" i="1"/>
  <c r="AT316" i="1"/>
  <c r="M321" i="1"/>
  <c r="BG321" i="1" s="1"/>
  <c r="J320" i="1"/>
  <c r="L320" i="1"/>
  <c r="I320" i="1"/>
  <c r="K320" i="1"/>
  <c r="AL320" i="1"/>
  <c r="AH319" i="1"/>
  <c r="AI319" i="1"/>
  <c r="AK319" i="1"/>
  <c r="AJ319" i="1"/>
  <c r="AW316" i="1" l="1"/>
  <c r="BS316" i="1"/>
  <c r="BT316" i="1"/>
  <c r="BF317" i="1"/>
  <c r="BL317" i="1" s="1"/>
  <c r="BR317" i="1" s="1"/>
  <c r="BJ321" i="1"/>
  <c r="BI321" i="1"/>
  <c r="BH321" i="1"/>
  <c r="BV316" i="1"/>
  <c r="BW316" i="1"/>
  <c r="BD319" i="1"/>
  <c r="BE319" i="1" s="1"/>
  <c r="G318" i="1"/>
  <c r="H318" i="1" s="1"/>
  <c r="N318" i="1" s="1"/>
  <c r="T318" i="1" s="1"/>
  <c r="V318" i="1" s="1"/>
  <c r="F319" i="1"/>
  <c r="AL321" i="1"/>
  <c r="AH320" i="1"/>
  <c r="AK320" i="1"/>
  <c r="AJ320" i="1"/>
  <c r="AI320" i="1"/>
  <c r="U317" i="1"/>
  <c r="M322" i="1"/>
  <c r="BG322" i="1" s="1"/>
  <c r="I321" i="1"/>
  <c r="J321" i="1"/>
  <c r="K321" i="1"/>
  <c r="L321" i="1"/>
  <c r="AU317" i="1"/>
  <c r="AX317" i="1"/>
  <c r="AT317" i="1"/>
  <c r="AQ376" i="1"/>
  <c r="AR375" i="1"/>
  <c r="AE319" i="1"/>
  <c r="AF318" i="1"/>
  <c r="AG318" i="1" s="1"/>
  <c r="AM318" i="1" s="1"/>
  <c r="AS318" i="1" s="1"/>
  <c r="R370" i="1"/>
  <c r="S369" i="1"/>
  <c r="BV317" i="1" l="1"/>
  <c r="BS317" i="1"/>
  <c r="BT317" i="1"/>
  <c r="BF318" i="1"/>
  <c r="BL318" i="1" s="1"/>
  <c r="BR318" i="1" s="1"/>
  <c r="BJ322" i="1"/>
  <c r="BH322" i="1"/>
  <c r="BI322" i="1"/>
  <c r="BW317" i="1"/>
  <c r="BD320" i="1"/>
  <c r="BE320" i="1" s="1"/>
  <c r="AL322" i="1"/>
  <c r="AK321" i="1"/>
  <c r="AJ321" i="1"/>
  <c r="AH321" i="1"/>
  <c r="AI321" i="1"/>
  <c r="G319" i="1"/>
  <c r="H319" i="1" s="1"/>
  <c r="N319" i="1" s="1"/>
  <c r="T319" i="1" s="1"/>
  <c r="V319" i="1" s="1"/>
  <c r="F320" i="1"/>
  <c r="AE320" i="1"/>
  <c r="AF319" i="1"/>
  <c r="AG319" i="1" s="1"/>
  <c r="AM319" i="1" s="1"/>
  <c r="AS319" i="1" s="1"/>
  <c r="R371" i="1"/>
  <c r="S370" i="1"/>
  <c r="AQ377" i="1"/>
  <c r="AR376" i="1"/>
  <c r="M323" i="1"/>
  <c r="BG323" i="1" s="1"/>
  <c r="I322" i="1"/>
  <c r="L322" i="1"/>
  <c r="J322" i="1"/>
  <c r="K322" i="1"/>
  <c r="AU318" i="1"/>
  <c r="AX318" i="1"/>
  <c r="AT318" i="1"/>
  <c r="AT319" i="1" s="1"/>
  <c r="U318" i="1"/>
  <c r="AW317" i="1"/>
  <c r="U319" i="1" l="1"/>
  <c r="AW318" i="1"/>
  <c r="BT318" i="1"/>
  <c r="BF319" i="1"/>
  <c r="BL319" i="1" s="1"/>
  <c r="BR319" i="1" s="1"/>
  <c r="BS318" i="1"/>
  <c r="BJ323" i="1"/>
  <c r="BI323" i="1"/>
  <c r="BH323" i="1"/>
  <c r="BV318" i="1"/>
  <c r="BW318" i="1"/>
  <c r="BD321" i="1"/>
  <c r="BE321" i="1" s="1"/>
  <c r="AQ378" i="1"/>
  <c r="AR377" i="1"/>
  <c r="AE321" i="1"/>
  <c r="AF320" i="1"/>
  <c r="AG320" i="1" s="1"/>
  <c r="AM320" i="1" s="1"/>
  <c r="AS320" i="1" s="1"/>
  <c r="AT320" i="1" s="1"/>
  <c r="G320" i="1"/>
  <c r="H320" i="1" s="1"/>
  <c r="N320" i="1" s="1"/>
  <c r="T320" i="1" s="1"/>
  <c r="V320" i="1" s="1"/>
  <c r="F321" i="1"/>
  <c r="M324" i="1"/>
  <c r="BG324" i="1" s="1"/>
  <c r="L323" i="1"/>
  <c r="K323" i="1"/>
  <c r="I323" i="1"/>
  <c r="J323" i="1"/>
  <c r="R372" i="1"/>
  <c r="S371" i="1"/>
  <c r="AU319" i="1"/>
  <c r="AX319" i="1"/>
  <c r="AL323" i="1"/>
  <c r="AK322" i="1"/>
  <c r="AJ322" i="1"/>
  <c r="AH322" i="1"/>
  <c r="AI322" i="1"/>
  <c r="U320" i="1" l="1"/>
  <c r="BS319" i="1"/>
  <c r="BV319" i="1"/>
  <c r="BT319" i="1"/>
  <c r="BF320" i="1"/>
  <c r="BL320" i="1" s="1"/>
  <c r="BR320" i="1" s="1"/>
  <c r="BJ324" i="1"/>
  <c r="BI324" i="1"/>
  <c r="BH324" i="1"/>
  <c r="BW319" i="1"/>
  <c r="BD322" i="1"/>
  <c r="BE322" i="1" s="1"/>
  <c r="M325" i="1"/>
  <c r="BG325" i="1" s="1"/>
  <c r="I324" i="1"/>
  <c r="K324" i="1"/>
  <c r="L324" i="1"/>
  <c r="J324" i="1"/>
  <c r="AU320" i="1"/>
  <c r="AX320" i="1"/>
  <c r="AL324" i="1"/>
  <c r="AH323" i="1"/>
  <c r="AI323" i="1"/>
  <c r="AJ323" i="1"/>
  <c r="AK323" i="1"/>
  <c r="AW319" i="1"/>
  <c r="AE322" i="1"/>
  <c r="AF321" i="1"/>
  <c r="AG321" i="1" s="1"/>
  <c r="AM321" i="1" s="1"/>
  <c r="AS321" i="1" s="1"/>
  <c r="R373" i="1"/>
  <c r="S372" i="1"/>
  <c r="G321" i="1"/>
  <c r="H321" i="1" s="1"/>
  <c r="N321" i="1" s="1"/>
  <c r="T321" i="1" s="1"/>
  <c r="V321" i="1" s="1"/>
  <c r="F322" i="1"/>
  <c r="AQ379" i="1"/>
  <c r="AR378" i="1"/>
  <c r="BT320" i="1" l="1"/>
  <c r="BF321" i="1"/>
  <c r="BL321" i="1" s="1"/>
  <c r="BR321" i="1" s="1"/>
  <c r="BS320" i="1"/>
  <c r="BJ325" i="1"/>
  <c r="BI325" i="1"/>
  <c r="BH325" i="1"/>
  <c r="BV320" i="1"/>
  <c r="BW320" i="1"/>
  <c r="BD323" i="1"/>
  <c r="BE323" i="1" s="1"/>
  <c r="AE323" i="1"/>
  <c r="AF322" i="1"/>
  <c r="AG322" i="1" s="1"/>
  <c r="AM322" i="1" s="1"/>
  <c r="AS322" i="1" s="1"/>
  <c r="AW320" i="1"/>
  <c r="U321" i="1"/>
  <c r="G322" i="1"/>
  <c r="H322" i="1" s="1"/>
  <c r="N322" i="1" s="1"/>
  <c r="T322" i="1" s="1"/>
  <c r="V322" i="1" s="1"/>
  <c r="F323" i="1"/>
  <c r="AU321" i="1"/>
  <c r="AX321" i="1"/>
  <c r="AQ380" i="1"/>
  <c r="AR379" i="1"/>
  <c r="R374" i="1"/>
  <c r="S373" i="1"/>
  <c r="AL325" i="1"/>
  <c r="AJ324" i="1"/>
  <c r="AH324" i="1"/>
  <c r="AI324" i="1"/>
  <c r="AK324" i="1"/>
  <c r="AT321" i="1"/>
  <c r="M326" i="1"/>
  <c r="BG326" i="1" s="1"/>
  <c r="I325" i="1"/>
  <c r="J325" i="1"/>
  <c r="K325" i="1"/>
  <c r="L325" i="1"/>
  <c r="U322" i="1" l="1"/>
  <c r="AT322" i="1"/>
  <c r="BS321" i="1"/>
  <c r="BT321" i="1"/>
  <c r="BF322" i="1"/>
  <c r="BL322" i="1" s="1"/>
  <c r="BR322" i="1" s="1"/>
  <c r="BJ326" i="1"/>
  <c r="BI326" i="1"/>
  <c r="BH326" i="1"/>
  <c r="BV321" i="1"/>
  <c r="BW321" i="1"/>
  <c r="BD324" i="1"/>
  <c r="BE324" i="1" s="1"/>
  <c r="AW321" i="1"/>
  <c r="AL326" i="1"/>
  <c r="AH325" i="1"/>
  <c r="AK325" i="1"/>
  <c r="AJ325" i="1"/>
  <c r="AI325" i="1"/>
  <c r="AQ381" i="1"/>
  <c r="AR380" i="1"/>
  <c r="M327" i="1"/>
  <c r="BG327" i="1" s="1"/>
  <c r="L326" i="1"/>
  <c r="J326" i="1"/>
  <c r="I326" i="1"/>
  <c r="K326" i="1"/>
  <c r="R375" i="1"/>
  <c r="S374" i="1"/>
  <c r="G323" i="1"/>
  <c r="H323" i="1" s="1"/>
  <c r="N323" i="1" s="1"/>
  <c r="T323" i="1" s="1"/>
  <c r="V323" i="1" s="1"/>
  <c r="F324" i="1"/>
  <c r="AU322" i="1"/>
  <c r="AX322" i="1"/>
  <c r="AE324" i="1"/>
  <c r="AF323" i="1"/>
  <c r="AG323" i="1" s="1"/>
  <c r="AM323" i="1" s="1"/>
  <c r="AS323" i="1" s="1"/>
  <c r="BS322" i="1" l="1"/>
  <c r="BT322" i="1"/>
  <c r="BF323" i="1"/>
  <c r="BL323" i="1" s="1"/>
  <c r="BR323" i="1" s="1"/>
  <c r="BJ327" i="1"/>
  <c r="BI327" i="1"/>
  <c r="BH327" i="1"/>
  <c r="BV322" i="1"/>
  <c r="BW322" i="1"/>
  <c r="BD325" i="1"/>
  <c r="BE325" i="1" s="1"/>
  <c r="AQ382" i="1"/>
  <c r="AR381" i="1"/>
  <c r="AE325" i="1"/>
  <c r="AF324" i="1"/>
  <c r="AG324" i="1" s="1"/>
  <c r="AM324" i="1" s="1"/>
  <c r="AS324" i="1" s="1"/>
  <c r="AU323" i="1"/>
  <c r="AX323" i="1"/>
  <c r="G324" i="1"/>
  <c r="H324" i="1" s="1"/>
  <c r="N324" i="1" s="1"/>
  <c r="T324" i="1" s="1"/>
  <c r="V324" i="1" s="1"/>
  <c r="F325" i="1"/>
  <c r="R376" i="1"/>
  <c r="S375" i="1"/>
  <c r="AL327" i="1"/>
  <c r="AJ326" i="1"/>
  <c r="AH326" i="1"/>
  <c r="AI326" i="1"/>
  <c r="AK326" i="1"/>
  <c r="M328" i="1"/>
  <c r="BG328" i="1" s="1"/>
  <c r="L327" i="1"/>
  <c r="J327" i="1"/>
  <c r="K327" i="1"/>
  <c r="I327" i="1"/>
  <c r="AW322" i="1"/>
  <c r="AT323" i="1"/>
  <c r="U323" i="1"/>
  <c r="U324" i="1" l="1"/>
  <c r="AT324" i="1"/>
  <c r="AW323" i="1"/>
  <c r="BS323" i="1"/>
  <c r="BT323" i="1"/>
  <c r="BF324" i="1"/>
  <c r="BL324" i="1" s="1"/>
  <c r="BR324" i="1" s="1"/>
  <c r="BJ328" i="1"/>
  <c r="BI328" i="1"/>
  <c r="BH328" i="1"/>
  <c r="BV323" i="1"/>
  <c r="BW323" i="1"/>
  <c r="BD326" i="1"/>
  <c r="BE326" i="1" s="1"/>
  <c r="M329" i="1"/>
  <c r="BG329" i="1" s="1"/>
  <c r="L328" i="1"/>
  <c r="I328" i="1"/>
  <c r="K328" i="1"/>
  <c r="J328" i="1"/>
  <c r="G325" i="1"/>
  <c r="H325" i="1" s="1"/>
  <c r="N325" i="1" s="1"/>
  <c r="T325" i="1" s="1"/>
  <c r="V325" i="1" s="1"/>
  <c r="F326" i="1"/>
  <c r="AU324" i="1"/>
  <c r="AX324" i="1"/>
  <c r="R377" i="1"/>
  <c r="S376" i="1"/>
  <c r="AL328" i="1"/>
  <c r="AH327" i="1"/>
  <c r="AI327" i="1"/>
  <c r="AK327" i="1"/>
  <c r="AJ327" i="1"/>
  <c r="AE326" i="1"/>
  <c r="AF325" i="1"/>
  <c r="AG325" i="1" s="1"/>
  <c r="AM325" i="1" s="1"/>
  <c r="AS325" i="1" s="1"/>
  <c r="AQ383" i="1"/>
  <c r="AR383" i="1" s="1"/>
  <c r="AR382" i="1"/>
  <c r="U325" i="1" l="1"/>
  <c r="AW324" i="1"/>
  <c r="BS324" i="1"/>
  <c r="BT324" i="1"/>
  <c r="BF325" i="1"/>
  <c r="BL325" i="1" s="1"/>
  <c r="BR325" i="1" s="1"/>
  <c r="BJ329" i="1"/>
  <c r="BI329" i="1"/>
  <c r="BH329" i="1"/>
  <c r="BV324" i="1"/>
  <c r="BW324" i="1"/>
  <c r="BD327" i="1"/>
  <c r="BE327" i="1" s="1"/>
  <c r="AL329" i="1"/>
  <c r="AK328" i="1"/>
  <c r="AJ328" i="1"/>
  <c r="AH328" i="1"/>
  <c r="AI328" i="1"/>
  <c r="G326" i="1"/>
  <c r="H326" i="1" s="1"/>
  <c r="N326" i="1" s="1"/>
  <c r="T326" i="1" s="1"/>
  <c r="V326" i="1" s="1"/>
  <c r="F327" i="1"/>
  <c r="R378" i="1"/>
  <c r="S377" i="1"/>
  <c r="AU325" i="1"/>
  <c r="AX325" i="1"/>
  <c r="AT325" i="1"/>
  <c r="AE327" i="1"/>
  <c r="AF326" i="1"/>
  <c r="AG326" i="1" s="1"/>
  <c r="AM326" i="1" s="1"/>
  <c r="AS326" i="1" s="1"/>
  <c r="M330" i="1"/>
  <c r="BG330" i="1" s="1"/>
  <c r="I329" i="1"/>
  <c r="J329" i="1"/>
  <c r="K329" i="1"/>
  <c r="L329" i="1"/>
  <c r="AW325" i="1" l="1"/>
  <c r="BT325" i="1"/>
  <c r="BF326" i="1"/>
  <c r="BL326" i="1" s="1"/>
  <c r="BR326" i="1" s="1"/>
  <c r="BS325" i="1"/>
  <c r="BJ330" i="1"/>
  <c r="BH330" i="1"/>
  <c r="BI330" i="1"/>
  <c r="BV325" i="1"/>
  <c r="BW325" i="1"/>
  <c r="BD328" i="1"/>
  <c r="BE328" i="1" s="1"/>
  <c r="G327" i="1"/>
  <c r="H327" i="1" s="1"/>
  <c r="N327" i="1" s="1"/>
  <c r="T327" i="1" s="1"/>
  <c r="V327" i="1" s="1"/>
  <c r="F328" i="1"/>
  <c r="AE328" i="1"/>
  <c r="AF327" i="1"/>
  <c r="AG327" i="1" s="1"/>
  <c r="AM327" i="1" s="1"/>
  <c r="AS327" i="1" s="1"/>
  <c r="AT326" i="1"/>
  <c r="R379" i="1"/>
  <c r="S378" i="1"/>
  <c r="AU326" i="1"/>
  <c r="AX326" i="1"/>
  <c r="M331" i="1"/>
  <c r="BG331" i="1" s="1"/>
  <c r="J330" i="1"/>
  <c r="K330" i="1"/>
  <c r="I330" i="1"/>
  <c r="L330" i="1"/>
  <c r="U326" i="1"/>
  <c r="AL330" i="1"/>
  <c r="AJ329" i="1"/>
  <c r="AK329" i="1"/>
  <c r="AH329" i="1"/>
  <c r="AI329" i="1"/>
  <c r="U327" i="1" l="1"/>
  <c r="AT327" i="1"/>
  <c r="AW326" i="1"/>
  <c r="BS326" i="1"/>
  <c r="BV326" i="1"/>
  <c r="BT326" i="1"/>
  <c r="BF327" i="1"/>
  <c r="BL327" i="1" s="1"/>
  <c r="BR327" i="1" s="1"/>
  <c r="BJ331" i="1"/>
  <c r="BI331" i="1"/>
  <c r="BH331" i="1"/>
  <c r="BW326" i="1"/>
  <c r="BD329" i="1"/>
  <c r="BE329" i="1" s="1"/>
  <c r="AL331" i="1"/>
  <c r="AJ330" i="1"/>
  <c r="AH330" i="1"/>
  <c r="AI330" i="1"/>
  <c r="AK330" i="1"/>
  <c r="AU327" i="1"/>
  <c r="AX327" i="1"/>
  <c r="M332" i="1"/>
  <c r="BG332" i="1" s="1"/>
  <c r="L331" i="1"/>
  <c r="I331" i="1"/>
  <c r="J331" i="1"/>
  <c r="K331" i="1"/>
  <c r="AE329" i="1"/>
  <c r="AF328" i="1"/>
  <c r="AG328" i="1" s="1"/>
  <c r="AM328" i="1" s="1"/>
  <c r="AS328" i="1" s="1"/>
  <c r="R380" i="1"/>
  <c r="S379" i="1"/>
  <c r="G328" i="1"/>
  <c r="H328" i="1" s="1"/>
  <c r="N328" i="1" s="1"/>
  <c r="T328" i="1" s="1"/>
  <c r="V328" i="1" s="1"/>
  <c r="F329" i="1"/>
  <c r="AW327" i="1" l="1"/>
  <c r="BT327" i="1"/>
  <c r="BV327" i="1"/>
  <c r="BS327" i="1"/>
  <c r="BF328" i="1"/>
  <c r="BL328" i="1" s="1"/>
  <c r="BR328" i="1" s="1"/>
  <c r="BJ332" i="1"/>
  <c r="BI332" i="1"/>
  <c r="BH332" i="1"/>
  <c r="BW327" i="1"/>
  <c r="BD330" i="1"/>
  <c r="BE330" i="1" s="1"/>
  <c r="AU328" i="1"/>
  <c r="AX328" i="1"/>
  <c r="AE330" i="1"/>
  <c r="AF329" i="1"/>
  <c r="AG329" i="1" s="1"/>
  <c r="AM329" i="1" s="1"/>
  <c r="AS329" i="1" s="1"/>
  <c r="M333" i="1"/>
  <c r="BG333" i="1" s="1"/>
  <c r="K332" i="1"/>
  <c r="I332" i="1"/>
  <c r="J332" i="1"/>
  <c r="L332" i="1"/>
  <c r="U328" i="1"/>
  <c r="G329" i="1"/>
  <c r="H329" i="1" s="1"/>
  <c r="N329" i="1" s="1"/>
  <c r="T329" i="1" s="1"/>
  <c r="V329" i="1" s="1"/>
  <c r="F330" i="1"/>
  <c r="AT328" i="1"/>
  <c r="R381" i="1"/>
  <c r="S380" i="1"/>
  <c r="AL332" i="1"/>
  <c r="AH331" i="1"/>
  <c r="AI331" i="1"/>
  <c r="AK331" i="1"/>
  <c r="AJ331" i="1"/>
  <c r="AW328" i="1" l="1"/>
  <c r="AT329" i="1"/>
  <c r="BV328" i="1"/>
  <c r="BT328" i="1"/>
  <c r="BS328" i="1"/>
  <c r="BF329" i="1"/>
  <c r="BL329" i="1" s="1"/>
  <c r="BR329" i="1" s="1"/>
  <c r="BJ333" i="1"/>
  <c r="BI333" i="1"/>
  <c r="BH333" i="1"/>
  <c r="BW328" i="1"/>
  <c r="BD331" i="1"/>
  <c r="BE331" i="1" s="1"/>
  <c r="AU329" i="1"/>
  <c r="AX329" i="1"/>
  <c r="R382" i="1"/>
  <c r="S381" i="1"/>
  <c r="U329" i="1"/>
  <c r="AE331" i="1"/>
  <c r="AF330" i="1"/>
  <c r="AG330" i="1" s="1"/>
  <c r="AM330" i="1" s="1"/>
  <c r="AS330" i="1" s="1"/>
  <c r="M334" i="1"/>
  <c r="BG334" i="1" s="1"/>
  <c r="I333" i="1"/>
  <c r="J333" i="1"/>
  <c r="L333" i="1"/>
  <c r="K333" i="1"/>
  <c r="AL333" i="1"/>
  <c r="AJ332" i="1"/>
  <c r="AH332" i="1"/>
  <c r="AI332" i="1"/>
  <c r="AK332" i="1"/>
  <c r="G330" i="1"/>
  <c r="H330" i="1" s="1"/>
  <c r="N330" i="1" s="1"/>
  <c r="T330" i="1" s="1"/>
  <c r="V330" i="1" s="1"/>
  <c r="F331" i="1"/>
  <c r="AT330" i="1" l="1"/>
  <c r="AW329" i="1"/>
  <c r="BS329" i="1"/>
  <c r="BT329" i="1"/>
  <c r="BF330" i="1"/>
  <c r="BL330" i="1" s="1"/>
  <c r="BR330" i="1" s="1"/>
  <c r="BJ334" i="1"/>
  <c r="BI334" i="1"/>
  <c r="BH334" i="1"/>
  <c r="BV329" i="1"/>
  <c r="BW329" i="1"/>
  <c r="BD332" i="1"/>
  <c r="BE332" i="1" s="1"/>
  <c r="AU330" i="1"/>
  <c r="AX330" i="1"/>
  <c r="R383" i="1"/>
  <c r="S383" i="1" s="1"/>
  <c r="S382" i="1"/>
  <c r="G331" i="1"/>
  <c r="H331" i="1" s="1"/>
  <c r="N331" i="1" s="1"/>
  <c r="T331" i="1" s="1"/>
  <c r="V331" i="1" s="1"/>
  <c r="F332" i="1"/>
  <c r="AL334" i="1"/>
  <c r="AJ333" i="1"/>
  <c r="AH333" i="1"/>
  <c r="AK333" i="1"/>
  <c r="AI333" i="1"/>
  <c r="AE332" i="1"/>
  <c r="AF331" i="1"/>
  <c r="AG331" i="1" s="1"/>
  <c r="AM331" i="1" s="1"/>
  <c r="AS331" i="1" s="1"/>
  <c r="M335" i="1"/>
  <c r="BG335" i="1" s="1"/>
  <c r="K334" i="1"/>
  <c r="L334" i="1"/>
  <c r="J334" i="1"/>
  <c r="I334" i="1"/>
  <c r="U330" i="1"/>
  <c r="AW330" i="1" l="1"/>
  <c r="BT330" i="1"/>
  <c r="BF331" i="1"/>
  <c r="BL331" i="1" s="1"/>
  <c r="BR331" i="1" s="1"/>
  <c r="BS330" i="1"/>
  <c r="BJ335" i="1"/>
  <c r="BI335" i="1"/>
  <c r="BH335" i="1"/>
  <c r="BV330" i="1"/>
  <c r="BW330" i="1"/>
  <c r="BD333" i="1"/>
  <c r="BE333" i="1" s="1"/>
  <c r="AU331" i="1"/>
  <c r="AX331" i="1"/>
  <c r="M336" i="1"/>
  <c r="BG336" i="1" s="1"/>
  <c r="L335" i="1"/>
  <c r="J335" i="1"/>
  <c r="K335" i="1"/>
  <c r="I335" i="1"/>
  <c r="AL335" i="1"/>
  <c r="AJ334" i="1"/>
  <c r="AH334" i="1"/>
  <c r="AI334" i="1"/>
  <c r="AK334" i="1"/>
  <c r="AW331" i="1"/>
  <c r="G332" i="1"/>
  <c r="H332" i="1" s="1"/>
  <c r="N332" i="1" s="1"/>
  <c r="T332" i="1" s="1"/>
  <c r="V332" i="1" s="1"/>
  <c r="F333" i="1"/>
  <c r="U331" i="1"/>
  <c r="AE333" i="1"/>
  <c r="AF332" i="1"/>
  <c r="AG332" i="1" s="1"/>
  <c r="AM332" i="1" s="1"/>
  <c r="AS332" i="1" s="1"/>
  <c r="AT331" i="1"/>
  <c r="BS331" i="1" l="1"/>
  <c r="BT331" i="1"/>
  <c r="BF332" i="1"/>
  <c r="BL332" i="1" s="1"/>
  <c r="BR332" i="1" s="1"/>
  <c r="BJ336" i="1"/>
  <c r="BI336" i="1"/>
  <c r="BH336" i="1"/>
  <c r="BV331" i="1"/>
  <c r="BW331" i="1"/>
  <c r="BD334" i="1"/>
  <c r="BE334" i="1" s="1"/>
  <c r="AE334" i="1"/>
  <c r="AF333" i="1"/>
  <c r="AG333" i="1" s="1"/>
  <c r="AM333" i="1" s="1"/>
  <c r="AS333" i="1" s="1"/>
  <c r="U332" i="1"/>
  <c r="AL336" i="1"/>
  <c r="AH335" i="1"/>
  <c r="AI335" i="1"/>
  <c r="AK335" i="1"/>
  <c r="AJ335" i="1"/>
  <c r="AT332" i="1"/>
  <c r="G333" i="1"/>
  <c r="H333" i="1" s="1"/>
  <c r="N333" i="1" s="1"/>
  <c r="T333" i="1" s="1"/>
  <c r="V333" i="1" s="1"/>
  <c r="F334" i="1"/>
  <c r="M337" i="1"/>
  <c r="BG337" i="1" s="1"/>
  <c r="J336" i="1"/>
  <c r="L336" i="1"/>
  <c r="I336" i="1"/>
  <c r="K336" i="1"/>
  <c r="AU332" i="1"/>
  <c r="AX332" i="1"/>
  <c r="BT332" i="1" l="1"/>
  <c r="BS332" i="1"/>
  <c r="BF333" i="1"/>
  <c r="BL333" i="1" s="1"/>
  <c r="BR333" i="1" s="1"/>
  <c r="BJ337" i="1"/>
  <c r="BI337" i="1"/>
  <c r="BH337" i="1"/>
  <c r="BV332" i="1"/>
  <c r="BW332" i="1"/>
  <c r="BD335" i="1"/>
  <c r="BE335" i="1" s="1"/>
  <c r="M338" i="1"/>
  <c r="BG338" i="1" s="1"/>
  <c r="I337" i="1"/>
  <c r="K337" i="1"/>
  <c r="L337" i="1"/>
  <c r="J337" i="1"/>
  <c r="AL337" i="1"/>
  <c r="AJ336" i="1"/>
  <c r="AH336" i="1"/>
  <c r="AI336" i="1"/>
  <c r="AK336" i="1"/>
  <c r="AW332" i="1"/>
  <c r="G334" i="1"/>
  <c r="H334" i="1" s="1"/>
  <c r="N334" i="1" s="1"/>
  <c r="T334" i="1" s="1"/>
  <c r="V334" i="1" s="1"/>
  <c r="F335" i="1"/>
  <c r="U333" i="1"/>
  <c r="AU333" i="1"/>
  <c r="AX333" i="1"/>
  <c r="AT333" i="1"/>
  <c r="AE335" i="1"/>
  <c r="AF334" i="1"/>
  <c r="AG334" i="1" s="1"/>
  <c r="AM334" i="1" s="1"/>
  <c r="AS334" i="1" s="1"/>
  <c r="BT333" i="1" l="1"/>
  <c r="BS333" i="1"/>
  <c r="BF334" i="1"/>
  <c r="BL334" i="1" s="1"/>
  <c r="BR334" i="1" s="1"/>
  <c r="BJ338" i="1"/>
  <c r="BH338" i="1"/>
  <c r="BI338" i="1"/>
  <c r="BV333" i="1"/>
  <c r="BW333" i="1"/>
  <c r="BD336" i="1"/>
  <c r="BE336" i="1" s="1"/>
  <c r="AW333" i="1"/>
  <c r="U334" i="1"/>
  <c r="AU334" i="1"/>
  <c r="AX334" i="1"/>
  <c r="AE336" i="1"/>
  <c r="AF335" i="1"/>
  <c r="AG335" i="1" s="1"/>
  <c r="AM335" i="1" s="1"/>
  <c r="AS335" i="1" s="1"/>
  <c r="AL338" i="1"/>
  <c r="AK337" i="1"/>
  <c r="AJ337" i="1"/>
  <c r="AH337" i="1"/>
  <c r="AI337" i="1"/>
  <c r="AT334" i="1"/>
  <c r="G335" i="1"/>
  <c r="H335" i="1" s="1"/>
  <c r="N335" i="1" s="1"/>
  <c r="T335" i="1" s="1"/>
  <c r="V335" i="1" s="1"/>
  <c r="F336" i="1"/>
  <c r="M339" i="1"/>
  <c r="BG339" i="1" s="1"/>
  <c r="J338" i="1"/>
  <c r="I338" i="1"/>
  <c r="L338" i="1"/>
  <c r="K338" i="1"/>
  <c r="AT335" i="1" l="1"/>
  <c r="BS334" i="1"/>
  <c r="BT334" i="1"/>
  <c r="BF335" i="1"/>
  <c r="BL335" i="1" s="1"/>
  <c r="BR335" i="1" s="1"/>
  <c r="BJ339" i="1"/>
  <c r="BI339" i="1"/>
  <c r="BH339" i="1"/>
  <c r="BV334" i="1"/>
  <c r="BW334" i="1"/>
  <c r="BD337" i="1"/>
  <c r="BE337" i="1" s="1"/>
  <c r="M340" i="1"/>
  <c r="BG340" i="1" s="1"/>
  <c r="L339" i="1"/>
  <c r="K339" i="1"/>
  <c r="I339" i="1"/>
  <c r="J339" i="1"/>
  <c r="AL339" i="1"/>
  <c r="AK338" i="1"/>
  <c r="AJ338" i="1"/>
  <c r="AH338" i="1"/>
  <c r="AI338" i="1"/>
  <c r="G336" i="1"/>
  <c r="H336" i="1" s="1"/>
  <c r="N336" i="1" s="1"/>
  <c r="T336" i="1" s="1"/>
  <c r="V336" i="1" s="1"/>
  <c r="F337" i="1"/>
  <c r="AU335" i="1"/>
  <c r="AX335" i="1"/>
  <c r="U335" i="1"/>
  <c r="AE337" i="1"/>
  <c r="AF336" i="1"/>
  <c r="AG336" i="1" s="1"/>
  <c r="AM336" i="1" s="1"/>
  <c r="AS336" i="1" s="1"/>
  <c r="AW334" i="1"/>
  <c r="AW335" i="1" l="1"/>
  <c r="BS335" i="1"/>
  <c r="BT335" i="1"/>
  <c r="BF336" i="1"/>
  <c r="BL336" i="1" s="1"/>
  <c r="BR336" i="1" s="1"/>
  <c r="BJ340" i="1"/>
  <c r="BI340" i="1"/>
  <c r="BH340" i="1"/>
  <c r="BV335" i="1"/>
  <c r="BW335" i="1"/>
  <c r="BD338" i="1"/>
  <c r="BE338" i="1" s="1"/>
  <c r="U336" i="1"/>
  <c r="AL340" i="1"/>
  <c r="AH339" i="1"/>
  <c r="AI339" i="1"/>
  <c r="AK339" i="1"/>
  <c r="AJ339" i="1"/>
  <c r="M341" i="1"/>
  <c r="BG341" i="1" s="1"/>
  <c r="K340" i="1"/>
  <c r="J340" i="1"/>
  <c r="I340" i="1"/>
  <c r="L340" i="1"/>
  <c r="AU336" i="1"/>
  <c r="AX336" i="1"/>
  <c r="AE338" i="1"/>
  <c r="AF337" i="1"/>
  <c r="AG337" i="1" s="1"/>
  <c r="AM337" i="1" s="1"/>
  <c r="AS337" i="1" s="1"/>
  <c r="G337" i="1"/>
  <c r="H337" i="1" s="1"/>
  <c r="N337" i="1" s="1"/>
  <c r="T337" i="1" s="1"/>
  <c r="V337" i="1" s="1"/>
  <c r="F338" i="1"/>
  <c r="AT336" i="1"/>
  <c r="BT336" i="1" l="1"/>
  <c r="AW336" i="1"/>
  <c r="BF337" i="1"/>
  <c r="BL337" i="1" s="1"/>
  <c r="BR337" i="1" s="1"/>
  <c r="BS336" i="1"/>
  <c r="BJ341" i="1"/>
  <c r="BI341" i="1"/>
  <c r="BH341" i="1"/>
  <c r="BV336" i="1"/>
  <c r="BW336" i="1"/>
  <c r="BD339" i="1"/>
  <c r="BE339" i="1" s="1"/>
  <c r="AU337" i="1"/>
  <c r="AX337" i="1"/>
  <c r="AT337" i="1"/>
  <c r="AE339" i="1"/>
  <c r="AF338" i="1"/>
  <c r="AG338" i="1" s="1"/>
  <c r="AM338" i="1" s="1"/>
  <c r="AS338" i="1" s="1"/>
  <c r="M342" i="1"/>
  <c r="BG342" i="1" s="1"/>
  <c r="I341" i="1"/>
  <c r="J341" i="1"/>
  <c r="K341" i="1"/>
  <c r="L341" i="1"/>
  <c r="G338" i="1"/>
  <c r="H338" i="1" s="1"/>
  <c r="N338" i="1" s="1"/>
  <c r="T338" i="1" s="1"/>
  <c r="V338" i="1" s="1"/>
  <c r="F339" i="1"/>
  <c r="AL341" i="1"/>
  <c r="AJ340" i="1"/>
  <c r="AH340" i="1"/>
  <c r="AI340" i="1"/>
  <c r="AK340" i="1"/>
  <c r="U337" i="1"/>
  <c r="AW337" i="1" l="1"/>
  <c r="BT337" i="1"/>
  <c r="BS337" i="1"/>
  <c r="BF338" i="1"/>
  <c r="BL338" i="1" s="1"/>
  <c r="BR338" i="1" s="1"/>
  <c r="BJ342" i="1"/>
  <c r="BI342" i="1"/>
  <c r="BH342" i="1"/>
  <c r="BV337" i="1"/>
  <c r="BW337" i="1"/>
  <c r="BD340" i="1"/>
  <c r="BE340" i="1" s="1"/>
  <c r="AT338" i="1"/>
  <c r="U338" i="1"/>
  <c r="M343" i="1"/>
  <c r="BG343" i="1" s="1"/>
  <c r="J342" i="1"/>
  <c r="L342" i="1"/>
  <c r="K342" i="1"/>
  <c r="I342" i="1"/>
  <c r="AU338" i="1"/>
  <c r="AX338" i="1"/>
  <c r="AL342" i="1"/>
  <c r="AK341" i="1"/>
  <c r="AJ341" i="1"/>
  <c r="AH341" i="1"/>
  <c r="AI341" i="1"/>
  <c r="G339" i="1"/>
  <c r="H339" i="1" s="1"/>
  <c r="N339" i="1" s="1"/>
  <c r="T339" i="1" s="1"/>
  <c r="V339" i="1" s="1"/>
  <c r="F340" i="1"/>
  <c r="AE340" i="1"/>
  <c r="AF339" i="1"/>
  <c r="AG339" i="1" s="1"/>
  <c r="AM339" i="1" s="1"/>
  <c r="AS339" i="1" s="1"/>
  <c r="AW338" i="1" l="1"/>
  <c r="BT338" i="1"/>
  <c r="BS338" i="1"/>
  <c r="BF339" i="1"/>
  <c r="BL339" i="1" s="1"/>
  <c r="BR339" i="1" s="1"/>
  <c r="BJ343" i="1"/>
  <c r="BI343" i="1"/>
  <c r="BH343" i="1"/>
  <c r="BV338" i="1"/>
  <c r="BW338" i="1"/>
  <c r="BD341" i="1"/>
  <c r="BE341" i="1" s="1"/>
  <c r="AU339" i="1"/>
  <c r="AX339" i="1"/>
  <c r="AL343" i="1"/>
  <c r="AJ342" i="1"/>
  <c r="AK342" i="1"/>
  <c r="AH342" i="1"/>
  <c r="AI342" i="1"/>
  <c r="M344" i="1"/>
  <c r="BG344" i="1" s="1"/>
  <c r="L343" i="1"/>
  <c r="I343" i="1"/>
  <c r="J343" i="1"/>
  <c r="K343" i="1"/>
  <c r="AE341" i="1"/>
  <c r="AF340" i="1"/>
  <c r="AG340" i="1" s="1"/>
  <c r="AM340" i="1" s="1"/>
  <c r="AS340" i="1" s="1"/>
  <c r="U339" i="1"/>
  <c r="G340" i="1"/>
  <c r="H340" i="1" s="1"/>
  <c r="N340" i="1" s="1"/>
  <c r="T340" i="1" s="1"/>
  <c r="V340" i="1" s="1"/>
  <c r="F341" i="1"/>
  <c r="AT339" i="1"/>
  <c r="U340" i="1" l="1"/>
  <c r="AT340" i="1"/>
  <c r="BT339" i="1"/>
  <c r="BS339" i="1"/>
  <c r="BF340" i="1"/>
  <c r="BL340" i="1" s="1"/>
  <c r="BR340" i="1" s="1"/>
  <c r="BI344" i="1"/>
  <c r="BJ344" i="1"/>
  <c r="BH344" i="1"/>
  <c r="BV339" i="1"/>
  <c r="BW339" i="1"/>
  <c r="BD342" i="1"/>
  <c r="BE342" i="1" s="1"/>
  <c r="AU340" i="1"/>
  <c r="AX340" i="1"/>
  <c r="G341" i="1"/>
  <c r="H341" i="1" s="1"/>
  <c r="N341" i="1" s="1"/>
  <c r="T341" i="1" s="1"/>
  <c r="V341" i="1" s="1"/>
  <c r="F342" i="1"/>
  <c r="AE342" i="1"/>
  <c r="AF341" i="1"/>
  <c r="AG341" i="1" s="1"/>
  <c r="AM341" i="1" s="1"/>
  <c r="AS341" i="1" s="1"/>
  <c r="AL344" i="1"/>
  <c r="AH343" i="1"/>
  <c r="AI343" i="1"/>
  <c r="AK343" i="1"/>
  <c r="AJ343" i="1"/>
  <c r="M345" i="1"/>
  <c r="BG345" i="1" s="1"/>
  <c r="J344" i="1"/>
  <c r="L344" i="1"/>
  <c r="I344" i="1"/>
  <c r="K344" i="1"/>
  <c r="AW339" i="1"/>
  <c r="BW340" i="1" l="1"/>
  <c r="BS340" i="1"/>
  <c r="BT340" i="1"/>
  <c r="BF341" i="1"/>
  <c r="BL341" i="1" s="1"/>
  <c r="BR341" i="1" s="1"/>
  <c r="BJ345" i="1"/>
  <c r="BI345" i="1"/>
  <c r="BH345" i="1"/>
  <c r="BV340" i="1"/>
  <c r="BD343" i="1"/>
  <c r="BE343" i="1" s="1"/>
  <c r="AW340" i="1"/>
  <c r="AE343" i="1"/>
  <c r="AF342" i="1"/>
  <c r="AG342" i="1" s="1"/>
  <c r="AM342" i="1" s="1"/>
  <c r="AS342" i="1" s="1"/>
  <c r="AU341" i="1"/>
  <c r="AX341" i="1"/>
  <c r="M346" i="1"/>
  <c r="BG346" i="1" s="1"/>
  <c r="I345" i="1"/>
  <c r="J345" i="1"/>
  <c r="K345" i="1"/>
  <c r="L345" i="1"/>
  <c r="G342" i="1"/>
  <c r="H342" i="1" s="1"/>
  <c r="N342" i="1" s="1"/>
  <c r="T342" i="1" s="1"/>
  <c r="V342" i="1" s="1"/>
  <c r="F343" i="1"/>
  <c r="AT341" i="1"/>
  <c r="AL345" i="1"/>
  <c r="AK344" i="1"/>
  <c r="AJ344" i="1"/>
  <c r="AH344" i="1"/>
  <c r="AI344" i="1"/>
  <c r="U341" i="1"/>
  <c r="U342" i="1" l="1"/>
  <c r="AT342" i="1"/>
  <c r="BT341" i="1"/>
  <c r="BF342" i="1"/>
  <c r="BL342" i="1" s="1"/>
  <c r="BR342" i="1" s="1"/>
  <c r="BS341" i="1"/>
  <c r="BJ346" i="1"/>
  <c r="BI346" i="1"/>
  <c r="BH346" i="1"/>
  <c r="BV341" i="1"/>
  <c r="BW341" i="1"/>
  <c r="BD344" i="1"/>
  <c r="BE344" i="1" s="1"/>
  <c r="AU342" i="1"/>
  <c r="AX342" i="1"/>
  <c r="G343" i="1"/>
  <c r="H343" i="1" s="1"/>
  <c r="N343" i="1" s="1"/>
  <c r="T343" i="1" s="1"/>
  <c r="V343" i="1" s="1"/>
  <c r="F344" i="1"/>
  <c r="AL346" i="1"/>
  <c r="AK345" i="1"/>
  <c r="AJ345" i="1"/>
  <c r="AH345" i="1"/>
  <c r="AI345" i="1"/>
  <c r="M347" i="1"/>
  <c r="BG347" i="1" s="1"/>
  <c r="I346" i="1"/>
  <c r="J346" i="1"/>
  <c r="L346" i="1"/>
  <c r="K346" i="1"/>
  <c r="AE344" i="1"/>
  <c r="AF343" i="1"/>
  <c r="AG343" i="1" s="1"/>
  <c r="AM343" i="1" s="1"/>
  <c r="AS343" i="1" s="1"/>
  <c r="AT343" i="1" s="1"/>
  <c r="AW341" i="1"/>
  <c r="AW342" i="1" l="1"/>
  <c r="BT342" i="1"/>
  <c r="BS342" i="1"/>
  <c r="BF343" i="1"/>
  <c r="BL343" i="1" s="1"/>
  <c r="BR343" i="1" s="1"/>
  <c r="BJ347" i="1"/>
  <c r="BI347" i="1"/>
  <c r="BH347" i="1"/>
  <c r="BV342" i="1"/>
  <c r="BW342" i="1"/>
  <c r="BD345" i="1"/>
  <c r="BE345" i="1" s="1"/>
  <c r="AE345" i="1"/>
  <c r="AF344" i="1"/>
  <c r="AG344" i="1" s="1"/>
  <c r="AM344" i="1" s="1"/>
  <c r="AS344" i="1" s="1"/>
  <c r="AT344" i="1" s="1"/>
  <c r="M348" i="1"/>
  <c r="BG348" i="1" s="1"/>
  <c r="L347" i="1"/>
  <c r="K347" i="1"/>
  <c r="J347" i="1"/>
  <c r="I347" i="1"/>
  <c r="AL347" i="1"/>
  <c r="AJ346" i="1"/>
  <c r="AK346" i="1"/>
  <c r="AH346" i="1"/>
  <c r="AI346" i="1"/>
  <c r="AU343" i="1"/>
  <c r="AX343" i="1"/>
  <c r="G344" i="1"/>
  <c r="H344" i="1" s="1"/>
  <c r="N344" i="1" s="1"/>
  <c r="T344" i="1" s="1"/>
  <c r="V344" i="1" s="1"/>
  <c r="F345" i="1"/>
  <c r="U343" i="1"/>
  <c r="U344" i="1" l="1"/>
  <c r="BT343" i="1"/>
  <c r="BS343" i="1"/>
  <c r="BF344" i="1"/>
  <c r="BL344" i="1" s="1"/>
  <c r="BR344" i="1" s="1"/>
  <c r="BJ348" i="1"/>
  <c r="BI348" i="1"/>
  <c r="BH348" i="1"/>
  <c r="BV343" i="1"/>
  <c r="BW343" i="1"/>
  <c r="BD346" i="1"/>
  <c r="BE346" i="1" s="1"/>
  <c r="M349" i="1"/>
  <c r="BG349" i="1" s="1"/>
  <c r="J348" i="1"/>
  <c r="I348" i="1"/>
  <c r="L348" i="1"/>
  <c r="K348" i="1"/>
  <c r="G345" i="1"/>
  <c r="H345" i="1" s="1"/>
  <c r="N345" i="1" s="1"/>
  <c r="T345" i="1" s="1"/>
  <c r="V345" i="1" s="1"/>
  <c r="F346" i="1"/>
  <c r="AL348" i="1"/>
  <c r="AH347" i="1"/>
  <c r="AI347" i="1"/>
  <c r="AK347" i="1"/>
  <c r="AJ347" i="1"/>
  <c r="AU344" i="1"/>
  <c r="AX344" i="1"/>
  <c r="AW343" i="1"/>
  <c r="AE346" i="1"/>
  <c r="AF345" i="1"/>
  <c r="AG345" i="1" s="1"/>
  <c r="AM345" i="1" s="1"/>
  <c r="AS345" i="1" s="1"/>
  <c r="BT344" i="1" l="1"/>
  <c r="BS344" i="1"/>
  <c r="BF345" i="1"/>
  <c r="BL345" i="1" s="1"/>
  <c r="BR345" i="1" s="1"/>
  <c r="BJ349" i="1"/>
  <c r="BI349" i="1"/>
  <c r="BH349" i="1"/>
  <c r="BV344" i="1"/>
  <c r="BW344" i="1"/>
  <c r="BD347" i="1"/>
  <c r="BE347" i="1" s="1"/>
  <c r="M350" i="1"/>
  <c r="BG350" i="1" s="1"/>
  <c r="I349" i="1"/>
  <c r="K349" i="1"/>
  <c r="J349" i="1"/>
  <c r="L349" i="1"/>
  <c r="AL349" i="1"/>
  <c r="AI348" i="1"/>
  <c r="AK348" i="1"/>
  <c r="AH348" i="1"/>
  <c r="AJ348" i="1"/>
  <c r="U345" i="1"/>
  <c r="AU345" i="1"/>
  <c r="AX345" i="1"/>
  <c r="AE347" i="1"/>
  <c r="AF346" i="1"/>
  <c r="AG346" i="1" s="1"/>
  <c r="AM346" i="1" s="1"/>
  <c r="AS346" i="1" s="1"/>
  <c r="AW344" i="1"/>
  <c r="G346" i="1"/>
  <c r="H346" i="1" s="1"/>
  <c r="N346" i="1" s="1"/>
  <c r="T346" i="1" s="1"/>
  <c r="V346" i="1" s="1"/>
  <c r="F347" i="1"/>
  <c r="AT345" i="1"/>
  <c r="AW345" i="1" l="1"/>
  <c r="BT345" i="1"/>
  <c r="BS345" i="1"/>
  <c r="BF346" i="1"/>
  <c r="BL346" i="1" s="1"/>
  <c r="BR346" i="1" s="1"/>
  <c r="BJ350" i="1"/>
  <c r="BI350" i="1"/>
  <c r="BH350" i="1"/>
  <c r="BV345" i="1"/>
  <c r="BW345" i="1"/>
  <c r="BD348" i="1"/>
  <c r="BE348" i="1" s="1"/>
  <c r="AU346" i="1"/>
  <c r="AX346" i="1"/>
  <c r="AT346" i="1"/>
  <c r="U346" i="1"/>
  <c r="F348" i="1"/>
  <c r="G347" i="1"/>
  <c r="H347" i="1" s="1"/>
  <c r="N347" i="1" s="1"/>
  <c r="T347" i="1" s="1"/>
  <c r="V347" i="1" s="1"/>
  <c r="AF347" i="1"/>
  <c r="AG347" i="1" s="1"/>
  <c r="AM347" i="1" s="1"/>
  <c r="AS347" i="1" s="1"/>
  <c r="AE348" i="1"/>
  <c r="AL350" i="1"/>
  <c r="AI349" i="1"/>
  <c r="AJ349" i="1"/>
  <c r="AK349" i="1"/>
  <c r="AH349" i="1"/>
  <c r="M351" i="1"/>
  <c r="BG351" i="1" s="1"/>
  <c r="L350" i="1"/>
  <c r="J350" i="1"/>
  <c r="K350" i="1"/>
  <c r="I350" i="1"/>
  <c r="BS346" i="1" l="1"/>
  <c r="BT346" i="1"/>
  <c r="BF347" i="1"/>
  <c r="BL347" i="1" s="1"/>
  <c r="BR347" i="1" s="1"/>
  <c r="BJ351" i="1"/>
  <c r="BI351" i="1"/>
  <c r="BH351" i="1"/>
  <c r="BV346" i="1"/>
  <c r="BW346" i="1"/>
  <c r="BD349" i="1"/>
  <c r="BE349" i="1" s="1"/>
  <c r="AU347" i="1"/>
  <c r="AX347" i="1"/>
  <c r="AT347" i="1"/>
  <c r="M352" i="1"/>
  <c r="BG352" i="1" s="1"/>
  <c r="J351" i="1"/>
  <c r="K351" i="1"/>
  <c r="I351" i="1"/>
  <c r="L351" i="1"/>
  <c r="AL351" i="1"/>
  <c r="AI350" i="1"/>
  <c r="AJ350" i="1"/>
  <c r="AK350" i="1"/>
  <c r="AH350" i="1"/>
  <c r="G348" i="1"/>
  <c r="H348" i="1" s="1"/>
  <c r="N348" i="1" s="1"/>
  <c r="T348" i="1" s="1"/>
  <c r="V348" i="1" s="1"/>
  <c r="F349" i="1"/>
  <c r="AF348" i="1"/>
  <c r="AG348" i="1" s="1"/>
  <c r="AM348" i="1" s="1"/>
  <c r="AS348" i="1" s="1"/>
  <c r="AE349" i="1"/>
  <c r="U347" i="1"/>
  <c r="AW346" i="1"/>
  <c r="AW347" i="1" s="1"/>
  <c r="BS347" i="1" l="1"/>
  <c r="BT347" i="1"/>
  <c r="BF348" i="1"/>
  <c r="BL348" i="1" s="1"/>
  <c r="BR348" i="1" s="1"/>
  <c r="BI352" i="1"/>
  <c r="BH352" i="1"/>
  <c r="BJ352" i="1"/>
  <c r="BV347" i="1"/>
  <c r="BW347" i="1"/>
  <c r="BD350" i="1"/>
  <c r="BE350" i="1" s="1"/>
  <c r="U348" i="1"/>
  <c r="AE350" i="1"/>
  <c r="AF349" i="1"/>
  <c r="AG349" i="1" s="1"/>
  <c r="AM349" i="1" s="1"/>
  <c r="AS349" i="1" s="1"/>
  <c r="AU348" i="1"/>
  <c r="AX348" i="1"/>
  <c r="M353" i="1"/>
  <c r="BG353" i="1" s="1"/>
  <c r="K352" i="1"/>
  <c r="J352" i="1"/>
  <c r="I352" i="1"/>
  <c r="L352" i="1"/>
  <c r="G349" i="1"/>
  <c r="H349" i="1" s="1"/>
  <c r="N349" i="1" s="1"/>
  <c r="T349" i="1" s="1"/>
  <c r="V349" i="1" s="1"/>
  <c r="F350" i="1"/>
  <c r="AT348" i="1"/>
  <c r="AL352" i="1"/>
  <c r="AI351" i="1"/>
  <c r="AK351" i="1"/>
  <c r="AJ351" i="1"/>
  <c r="AH351" i="1"/>
  <c r="AW348" i="1" l="1"/>
  <c r="BT348" i="1"/>
  <c r="BF349" i="1"/>
  <c r="BL349" i="1" s="1"/>
  <c r="BR349" i="1" s="1"/>
  <c r="BS348" i="1"/>
  <c r="BJ353" i="1"/>
  <c r="BI353" i="1"/>
  <c r="BH353" i="1"/>
  <c r="BV348" i="1"/>
  <c r="BW348" i="1"/>
  <c r="BD351" i="1"/>
  <c r="BE351" i="1" s="1"/>
  <c r="AU349" i="1"/>
  <c r="AX349" i="1"/>
  <c r="AL353" i="1"/>
  <c r="AH352" i="1"/>
  <c r="AJ352" i="1"/>
  <c r="AK352" i="1"/>
  <c r="AI352" i="1"/>
  <c r="AT349" i="1"/>
  <c r="M354" i="1"/>
  <c r="BG354" i="1" s="1"/>
  <c r="I353" i="1"/>
  <c r="J353" i="1"/>
  <c r="K353" i="1"/>
  <c r="L353" i="1"/>
  <c r="AE351" i="1"/>
  <c r="AF350" i="1"/>
  <c r="AG350" i="1" s="1"/>
  <c r="AM350" i="1" s="1"/>
  <c r="AS350" i="1" s="1"/>
  <c r="F351" i="1"/>
  <c r="G350" i="1"/>
  <c r="H350" i="1" s="1"/>
  <c r="N350" i="1" s="1"/>
  <c r="T350" i="1" s="1"/>
  <c r="V350" i="1" s="1"/>
  <c r="U349" i="1"/>
  <c r="AT350" i="1" l="1"/>
  <c r="AW349" i="1"/>
  <c r="BS349" i="1"/>
  <c r="BT349" i="1"/>
  <c r="BF350" i="1"/>
  <c r="BL350" i="1" s="1"/>
  <c r="BR350" i="1" s="1"/>
  <c r="BJ354" i="1"/>
  <c r="BH354" i="1"/>
  <c r="BI354" i="1"/>
  <c r="BV349" i="1"/>
  <c r="BW349" i="1"/>
  <c r="BD352" i="1"/>
  <c r="BE352" i="1" s="1"/>
  <c r="F352" i="1"/>
  <c r="G351" i="1"/>
  <c r="H351" i="1" s="1"/>
  <c r="N351" i="1" s="1"/>
  <c r="T351" i="1" s="1"/>
  <c r="V351" i="1" s="1"/>
  <c r="AU350" i="1"/>
  <c r="AX350" i="1"/>
  <c r="U350" i="1"/>
  <c r="AE352" i="1"/>
  <c r="AF351" i="1"/>
  <c r="AG351" i="1" s="1"/>
  <c r="AM351" i="1" s="1"/>
  <c r="AS351" i="1" s="1"/>
  <c r="AL354" i="1"/>
  <c r="AK353" i="1"/>
  <c r="AJ353" i="1"/>
  <c r="AI353" i="1"/>
  <c r="AH353" i="1"/>
  <c r="M355" i="1"/>
  <c r="BG355" i="1" s="1"/>
  <c r="L354" i="1"/>
  <c r="K354" i="1"/>
  <c r="I354" i="1"/>
  <c r="J354" i="1"/>
  <c r="U351" i="1" l="1"/>
  <c r="BT350" i="1"/>
  <c r="BS350" i="1"/>
  <c r="BF351" i="1"/>
  <c r="BL351" i="1" s="1"/>
  <c r="BR351" i="1" s="1"/>
  <c r="BJ355" i="1"/>
  <c r="BI355" i="1"/>
  <c r="BH355" i="1"/>
  <c r="BV350" i="1"/>
  <c r="BW350" i="1"/>
  <c r="BD353" i="1"/>
  <c r="BE353" i="1" s="1"/>
  <c r="AU351" i="1"/>
  <c r="AX351" i="1"/>
  <c r="AT351" i="1"/>
  <c r="AE353" i="1"/>
  <c r="AF352" i="1"/>
  <c r="AG352" i="1" s="1"/>
  <c r="AM352" i="1" s="1"/>
  <c r="AS352" i="1" s="1"/>
  <c r="M356" i="1"/>
  <c r="BG356" i="1" s="1"/>
  <c r="J355" i="1"/>
  <c r="K355" i="1"/>
  <c r="I355" i="1"/>
  <c r="L355" i="1"/>
  <c r="AL355" i="1"/>
  <c r="AI354" i="1"/>
  <c r="AJ354" i="1"/>
  <c r="AK354" i="1"/>
  <c r="AH354" i="1"/>
  <c r="AW350" i="1"/>
  <c r="F353" i="1"/>
  <c r="G352" i="1"/>
  <c r="H352" i="1" s="1"/>
  <c r="N352" i="1" s="1"/>
  <c r="T352" i="1" s="1"/>
  <c r="V352" i="1" s="1"/>
  <c r="AW351" i="1" l="1"/>
  <c r="BT351" i="1"/>
  <c r="BF352" i="1"/>
  <c r="BL352" i="1" s="1"/>
  <c r="BR352" i="1" s="1"/>
  <c r="BS351" i="1"/>
  <c r="BJ356" i="1"/>
  <c r="BI356" i="1"/>
  <c r="BH356" i="1"/>
  <c r="BV351" i="1"/>
  <c r="BW351" i="1"/>
  <c r="BD354" i="1"/>
  <c r="BE354" i="1" s="1"/>
  <c r="U352" i="1"/>
  <c r="AT352" i="1"/>
  <c r="AL356" i="1"/>
  <c r="AK355" i="1"/>
  <c r="AH355" i="1"/>
  <c r="AI355" i="1"/>
  <c r="AJ355" i="1"/>
  <c r="AE354" i="1"/>
  <c r="AF353" i="1"/>
  <c r="AG353" i="1" s="1"/>
  <c r="AM353" i="1" s="1"/>
  <c r="AS353" i="1" s="1"/>
  <c r="F354" i="1"/>
  <c r="G353" i="1"/>
  <c r="H353" i="1" s="1"/>
  <c r="N353" i="1" s="1"/>
  <c r="T353" i="1" s="1"/>
  <c r="V353" i="1" s="1"/>
  <c r="M357" i="1"/>
  <c r="BG357" i="1" s="1"/>
  <c r="L356" i="1"/>
  <c r="I356" i="1"/>
  <c r="J356" i="1"/>
  <c r="K356" i="1"/>
  <c r="AU352" i="1"/>
  <c r="AX352" i="1"/>
  <c r="BS352" i="1" l="1"/>
  <c r="BV352" i="1"/>
  <c r="BT352" i="1"/>
  <c r="BF353" i="1"/>
  <c r="BL353" i="1" s="1"/>
  <c r="BR353" i="1" s="1"/>
  <c r="BJ357" i="1"/>
  <c r="BI357" i="1"/>
  <c r="BH357" i="1"/>
  <c r="BW352" i="1"/>
  <c r="BD355" i="1"/>
  <c r="BE355" i="1" s="1"/>
  <c r="AL357" i="1"/>
  <c r="AJ356" i="1"/>
  <c r="AK356" i="1"/>
  <c r="AH356" i="1"/>
  <c r="AI356" i="1"/>
  <c r="M358" i="1"/>
  <c r="BG358" i="1" s="1"/>
  <c r="I357" i="1"/>
  <c r="J357" i="1"/>
  <c r="L357" i="1"/>
  <c r="K357" i="1"/>
  <c r="AE355" i="1"/>
  <c r="AF354" i="1"/>
  <c r="AG354" i="1" s="1"/>
  <c r="AM354" i="1" s="1"/>
  <c r="AS354" i="1" s="1"/>
  <c r="F355" i="1"/>
  <c r="G354" i="1"/>
  <c r="H354" i="1" s="1"/>
  <c r="N354" i="1" s="1"/>
  <c r="T354" i="1" s="1"/>
  <c r="V354" i="1" s="1"/>
  <c r="AT353" i="1"/>
  <c r="AW352" i="1"/>
  <c r="AU353" i="1"/>
  <c r="AX353" i="1"/>
  <c r="U353" i="1"/>
  <c r="U354" i="1" l="1"/>
  <c r="BT353" i="1"/>
  <c r="BF354" i="1"/>
  <c r="BL354" i="1" s="1"/>
  <c r="BR354" i="1" s="1"/>
  <c r="BS353" i="1"/>
  <c r="BJ358" i="1"/>
  <c r="BI358" i="1"/>
  <c r="BH358" i="1"/>
  <c r="BV353" i="1"/>
  <c r="BW353" i="1"/>
  <c r="BD356" i="1"/>
  <c r="BE356" i="1" s="1"/>
  <c r="AW353" i="1"/>
  <c r="AU354" i="1"/>
  <c r="AX354" i="1"/>
  <c r="AT354" i="1"/>
  <c r="AE356" i="1"/>
  <c r="AF355" i="1"/>
  <c r="AG355" i="1" s="1"/>
  <c r="AM355" i="1" s="1"/>
  <c r="AS355" i="1" s="1"/>
  <c r="M359" i="1"/>
  <c r="BG359" i="1" s="1"/>
  <c r="L358" i="1"/>
  <c r="J358" i="1"/>
  <c r="I358" i="1"/>
  <c r="K358" i="1"/>
  <c r="F356" i="1"/>
  <c r="G355" i="1"/>
  <c r="H355" i="1" s="1"/>
  <c r="N355" i="1" s="1"/>
  <c r="T355" i="1" s="1"/>
  <c r="V355" i="1" s="1"/>
  <c r="AL358" i="1"/>
  <c r="AK357" i="1"/>
  <c r="AI357" i="1"/>
  <c r="AH357" i="1"/>
  <c r="AJ357" i="1"/>
  <c r="U355" i="1" l="1"/>
  <c r="BS354" i="1"/>
  <c r="BT354" i="1"/>
  <c r="BF355" i="1"/>
  <c r="BL355" i="1" s="1"/>
  <c r="BR355" i="1" s="1"/>
  <c r="BJ359" i="1"/>
  <c r="BI359" i="1"/>
  <c r="BH359" i="1"/>
  <c r="BV354" i="1"/>
  <c r="BW354" i="1"/>
  <c r="BD357" i="1"/>
  <c r="BE357" i="1" s="1"/>
  <c r="AL359" i="1"/>
  <c r="AI358" i="1"/>
  <c r="AK358" i="1"/>
  <c r="AH358" i="1"/>
  <c r="AJ358" i="1"/>
  <c r="M360" i="1"/>
  <c r="BG360" i="1" s="1"/>
  <c r="L359" i="1"/>
  <c r="J359" i="1"/>
  <c r="I359" i="1"/>
  <c r="K359" i="1"/>
  <c r="AU355" i="1"/>
  <c r="AX355" i="1"/>
  <c r="AE357" i="1"/>
  <c r="AF356" i="1"/>
  <c r="AG356" i="1" s="1"/>
  <c r="AM356" i="1" s="1"/>
  <c r="AS356" i="1" s="1"/>
  <c r="F357" i="1"/>
  <c r="G356" i="1"/>
  <c r="H356" i="1" s="1"/>
  <c r="N356" i="1" s="1"/>
  <c r="T356" i="1" s="1"/>
  <c r="V356" i="1" s="1"/>
  <c r="AT355" i="1"/>
  <c r="AW354" i="1"/>
  <c r="BT355" i="1" l="1"/>
  <c r="BF356" i="1"/>
  <c r="BL356" i="1" s="1"/>
  <c r="BR356" i="1" s="1"/>
  <c r="BS355" i="1"/>
  <c r="BJ360" i="1"/>
  <c r="BI360" i="1"/>
  <c r="BH360" i="1"/>
  <c r="BV355" i="1"/>
  <c r="BW355" i="1"/>
  <c r="BD358" i="1"/>
  <c r="BE358" i="1" s="1"/>
  <c r="AW355" i="1"/>
  <c r="AU356" i="1"/>
  <c r="AX356" i="1"/>
  <c r="F358" i="1"/>
  <c r="G357" i="1"/>
  <c r="H357" i="1" s="1"/>
  <c r="N357" i="1" s="1"/>
  <c r="T357" i="1" s="1"/>
  <c r="V357" i="1" s="1"/>
  <c r="AT356" i="1"/>
  <c r="AE358" i="1"/>
  <c r="AF357" i="1"/>
  <c r="AG357" i="1" s="1"/>
  <c r="AM357" i="1" s="1"/>
  <c r="AS357" i="1" s="1"/>
  <c r="M361" i="1"/>
  <c r="BG361" i="1" s="1"/>
  <c r="L360" i="1"/>
  <c r="J360" i="1"/>
  <c r="I360" i="1"/>
  <c r="K360" i="1"/>
  <c r="U356" i="1"/>
  <c r="AL360" i="1"/>
  <c r="AH359" i="1"/>
  <c r="AJ359" i="1"/>
  <c r="AI359" i="1"/>
  <c r="AK359" i="1"/>
  <c r="U357" i="1" l="1"/>
  <c r="BS356" i="1"/>
  <c r="BT356" i="1"/>
  <c r="BF357" i="1"/>
  <c r="BL357" i="1" s="1"/>
  <c r="BR357" i="1" s="1"/>
  <c r="BJ361" i="1"/>
  <c r="BI361" i="1"/>
  <c r="BH361" i="1"/>
  <c r="BV356" i="1"/>
  <c r="BW356" i="1"/>
  <c r="BD359" i="1"/>
  <c r="BE359" i="1" s="1"/>
  <c r="AU357" i="1"/>
  <c r="AX357" i="1"/>
  <c r="F359" i="1"/>
  <c r="G358" i="1"/>
  <c r="H358" i="1" s="1"/>
  <c r="N358" i="1" s="1"/>
  <c r="T358" i="1" s="1"/>
  <c r="V358" i="1" s="1"/>
  <c r="AL361" i="1"/>
  <c r="AH360" i="1"/>
  <c r="AK360" i="1"/>
  <c r="AJ360" i="1"/>
  <c r="AI360" i="1"/>
  <c r="AE359" i="1"/>
  <c r="AF358" i="1"/>
  <c r="AG358" i="1" s="1"/>
  <c r="AM358" i="1" s="1"/>
  <c r="AS358" i="1" s="1"/>
  <c r="AT357" i="1"/>
  <c r="M362" i="1"/>
  <c r="BG362" i="1" s="1"/>
  <c r="I361" i="1"/>
  <c r="L361" i="1"/>
  <c r="K361" i="1"/>
  <c r="J361" i="1"/>
  <c r="AW356" i="1"/>
  <c r="U358" i="1" l="1"/>
  <c r="AW357" i="1"/>
  <c r="AT358" i="1"/>
  <c r="BT357" i="1"/>
  <c r="BF358" i="1"/>
  <c r="BL358" i="1" s="1"/>
  <c r="BR358" i="1" s="1"/>
  <c r="BS357" i="1"/>
  <c r="BJ362" i="1"/>
  <c r="BI362" i="1"/>
  <c r="BH362" i="1"/>
  <c r="BV357" i="1"/>
  <c r="BW357" i="1"/>
  <c r="BD360" i="1"/>
  <c r="BE360" i="1" s="1"/>
  <c r="AU358" i="1"/>
  <c r="AX358" i="1"/>
  <c r="F360" i="1"/>
  <c r="G359" i="1"/>
  <c r="H359" i="1" s="1"/>
  <c r="N359" i="1" s="1"/>
  <c r="T359" i="1" s="1"/>
  <c r="V359" i="1" s="1"/>
  <c r="M363" i="1"/>
  <c r="BG363" i="1" s="1"/>
  <c r="L362" i="1"/>
  <c r="K362" i="1"/>
  <c r="I362" i="1"/>
  <c r="J362" i="1"/>
  <c r="AE360" i="1"/>
  <c r="AF359" i="1"/>
  <c r="AG359" i="1" s="1"/>
  <c r="AM359" i="1" s="1"/>
  <c r="AS359" i="1" s="1"/>
  <c r="AT359" i="1" s="1"/>
  <c r="AL362" i="1"/>
  <c r="AK361" i="1"/>
  <c r="AI361" i="1"/>
  <c r="AH361" i="1"/>
  <c r="AJ361" i="1"/>
  <c r="U359" i="1" l="1"/>
  <c r="BT358" i="1"/>
  <c r="BS358" i="1"/>
  <c r="BF359" i="1"/>
  <c r="BL359" i="1" s="1"/>
  <c r="BR359" i="1" s="1"/>
  <c r="BJ363" i="1"/>
  <c r="BI363" i="1"/>
  <c r="BH363" i="1"/>
  <c r="BV358" i="1"/>
  <c r="BW358" i="1"/>
  <c r="BD361" i="1"/>
  <c r="BE361" i="1" s="1"/>
  <c r="AL363" i="1"/>
  <c r="AH362" i="1"/>
  <c r="AI362" i="1"/>
  <c r="AJ362" i="1"/>
  <c r="AK362" i="1"/>
  <c r="AE361" i="1"/>
  <c r="AF360" i="1"/>
  <c r="AG360" i="1" s="1"/>
  <c r="AM360" i="1" s="1"/>
  <c r="AS360" i="1" s="1"/>
  <c r="F361" i="1"/>
  <c r="G360" i="1"/>
  <c r="H360" i="1" s="1"/>
  <c r="N360" i="1" s="1"/>
  <c r="T360" i="1" s="1"/>
  <c r="V360" i="1" s="1"/>
  <c r="M364" i="1"/>
  <c r="BG364" i="1" s="1"/>
  <c r="J363" i="1"/>
  <c r="I363" i="1"/>
  <c r="K363" i="1"/>
  <c r="L363" i="1"/>
  <c r="AU359" i="1"/>
  <c r="AX359" i="1"/>
  <c r="AW358" i="1"/>
  <c r="U360" i="1" l="1"/>
  <c r="BS359" i="1"/>
  <c r="BT359" i="1"/>
  <c r="BF360" i="1"/>
  <c r="BL360" i="1" s="1"/>
  <c r="BR360" i="1" s="1"/>
  <c r="BJ364" i="1"/>
  <c r="BI364" i="1"/>
  <c r="BH364" i="1"/>
  <c r="BV359" i="1"/>
  <c r="BW359" i="1"/>
  <c r="BD362" i="1"/>
  <c r="BE362" i="1" s="1"/>
  <c r="AU360" i="1"/>
  <c r="AX360" i="1"/>
  <c r="AW359" i="1"/>
  <c r="M365" i="1"/>
  <c r="BG365" i="1" s="1"/>
  <c r="I364" i="1"/>
  <c r="K364" i="1"/>
  <c r="L364" i="1"/>
  <c r="J364" i="1"/>
  <c r="AE362" i="1"/>
  <c r="AF361" i="1"/>
  <c r="AG361" i="1" s="1"/>
  <c r="AM361" i="1" s="1"/>
  <c r="AS361" i="1" s="1"/>
  <c r="AL364" i="1"/>
  <c r="AJ363" i="1"/>
  <c r="AH363" i="1"/>
  <c r="AI363" i="1"/>
  <c r="AK363" i="1"/>
  <c r="F362" i="1"/>
  <c r="G361" i="1"/>
  <c r="H361" i="1" s="1"/>
  <c r="N361" i="1" s="1"/>
  <c r="T361" i="1" s="1"/>
  <c r="V361" i="1" s="1"/>
  <c r="AT360" i="1"/>
  <c r="AW360" i="1" l="1"/>
  <c r="BT360" i="1"/>
  <c r="BS360" i="1"/>
  <c r="BF361" i="1"/>
  <c r="BL361" i="1" s="1"/>
  <c r="BR361" i="1" s="1"/>
  <c r="BJ365" i="1"/>
  <c r="BI365" i="1"/>
  <c r="BH365" i="1"/>
  <c r="BV360" i="1"/>
  <c r="BW360" i="1"/>
  <c r="BD363" i="1"/>
  <c r="BE363" i="1" s="1"/>
  <c r="AL365" i="1"/>
  <c r="AK364" i="1"/>
  <c r="AJ364" i="1"/>
  <c r="AH364" i="1"/>
  <c r="AI364" i="1"/>
  <c r="M366" i="1"/>
  <c r="BG366" i="1" s="1"/>
  <c r="I365" i="1"/>
  <c r="K365" i="1"/>
  <c r="J365" i="1"/>
  <c r="L365" i="1"/>
  <c r="AT361" i="1"/>
  <c r="U361" i="1"/>
  <c r="AU361" i="1"/>
  <c r="AX361" i="1"/>
  <c r="F363" i="1"/>
  <c r="G362" i="1"/>
  <c r="H362" i="1" s="1"/>
  <c r="N362" i="1" s="1"/>
  <c r="T362" i="1" s="1"/>
  <c r="V362" i="1" s="1"/>
  <c r="AE363" i="1"/>
  <c r="AF362" i="1"/>
  <c r="AG362" i="1" s="1"/>
  <c r="AM362" i="1" s="1"/>
  <c r="AS362" i="1" s="1"/>
  <c r="U362" i="1" l="1"/>
  <c r="BT361" i="1"/>
  <c r="BS361" i="1"/>
  <c r="BF362" i="1"/>
  <c r="BL362" i="1" s="1"/>
  <c r="BR362" i="1" s="1"/>
  <c r="BJ366" i="1"/>
  <c r="BH366" i="1"/>
  <c r="BI366" i="1"/>
  <c r="BV361" i="1"/>
  <c r="BW361" i="1"/>
  <c r="BD364" i="1"/>
  <c r="BE364" i="1" s="1"/>
  <c r="AT362" i="1"/>
  <c r="F364" i="1"/>
  <c r="G363" i="1"/>
  <c r="H363" i="1" s="1"/>
  <c r="N363" i="1" s="1"/>
  <c r="T363" i="1" s="1"/>
  <c r="V363" i="1" s="1"/>
  <c r="AU362" i="1"/>
  <c r="AX362" i="1"/>
  <c r="AE364" i="1"/>
  <c r="AF363" i="1"/>
  <c r="AG363" i="1" s="1"/>
  <c r="AM363" i="1" s="1"/>
  <c r="AS363" i="1" s="1"/>
  <c r="M367" i="1"/>
  <c r="BG367" i="1" s="1"/>
  <c r="J366" i="1"/>
  <c r="K366" i="1"/>
  <c r="I366" i="1"/>
  <c r="L366" i="1"/>
  <c r="AW361" i="1"/>
  <c r="AL366" i="1"/>
  <c r="AH365" i="1"/>
  <c r="AK365" i="1"/>
  <c r="AI365" i="1"/>
  <c r="AJ365" i="1"/>
  <c r="U363" i="1" l="1"/>
  <c r="BS362" i="1"/>
  <c r="BT362" i="1"/>
  <c r="BF363" i="1"/>
  <c r="BL363" i="1" s="1"/>
  <c r="BR363" i="1" s="1"/>
  <c r="BJ367" i="1"/>
  <c r="BI367" i="1"/>
  <c r="BH367" i="1"/>
  <c r="BV362" i="1"/>
  <c r="BW362" i="1"/>
  <c r="BD365" i="1"/>
  <c r="BE365" i="1" s="1"/>
  <c r="AL367" i="1"/>
  <c r="AI366" i="1"/>
  <c r="AJ366" i="1"/>
  <c r="AH366" i="1"/>
  <c r="AK366" i="1"/>
  <c r="AU363" i="1"/>
  <c r="AX363" i="1"/>
  <c r="AW362" i="1"/>
  <c r="AE365" i="1"/>
  <c r="AF364" i="1"/>
  <c r="AG364" i="1" s="1"/>
  <c r="AM364" i="1" s="1"/>
  <c r="AS364" i="1" s="1"/>
  <c r="F365" i="1"/>
  <c r="G364" i="1"/>
  <c r="H364" i="1" s="1"/>
  <c r="N364" i="1" s="1"/>
  <c r="T364" i="1" s="1"/>
  <c r="V364" i="1" s="1"/>
  <c r="M368" i="1"/>
  <c r="BG368" i="1" s="1"/>
  <c r="J367" i="1"/>
  <c r="K367" i="1"/>
  <c r="I367" i="1"/>
  <c r="L367" i="1"/>
  <c r="AT363" i="1"/>
  <c r="BT363" i="1" l="1"/>
  <c r="BF364" i="1"/>
  <c r="BL364" i="1" s="1"/>
  <c r="BR364" i="1" s="1"/>
  <c r="BS363" i="1"/>
  <c r="BJ368" i="1"/>
  <c r="BI368" i="1"/>
  <c r="BH368" i="1"/>
  <c r="BV363" i="1"/>
  <c r="BW363" i="1"/>
  <c r="BD366" i="1"/>
  <c r="BE366" i="1" s="1"/>
  <c r="AU364" i="1"/>
  <c r="AX364" i="1"/>
  <c r="AW363" i="1"/>
  <c r="AT364" i="1"/>
  <c r="F366" i="1"/>
  <c r="G365" i="1"/>
  <c r="H365" i="1" s="1"/>
  <c r="N365" i="1" s="1"/>
  <c r="T365" i="1" s="1"/>
  <c r="V365" i="1" s="1"/>
  <c r="U364" i="1"/>
  <c r="M369" i="1"/>
  <c r="BG369" i="1" s="1"/>
  <c r="J368" i="1"/>
  <c r="K368" i="1"/>
  <c r="L368" i="1"/>
  <c r="I368" i="1"/>
  <c r="AE366" i="1"/>
  <c r="AF365" i="1"/>
  <c r="AG365" i="1" s="1"/>
  <c r="AM365" i="1" s="1"/>
  <c r="AS365" i="1" s="1"/>
  <c r="AL368" i="1"/>
  <c r="AK367" i="1"/>
  <c r="AH367" i="1"/>
  <c r="AI367" i="1"/>
  <c r="AJ367" i="1"/>
  <c r="U365" i="1" l="1"/>
  <c r="AW364" i="1"/>
  <c r="AT365" i="1"/>
  <c r="BS364" i="1"/>
  <c r="BV364" i="1"/>
  <c r="BT364" i="1"/>
  <c r="BF365" i="1"/>
  <c r="BL365" i="1" s="1"/>
  <c r="BR365" i="1" s="1"/>
  <c r="BJ369" i="1"/>
  <c r="BI369" i="1"/>
  <c r="BH369" i="1"/>
  <c r="BW364" i="1"/>
  <c r="BD367" i="1"/>
  <c r="BE367" i="1" s="1"/>
  <c r="M370" i="1"/>
  <c r="BG370" i="1" s="1"/>
  <c r="I369" i="1"/>
  <c r="J369" i="1"/>
  <c r="L369" i="1"/>
  <c r="K369" i="1"/>
  <c r="AL369" i="1"/>
  <c r="AI368" i="1"/>
  <c r="AH368" i="1"/>
  <c r="AK368" i="1"/>
  <c r="AJ368" i="1"/>
  <c r="AU365" i="1"/>
  <c r="AX365" i="1"/>
  <c r="AE367" i="1"/>
  <c r="AF366" i="1"/>
  <c r="AG366" i="1" s="1"/>
  <c r="AM366" i="1" s="1"/>
  <c r="AS366" i="1" s="1"/>
  <c r="AT366" i="1" s="1"/>
  <c r="F367" i="1"/>
  <c r="G366" i="1"/>
  <c r="H366" i="1" s="1"/>
  <c r="N366" i="1" s="1"/>
  <c r="T366" i="1" s="1"/>
  <c r="V366" i="1" s="1"/>
  <c r="U366" i="1" l="1"/>
  <c r="BT365" i="1"/>
  <c r="BF366" i="1"/>
  <c r="BL366" i="1" s="1"/>
  <c r="BR366" i="1" s="1"/>
  <c r="BS365" i="1"/>
  <c r="BJ370" i="1"/>
  <c r="BI370" i="1"/>
  <c r="BH370" i="1"/>
  <c r="BV365" i="1"/>
  <c r="BW365" i="1"/>
  <c r="BD368" i="1"/>
  <c r="BE368" i="1" s="1"/>
  <c r="AF367" i="1"/>
  <c r="AG367" i="1" s="1"/>
  <c r="AM367" i="1" s="1"/>
  <c r="AS367" i="1" s="1"/>
  <c r="AE368" i="1"/>
  <c r="AL370" i="1"/>
  <c r="AH369" i="1"/>
  <c r="AI369" i="1"/>
  <c r="AK369" i="1"/>
  <c r="AJ369" i="1"/>
  <c r="F368" i="1"/>
  <c r="G367" i="1"/>
  <c r="H367" i="1" s="1"/>
  <c r="N367" i="1" s="1"/>
  <c r="T367" i="1" s="1"/>
  <c r="V367" i="1" s="1"/>
  <c r="AU366" i="1"/>
  <c r="AX366" i="1"/>
  <c r="AW365" i="1"/>
  <c r="M371" i="1"/>
  <c r="BG371" i="1" s="1"/>
  <c r="L370" i="1"/>
  <c r="J370" i="1"/>
  <c r="K370" i="1"/>
  <c r="I370" i="1"/>
  <c r="U367" i="1" l="1"/>
  <c r="AW366" i="1"/>
  <c r="BV366" i="1"/>
  <c r="BS366" i="1"/>
  <c r="BT366" i="1"/>
  <c r="BF367" i="1"/>
  <c r="BL367" i="1" s="1"/>
  <c r="BR367" i="1" s="1"/>
  <c r="BJ371" i="1"/>
  <c r="BI371" i="1"/>
  <c r="BH371" i="1"/>
  <c r="BW366" i="1"/>
  <c r="BD369" i="1"/>
  <c r="BE369" i="1" s="1"/>
  <c r="AF368" i="1"/>
  <c r="AG368" i="1" s="1"/>
  <c r="AM368" i="1" s="1"/>
  <c r="AS368" i="1" s="1"/>
  <c r="AE369" i="1"/>
  <c r="F369" i="1"/>
  <c r="G368" i="1"/>
  <c r="H368" i="1" s="1"/>
  <c r="N368" i="1" s="1"/>
  <c r="T368" i="1" s="1"/>
  <c r="V368" i="1" s="1"/>
  <c r="AU367" i="1"/>
  <c r="AX367" i="1"/>
  <c r="M372" i="1"/>
  <c r="BG372" i="1" s="1"/>
  <c r="I371" i="1"/>
  <c r="J371" i="1"/>
  <c r="K371" i="1"/>
  <c r="L371" i="1"/>
  <c r="AL371" i="1"/>
  <c r="AJ370" i="1"/>
  <c r="AK370" i="1"/>
  <c r="AI370" i="1"/>
  <c r="AH370" i="1"/>
  <c r="AT367" i="1"/>
  <c r="U368" i="1" l="1"/>
  <c r="AT368" i="1"/>
  <c r="BT367" i="1"/>
  <c r="BS367" i="1"/>
  <c r="BF368" i="1"/>
  <c r="BL368" i="1" s="1"/>
  <c r="BR368" i="1" s="1"/>
  <c r="BJ372" i="1"/>
  <c r="BI372" i="1"/>
  <c r="BH372" i="1"/>
  <c r="BV367" i="1"/>
  <c r="BW367" i="1"/>
  <c r="BD370" i="1"/>
  <c r="BE370" i="1" s="1"/>
  <c r="AW367" i="1"/>
  <c r="F370" i="1"/>
  <c r="G369" i="1"/>
  <c r="H369" i="1" s="1"/>
  <c r="N369" i="1" s="1"/>
  <c r="T369" i="1" s="1"/>
  <c r="V369" i="1" s="1"/>
  <c r="AL372" i="1"/>
  <c r="AK371" i="1"/>
  <c r="AJ371" i="1"/>
  <c r="AH371" i="1"/>
  <c r="AI371" i="1"/>
  <c r="AF369" i="1"/>
  <c r="AG369" i="1" s="1"/>
  <c r="AM369" i="1" s="1"/>
  <c r="AS369" i="1" s="1"/>
  <c r="AE370" i="1"/>
  <c r="M373" i="1"/>
  <c r="BG373" i="1" s="1"/>
  <c r="K372" i="1"/>
  <c r="I372" i="1"/>
  <c r="J372" i="1"/>
  <c r="L372" i="1"/>
  <c r="AU368" i="1"/>
  <c r="AX368" i="1"/>
  <c r="BV368" i="1" l="1"/>
  <c r="BS368" i="1"/>
  <c r="BT368" i="1"/>
  <c r="BF369" i="1"/>
  <c r="BL369" i="1" s="1"/>
  <c r="BR369" i="1" s="1"/>
  <c r="BJ373" i="1"/>
  <c r="BI373" i="1"/>
  <c r="BH373" i="1"/>
  <c r="BW368" i="1"/>
  <c r="BD371" i="1"/>
  <c r="BE371" i="1" s="1"/>
  <c r="F371" i="1"/>
  <c r="G370" i="1"/>
  <c r="H370" i="1" s="1"/>
  <c r="N370" i="1" s="1"/>
  <c r="T370" i="1" s="1"/>
  <c r="V370" i="1" s="1"/>
  <c r="AU369" i="1"/>
  <c r="AX369" i="1"/>
  <c r="AL373" i="1"/>
  <c r="AJ372" i="1"/>
  <c r="AH372" i="1"/>
  <c r="AK372" i="1"/>
  <c r="AI372" i="1"/>
  <c r="U369" i="1"/>
  <c r="AE371" i="1"/>
  <c r="AF370" i="1"/>
  <c r="AG370" i="1" s="1"/>
  <c r="AM370" i="1" s="1"/>
  <c r="AS370" i="1" s="1"/>
  <c r="M374" i="1"/>
  <c r="BG374" i="1" s="1"/>
  <c r="I373" i="1"/>
  <c r="J373" i="1"/>
  <c r="L373" i="1"/>
  <c r="K373" i="1"/>
  <c r="AT369" i="1"/>
  <c r="AW368" i="1"/>
  <c r="U370" i="1" l="1"/>
  <c r="BT369" i="1"/>
  <c r="BS369" i="1"/>
  <c r="BF370" i="1"/>
  <c r="BL370" i="1" s="1"/>
  <c r="BR370" i="1" s="1"/>
  <c r="BJ374" i="1"/>
  <c r="BI374" i="1"/>
  <c r="BH374" i="1"/>
  <c r="BV369" i="1"/>
  <c r="BW369" i="1"/>
  <c r="BD372" i="1"/>
  <c r="BE372" i="1" s="1"/>
  <c r="AU370" i="1"/>
  <c r="AX370" i="1"/>
  <c r="AW369" i="1"/>
  <c r="AE372" i="1"/>
  <c r="AF371" i="1"/>
  <c r="AG371" i="1" s="1"/>
  <c r="AM371" i="1" s="1"/>
  <c r="AS371" i="1" s="1"/>
  <c r="AT370" i="1"/>
  <c r="M375" i="1"/>
  <c r="BG375" i="1" s="1"/>
  <c r="L374" i="1"/>
  <c r="I374" i="1"/>
  <c r="J374" i="1"/>
  <c r="K374" i="1"/>
  <c r="AL374" i="1"/>
  <c r="AH373" i="1"/>
  <c r="AK373" i="1"/>
  <c r="AI373" i="1"/>
  <c r="AJ373" i="1"/>
  <c r="F372" i="1"/>
  <c r="G371" i="1"/>
  <c r="H371" i="1" s="1"/>
  <c r="N371" i="1" s="1"/>
  <c r="T371" i="1" s="1"/>
  <c r="V371" i="1" s="1"/>
  <c r="AW370" i="1" l="1"/>
  <c r="BV370" i="1"/>
  <c r="BS370" i="1"/>
  <c r="BT370" i="1"/>
  <c r="BF371" i="1"/>
  <c r="BL371" i="1" s="1"/>
  <c r="BR371" i="1" s="1"/>
  <c r="BJ375" i="1"/>
  <c r="BI375" i="1"/>
  <c r="BH375" i="1"/>
  <c r="BW370" i="1"/>
  <c r="BD373" i="1"/>
  <c r="BE373" i="1" s="1"/>
  <c r="U371" i="1"/>
  <c r="AL375" i="1"/>
  <c r="AI374" i="1"/>
  <c r="AH374" i="1"/>
  <c r="AJ374" i="1"/>
  <c r="AK374" i="1"/>
  <c r="M376" i="1"/>
  <c r="BG376" i="1" s="1"/>
  <c r="I375" i="1"/>
  <c r="K375" i="1"/>
  <c r="L375" i="1"/>
  <c r="J375" i="1"/>
  <c r="AF372" i="1"/>
  <c r="AG372" i="1" s="1"/>
  <c r="AM372" i="1" s="1"/>
  <c r="AS372" i="1" s="1"/>
  <c r="AE373" i="1"/>
  <c r="F373" i="1"/>
  <c r="G372" i="1"/>
  <c r="H372" i="1" s="1"/>
  <c r="N372" i="1" s="1"/>
  <c r="T372" i="1" s="1"/>
  <c r="V372" i="1" s="1"/>
  <c r="AT371" i="1"/>
  <c r="AU371" i="1"/>
  <c r="AX371" i="1"/>
  <c r="AT372" i="1" l="1"/>
  <c r="BS371" i="1"/>
  <c r="BT371" i="1"/>
  <c r="BF372" i="1"/>
  <c r="BL372" i="1" s="1"/>
  <c r="BR372" i="1" s="1"/>
  <c r="BJ376" i="1"/>
  <c r="BI376" i="1"/>
  <c r="BH376" i="1"/>
  <c r="BV371" i="1"/>
  <c r="BW371" i="1"/>
  <c r="BD374" i="1"/>
  <c r="BE374" i="1" s="1"/>
  <c r="AL376" i="1"/>
  <c r="AK375" i="1"/>
  <c r="AJ375" i="1"/>
  <c r="AH375" i="1"/>
  <c r="AI375" i="1"/>
  <c r="AE374" i="1"/>
  <c r="AF373" i="1"/>
  <c r="AG373" i="1" s="1"/>
  <c r="AM373" i="1" s="1"/>
  <c r="AS373" i="1" s="1"/>
  <c r="AW371" i="1"/>
  <c r="M377" i="1"/>
  <c r="BG377" i="1" s="1"/>
  <c r="K376" i="1"/>
  <c r="J376" i="1"/>
  <c r="I376" i="1"/>
  <c r="L376" i="1"/>
  <c r="F374" i="1"/>
  <c r="G373" i="1"/>
  <c r="H373" i="1" s="1"/>
  <c r="N373" i="1" s="1"/>
  <c r="T373" i="1" s="1"/>
  <c r="V373" i="1" s="1"/>
  <c r="AU372" i="1"/>
  <c r="AX372" i="1"/>
  <c r="U372" i="1"/>
  <c r="AT373" i="1" l="1"/>
  <c r="U373" i="1"/>
  <c r="AW372" i="1"/>
  <c r="BV372" i="1"/>
  <c r="BT372" i="1"/>
  <c r="BF373" i="1"/>
  <c r="BL373" i="1" s="1"/>
  <c r="BR373" i="1" s="1"/>
  <c r="BS372" i="1"/>
  <c r="BJ377" i="1"/>
  <c r="BI377" i="1"/>
  <c r="BH377" i="1"/>
  <c r="BD375" i="1"/>
  <c r="BE375" i="1" s="1"/>
  <c r="AU373" i="1"/>
  <c r="AX373" i="1"/>
  <c r="F375" i="1"/>
  <c r="G374" i="1"/>
  <c r="H374" i="1" s="1"/>
  <c r="N374" i="1" s="1"/>
  <c r="T374" i="1" s="1"/>
  <c r="V374" i="1" s="1"/>
  <c r="AE375" i="1"/>
  <c r="AF374" i="1"/>
  <c r="AG374" i="1" s="1"/>
  <c r="AM374" i="1" s="1"/>
  <c r="AS374" i="1" s="1"/>
  <c r="M378" i="1"/>
  <c r="BG378" i="1" s="1"/>
  <c r="J377" i="1"/>
  <c r="I377" i="1"/>
  <c r="L377" i="1"/>
  <c r="K377" i="1"/>
  <c r="AL377" i="1"/>
  <c r="AH376" i="1"/>
  <c r="AI376" i="1"/>
  <c r="AK376" i="1"/>
  <c r="AJ376" i="1"/>
  <c r="AW373" i="1" l="1"/>
  <c r="BW372" i="1"/>
  <c r="BV373" i="1"/>
  <c r="BS373" i="1"/>
  <c r="BT373" i="1"/>
  <c r="BF374" i="1"/>
  <c r="BL374" i="1" s="1"/>
  <c r="BR374" i="1" s="1"/>
  <c r="BJ378" i="1"/>
  <c r="BI378" i="1"/>
  <c r="BH378" i="1"/>
  <c r="BW373" i="1"/>
  <c r="BD376" i="1"/>
  <c r="BE376" i="1" s="1"/>
  <c r="M379" i="1"/>
  <c r="BG379" i="1" s="1"/>
  <c r="I378" i="1"/>
  <c r="K378" i="1"/>
  <c r="J378" i="1"/>
  <c r="L378" i="1"/>
  <c r="AU374" i="1"/>
  <c r="AX374" i="1"/>
  <c r="U374" i="1"/>
  <c r="AL378" i="1"/>
  <c r="AH377" i="1"/>
  <c r="AJ377" i="1"/>
  <c r="AK377" i="1"/>
  <c r="AI377" i="1"/>
  <c r="AE376" i="1"/>
  <c r="AF375" i="1"/>
  <c r="AG375" i="1" s="1"/>
  <c r="AM375" i="1" s="1"/>
  <c r="AS375" i="1" s="1"/>
  <c r="AT374" i="1"/>
  <c r="F376" i="1"/>
  <c r="G375" i="1"/>
  <c r="H375" i="1" s="1"/>
  <c r="N375" i="1" s="1"/>
  <c r="T375" i="1" s="1"/>
  <c r="V375" i="1" s="1"/>
  <c r="U375" i="1" l="1"/>
  <c r="AT375" i="1"/>
  <c r="BV374" i="1"/>
  <c r="BT374" i="1"/>
  <c r="BS374" i="1"/>
  <c r="BF375" i="1"/>
  <c r="BL375" i="1" s="1"/>
  <c r="BR375" i="1" s="1"/>
  <c r="BI379" i="1"/>
  <c r="BJ379" i="1"/>
  <c r="BH379" i="1"/>
  <c r="BW374" i="1"/>
  <c r="BD377" i="1"/>
  <c r="BE377" i="1" s="1"/>
  <c r="AU375" i="1"/>
  <c r="AX375" i="1"/>
  <c r="F377" i="1"/>
  <c r="G376" i="1"/>
  <c r="H376" i="1" s="1"/>
  <c r="N376" i="1" s="1"/>
  <c r="T376" i="1" s="1"/>
  <c r="V376" i="1" s="1"/>
  <c r="AE377" i="1"/>
  <c r="AF376" i="1"/>
  <c r="AG376" i="1" s="1"/>
  <c r="AM376" i="1" s="1"/>
  <c r="AS376" i="1" s="1"/>
  <c r="AW374" i="1"/>
  <c r="AL379" i="1"/>
  <c r="AK378" i="1"/>
  <c r="AI378" i="1"/>
  <c r="AJ378" i="1"/>
  <c r="AH378" i="1"/>
  <c r="M380" i="1"/>
  <c r="BG380" i="1" s="1"/>
  <c r="L379" i="1"/>
  <c r="I379" i="1"/>
  <c r="K379" i="1"/>
  <c r="J379" i="1"/>
  <c r="BV375" i="1" l="1"/>
  <c r="BT375" i="1"/>
  <c r="BS375" i="1"/>
  <c r="BF376" i="1"/>
  <c r="BL376" i="1" s="1"/>
  <c r="BR376" i="1" s="1"/>
  <c r="BJ380" i="1"/>
  <c r="BI380" i="1"/>
  <c r="BH380" i="1"/>
  <c r="BW375" i="1"/>
  <c r="BD378" i="1"/>
  <c r="BE378" i="1" s="1"/>
  <c r="AU376" i="1"/>
  <c r="AX376" i="1"/>
  <c r="U376" i="1"/>
  <c r="M381" i="1"/>
  <c r="BG381" i="1" s="1"/>
  <c r="I380" i="1"/>
  <c r="K380" i="1"/>
  <c r="J380" i="1"/>
  <c r="L380" i="1"/>
  <c r="AE378" i="1"/>
  <c r="AF377" i="1"/>
  <c r="AG377" i="1" s="1"/>
  <c r="AM377" i="1" s="1"/>
  <c r="AS377" i="1" s="1"/>
  <c r="AL380" i="1"/>
  <c r="AJ379" i="1"/>
  <c r="AK379" i="1"/>
  <c r="AH379" i="1"/>
  <c r="AI379" i="1"/>
  <c r="AW375" i="1"/>
  <c r="F378" i="1"/>
  <c r="G377" i="1"/>
  <c r="H377" i="1" s="1"/>
  <c r="N377" i="1" s="1"/>
  <c r="T377" i="1" s="1"/>
  <c r="V377" i="1" s="1"/>
  <c r="AT376" i="1"/>
  <c r="AW376" i="1" l="1"/>
  <c r="BV376" i="1"/>
  <c r="BS376" i="1"/>
  <c r="BT376" i="1"/>
  <c r="BF377" i="1"/>
  <c r="BL377" i="1" s="1"/>
  <c r="BR377" i="1" s="1"/>
  <c r="BJ381" i="1"/>
  <c r="BI381" i="1"/>
  <c r="BH381" i="1"/>
  <c r="BW376" i="1"/>
  <c r="BD379" i="1"/>
  <c r="BE379" i="1" s="1"/>
  <c r="M382" i="1"/>
  <c r="BG382" i="1" s="1"/>
  <c r="J381" i="1"/>
  <c r="L381" i="1"/>
  <c r="I381" i="1"/>
  <c r="K381" i="1"/>
  <c r="AT377" i="1"/>
  <c r="AL381" i="1"/>
  <c r="AK380" i="1"/>
  <c r="AJ380" i="1"/>
  <c r="AH380" i="1"/>
  <c r="AI380" i="1"/>
  <c r="U377" i="1"/>
  <c r="AU377" i="1"/>
  <c r="AX377" i="1"/>
  <c r="F379" i="1"/>
  <c r="G378" i="1"/>
  <c r="H378" i="1" s="1"/>
  <c r="N378" i="1" s="1"/>
  <c r="T378" i="1" s="1"/>
  <c r="V378" i="1" s="1"/>
  <c r="AF378" i="1"/>
  <c r="AG378" i="1" s="1"/>
  <c r="AM378" i="1" s="1"/>
  <c r="AS378" i="1" s="1"/>
  <c r="AE379" i="1"/>
  <c r="BT377" i="1" l="1"/>
  <c r="BF378" i="1"/>
  <c r="BL378" i="1" s="1"/>
  <c r="BR378" i="1" s="1"/>
  <c r="BS377" i="1"/>
  <c r="BJ382" i="1"/>
  <c r="BI382" i="1"/>
  <c r="BH382" i="1"/>
  <c r="BV377" i="1"/>
  <c r="BW377" i="1"/>
  <c r="BD380" i="1"/>
  <c r="BE380" i="1" s="1"/>
  <c r="AT378" i="1"/>
  <c r="AL382" i="1"/>
  <c r="AH381" i="1"/>
  <c r="AK381" i="1"/>
  <c r="AI381" i="1"/>
  <c r="AJ381" i="1"/>
  <c r="AF379" i="1"/>
  <c r="AG379" i="1" s="1"/>
  <c r="AM379" i="1" s="1"/>
  <c r="AS379" i="1" s="1"/>
  <c r="AE380" i="1"/>
  <c r="AU378" i="1"/>
  <c r="AX378" i="1"/>
  <c r="M383" i="1"/>
  <c r="BG383" i="1" s="1"/>
  <c r="L382" i="1"/>
  <c r="J382" i="1"/>
  <c r="K382" i="1"/>
  <c r="I382" i="1"/>
  <c r="F380" i="1"/>
  <c r="G379" i="1"/>
  <c r="H379" i="1" s="1"/>
  <c r="N379" i="1" s="1"/>
  <c r="T379" i="1" s="1"/>
  <c r="V379" i="1" s="1"/>
  <c r="U378" i="1"/>
  <c r="AW377" i="1"/>
  <c r="BW378" i="1" l="1"/>
  <c r="BS378" i="1"/>
  <c r="BT378" i="1"/>
  <c r="BF379" i="1"/>
  <c r="BL379" i="1" s="1"/>
  <c r="BR379" i="1" s="1"/>
  <c r="BJ383" i="1"/>
  <c r="BI383" i="1"/>
  <c r="BH383" i="1"/>
  <c r="BV378" i="1"/>
  <c r="BD381" i="1"/>
  <c r="BE381" i="1" s="1"/>
  <c r="U379" i="1"/>
  <c r="F381" i="1"/>
  <c r="G380" i="1"/>
  <c r="H380" i="1" s="1"/>
  <c r="N380" i="1" s="1"/>
  <c r="T380" i="1" s="1"/>
  <c r="V380" i="1" s="1"/>
  <c r="AE381" i="1"/>
  <c r="AF380" i="1"/>
  <c r="AG380" i="1" s="1"/>
  <c r="AM380" i="1" s="1"/>
  <c r="AS380" i="1" s="1"/>
  <c r="AW378" i="1"/>
  <c r="L383" i="1"/>
  <c r="I383" i="1"/>
  <c r="K383" i="1"/>
  <c r="J383" i="1"/>
  <c r="AU379" i="1"/>
  <c r="AX379" i="1"/>
  <c r="AL383" i="1"/>
  <c r="AI382" i="1"/>
  <c r="AH382" i="1"/>
  <c r="AK382" i="1"/>
  <c r="AJ382" i="1"/>
  <c r="AT379" i="1"/>
  <c r="AT380" i="1" l="1"/>
  <c r="BT379" i="1"/>
  <c r="BS379" i="1"/>
  <c r="BF380" i="1"/>
  <c r="BL380" i="1" s="1"/>
  <c r="BR380" i="1" s="1"/>
  <c r="BV379" i="1"/>
  <c r="BW379" i="1"/>
  <c r="BD382" i="1"/>
  <c r="BE382" i="1" s="1"/>
  <c r="AW379" i="1"/>
  <c r="F382" i="1"/>
  <c r="G381" i="1"/>
  <c r="H381" i="1" s="1"/>
  <c r="N381" i="1" s="1"/>
  <c r="T381" i="1" s="1"/>
  <c r="V381" i="1" s="1"/>
  <c r="AE382" i="1"/>
  <c r="AF381" i="1"/>
  <c r="AG381" i="1" s="1"/>
  <c r="AM381" i="1" s="1"/>
  <c r="AS381" i="1" s="1"/>
  <c r="AK383" i="1"/>
  <c r="AJ383" i="1"/>
  <c r="AI383" i="1"/>
  <c r="AH383" i="1"/>
  <c r="AU380" i="1"/>
  <c r="AX380" i="1"/>
  <c r="U380" i="1"/>
  <c r="BT380" i="1" l="1"/>
  <c r="BS380" i="1"/>
  <c r="BF381" i="1"/>
  <c r="BL381" i="1" s="1"/>
  <c r="BR381" i="1" s="1"/>
  <c r="BV380" i="1"/>
  <c r="BW380" i="1"/>
  <c r="BD383" i="1"/>
  <c r="BE383" i="1" s="1"/>
  <c r="AU381" i="1"/>
  <c r="AX381" i="1"/>
  <c r="AW380" i="1"/>
  <c r="F383" i="1"/>
  <c r="G383" i="1" s="1"/>
  <c r="H383" i="1" s="1"/>
  <c r="N383" i="1" s="1"/>
  <c r="T383" i="1" s="1"/>
  <c r="G382" i="1"/>
  <c r="H382" i="1" s="1"/>
  <c r="N382" i="1" s="1"/>
  <c r="T382" i="1" s="1"/>
  <c r="V382" i="1" s="1"/>
  <c r="U381" i="1"/>
  <c r="AF382" i="1"/>
  <c r="AG382" i="1" s="1"/>
  <c r="AM382" i="1" s="1"/>
  <c r="AS382" i="1" s="1"/>
  <c r="AE383" i="1"/>
  <c r="AF383" i="1" s="1"/>
  <c r="AG383" i="1" s="1"/>
  <c r="AM383" i="1" s="1"/>
  <c r="AS383" i="1" s="1"/>
  <c r="AT381" i="1"/>
  <c r="X3" i="1" l="1"/>
  <c r="Z3" i="1"/>
  <c r="AT382" i="1"/>
  <c r="AT383" i="1" s="1"/>
  <c r="AW381" i="1"/>
  <c r="BS381" i="1"/>
  <c r="BT381" i="1"/>
  <c r="BF382" i="1"/>
  <c r="BL382" i="1" s="1"/>
  <c r="BR382" i="1" s="1"/>
  <c r="BF383" i="1"/>
  <c r="BL383" i="1" s="1"/>
  <c r="BR383" i="1" s="1"/>
  <c r="BV381" i="1"/>
  <c r="BW381" i="1"/>
  <c r="AU383" i="1"/>
  <c r="AB3" i="1" s="1" a="1"/>
  <c r="AB3" i="1" s="1"/>
  <c r="Z2" i="1"/>
  <c r="V383" i="1"/>
  <c r="AB2" i="1" s="1" a="1"/>
  <c r="AB2" i="1" s="1"/>
  <c r="X2" i="1"/>
  <c r="AU382" i="1"/>
  <c r="AX382" i="1"/>
  <c r="U382" i="1"/>
  <c r="U383" i="1" s="1"/>
  <c r="Z4" i="1" l="1"/>
  <c r="X4" i="1"/>
  <c r="AW382" i="1"/>
  <c r="AW383" i="1" s="1"/>
  <c r="BT383" i="1"/>
  <c r="AB4" i="1" s="1" a="1"/>
  <c r="AB4" i="1" s="1"/>
  <c r="BT382" i="1"/>
  <c r="BS382" i="1"/>
  <c r="BS383" i="1" s="1"/>
  <c r="BV382" i="1"/>
  <c r="BV383" i="1" s="1"/>
  <c r="AX383" i="1"/>
  <c r="AC4" i="1" l="1" a="1"/>
  <c r="AC4" i="1" s="1"/>
  <c r="AC3" i="1" a="1"/>
  <c r="AC3" i="1" s="1"/>
  <c r="BW383" i="1"/>
  <c r="BW38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<sst xmlns="http://schemas.openxmlformats.org/spreadsheetml/2006/main" count="798" uniqueCount="436">
  <si>
    <t>Property ID</t>
  </si>
  <si>
    <t>Loan Month</t>
  </si>
  <si>
    <t>Loan Payment</t>
  </si>
  <si>
    <t>Loan Interest</t>
  </si>
  <si>
    <t>Loan Principal</t>
  </si>
  <si>
    <t>Loan Balance</t>
  </si>
  <si>
    <t>PMI</t>
  </si>
  <si>
    <t>Property Tax</t>
  </si>
  <si>
    <t>HOA</t>
  </si>
  <si>
    <t>Term</t>
  </si>
  <si>
    <t>Rate</t>
  </si>
  <si>
    <t>Annual HPA</t>
  </si>
  <si>
    <t>Path Name</t>
  </si>
  <si>
    <t>Bull</t>
  </si>
  <si>
    <t>Bear</t>
  </si>
  <si>
    <t>Base</t>
  </si>
  <si>
    <t>URL</t>
  </si>
  <si>
    <t>List Price</t>
  </si>
  <si>
    <t>Time Sitting</t>
  </si>
  <si>
    <t>Proposed Offer</t>
  </si>
  <si>
    <t>Discount</t>
  </si>
  <si>
    <t>Neighborhood Rating</t>
  </si>
  <si>
    <t>Percent Renters</t>
  </si>
  <si>
    <t>Expenses High</t>
  </si>
  <si>
    <t>Rent High</t>
  </si>
  <si>
    <t>Rent Low</t>
  </si>
  <si>
    <t>Margin High</t>
  </si>
  <si>
    <t>Margin Low</t>
  </si>
  <si>
    <t>Extra Notes</t>
  </si>
  <si>
    <t>https://www.zillow.com/homedetails/118-Grove-St-APT-13-Stamford-CT-06901/177211667_zpid/</t>
  </si>
  <si>
    <t>1 Day</t>
  </si>
  <si>
    <t>A+</t>
  </si>
  <si>
    <t>https://www.redfin.com/CT/Stamford/445-Hope-St-06906/unit-1/home/172870575</t>
  </si>
  <si>
    <t>5 days</t>
  </si>
  <si>
    <t>A-</t>
  </si>
  <si>
    <t>https://www.zillow.com/homedetails/63-Maple-Tree-Ave-APT-D-Stamford-CT-06906/177195749_zpid/</t>
  </si>
  <si>
    <t>46 days</t>
  </si>
  <si>
    <t>Not many comps, has renter, curious to see numbers</t>
  </si>
  <si>
    <t>https://www.redfin.com/CT/Stamford/102-Holcomb-Ave-06906/home/40495404</t>
  </si>
  <si>
    <t>3 months</t>
  </si>
  <si>
    <t>6 beds total, HARD TO FILLLLL, sqftage and no pics red flag but that area is actually solid</t>
  </si>
  <si>
    <t>https://www.zillow.com/homes/95-Columbus-Pl-.num.7-Stamford,-CT-06907_rb/177207581_zpid/</t>
  </si>
  <si>
    <t>Few days</t>
  </si>
  <si>
    <t>B+</t>
  </si>
  <si>
    <t>Fresh Paint, Low Comps</t>
  </si>
  <si>
    <t>https://www.bing.com/maps?osid=1db5c6c3-68c8-490a-8127-4faf367266c1&amp;cp=41.052528~-73.568859&amp;lvl=14&amp;imgid=f397f764-1245-4b1e-9292-347a7c3b5291&amp;v=2&amp;sV=2&amp;form=S00027</t>
  </si>
  <si>
    <t>This is active on bing marketplace? If this is real this is a gold mine. The cheapest comp is 3200 but far nicer.</t>
  </si>
  <si>
    <t>https://www.redfin.com/CT/Stamford/15-Greenwich-Ave-06902/unit-5/home/107093948</t>
  </si>
  <si>
    <t>1 day</t>
  </si>
  <si>
    <t>https://www.redfin.com/CT/Stamford/900-Hope-St-06907/unit-1C/home/107093836</t>
  </si>
  <si>
    <t>https://www.redfin.com/CT/Stamford/38-Adams-Ave-06902/unit-5/home/107108338</t>
  </si>
  <si>
    <t>https://www.zillow.com/homedetails/23-Marlin-Dr-Norwalk-CT-06854/58813632_zpid/</t>
  </si>
  <si>
    <t>4.5 months</t>
  </si>
  <si>
    <t>B</t>
  </si>
  <si>
    <t>Needs work, garage, Hard to find good comps</t>
  </si>
  <si>
    <t>https://www.foreclosure.com/address/Southfield-Ave-Apt-116-Stamford-CT-06902/55624402_lid</t>
  </si>
  <si>
    <t>not shown</t>
  </si>
  <si>
    <t>SHORT SALLEEE, appears to be sold and also have me blocked from buying due to income restriction, they may also have rental restriction, i could make agent verify</t>
  </si>
  <si>
    <t>https://www.redfin.com/CT/Stamford/39-Mulberry-St-06907/unit-E/home/107087097</t>
  </si>
  <si>
    <t>16 days</t>
  </si>
  <si>
    <t>Deck, Garage, Washer + Dryer, 3 Stories, Minimum to no work, low comps</t>
  </si>
  <si>
    <t>https://www.redfin.com/CT/Stamford/75-Maple-Tree-Ave-06906/unit-F/home/107096770</t>
  </si>
  <si>
    <t>25 days</t>
  </si>
  <si>
    <t>old but good looking, needs new tub (by looks)</t>
  </si>
  <si>
    <t>https://www.zillow.com/homedetails/37-Greenwich-Ave-APT-2-12-Stamford-CT-06902/177210967_zpid//</t>
  </si>
  <si>
    <t>80 days</t>
  </si>
  <si>
    <t>off market</t>
  </si>
  <si>
    <t>https://www.redfin.com/CT/Stamford/970-Hope-St-06907/unit-4H/home/107094245</t>
  </si>
  <si>
    <t>16 Days</t>
  </si>
  <si>
    <t>Outdated looking, reserved parking garage</t>
  </si>
  <si>
    <t>https://www.redfin.com/CT/Stamford/194-West-Ave-06902/unit-1/home/107084782</t>
  </si>
  <si>
    <t>Nice but little too expensive for margin</t>
  </si>
  <si>
    <t>https://www.redfin.com/CT/Stamford/62-Seaton-Rd-06902/unit-62/home/174155379</t>
  </si>
  <si>
    <t>No work for interior</t>
  </si>
  <si>
    <t>https://www.realtor.com/realestateandhomes-detail/35-Fara-Dr_Stamford_CT_06905_M44368-93674</t>
  </si>
  <si>
    <t>A</t>
  </si>
  <si>
    <t>Basement, Deck, Nice Yard</t>
  </si>
  <si>
    <t>https://www.redfin.com/CT/Stamford/39-Glenbrook-Rd-06902/unit-1S/home/107108244</t>
  </si>
  <si>
    <t>May want to start thinking about 1 brs</t>
  </si>
  <si>
    <t>https://www.redfin.com/CT/Stamford/77-Glenbrook-Rd-06902/unit-208/home/107087746</t>
  </si>
  <si>
    <t>60 days</t>
  </si>
  <si>
    <t>maybe consider 1brs</t>
  </si>
  <si>
    <t>https://www.zillow.com/homedetails/241-Hamilton-Ave-9-Stamford-CT-06902/2066799560_zpid/</t>
  </si>
  <si>
    <t>2 days</t>
  </si>
  <si>
    <t>Nice inside, small porch, public swimming pool</t>
  </si>
  <si>
    <t>https://www.auction.com/details/759-hope-st-stamford-ct-868199</t>
  </si>
  <si>
    <t>BID</t>
  </si>
  <si>
    <t>Bidding bidding bidding, no financing allowed means you have to pay entire cost in cash w no loan</t>
  </si>
  <si>
    <t>https://www.redfin.com/CT/Stamford/285-Sylvan-Knoll-Rd-06902/home/176642840</t>
  </si>
  <si>
    <t>Very similar to other Knoll st (I should check how nice this area is)</t>
  </si>
  <si>
    <t>https://www.redfin.com/CT/Stamford/100-Hope-St-06906/unit-36/home/107083238</t>
  </si>
  <si>
    <t>New</t>
  </si>
  <si>
    <t>https://www.realtor.com/realestateandhomes-detail/154-Cold-Spring-Rd-Apt-38_Stamford_CT_06905_M47475-24473</t>
  </si>
  <si>
    <t>https://www.realtor.com/realestateandhomes-detail/1078-E-Main-St-Apt-2_Stamford_CT_06902_M44641-60972</t>
  </si>
  <si>
    <t>https://www.redfin.com/CT/Stamford/33-Dean-St-06902/unit-A/home/107113506</t>
  </si>
  <si>
    <t>https://www.zillow.com/homedetails/20-Douglas-Ave-Stamford-CT-06906/177187528_zpid/</t>
  </si>
  <si>
    <t>4.5 Months</t>
  </si>
  <si>
    <t>Old Home</t>
  </si>
  <si>
    <t>https://www.redfin.com/CT/Stamford/217-Sylvan-Knoll-Rd-06902/home/146076738</t>
  </si>
  <si>
    <t>3 days</t>
  </si>
  <si>
    <t>https://www.redfin.com/CT/Stamford/10-Lolly-Ln-06903/home/107087290</t>
  </si>
  <si>
    <t>https://www.zillow.com/homedetails/66-Gillies-Ln-66-Norwalk-CT-06854/2066966303_zpid/</t>
  </si>
  <si>
    <t>https://www.redfin.com/CT/Stamford/27-Standish-Rd-06902/unit-1/home/107093015</t>
  </si>
  <si>
    <t>5 months</t>
  </si>
  <si>
    <t>renovaytid</t>
  </si>
  <si>
    <t>UNKNOWN</t>
  </si>
  <si>
    <t>https://newyork.craigslist.org/fct/reo/d/stamford-condominium-for-sale-attention/7422664001.html</t>
  </si>
  <si>
    <t>21 days</t>
  </si>
  <si>
    <t>HAS TENET, 50k needed up front for investment property due to tenant, no HOA cost listed, also 250k for 800 sqft pretty bad for that area, other comps on here in similar spot seemingly nicer and lower cost</t>
  </si>
  <si>
    <t>https://www.zillow.com/homedetails/59-Courtland-Ave-APT-1U-Stamford-CT-06902/177212540_zpid/</t>
  </si>
  <si>
    <t>176 days</t>
  </si>
  <si>
    <t>cramped bedroom, agent told me this 59 only</t>
  </si>
  <si>
    <t>https://www.zillow.com/homedetails/54-W-North-St-519-Stamford-CT-06902/2076618943_zpid/</t>
  </si>
  <si>
    <t>Yr</t>
  </si>
  <si>
    <t>Near Park and Golf Course, Garage, High HOA</t>
  </si>
  <si>
    <t>https://www.zillow.com/homedetails/304-Sylvan-Knoll-Rd-Stamford-CT-06902/2102262257_zpid/</t>
  </si>
  <si>
    <t>60 Days</t>
  </si>
  <si>
    <t>Outdated looking, floors look rough, High HOA, basement, New washer + Dryer, Near Park</t>
  </si>
  <si>
    <t>https://www.trulia.com/p/ct/stamford/415-sylvan-knoll-rd-stamford-ct-06902--2244307827</t>
  </si>
  <si>
    <t>3 Days</t>
  </si>
  <si>
    <t>No Pictures</t>
  </si>
  <si>
    <t>https://www.zillow.com/homedetails/108-Studio-Rd-Stamford-CT-06903/177185490_zpid/</t>
  </si>
  <si>
    <t>1 week</t>
  </si>
  <si>
    <t>Low Renter %, Minimum to no work needed, Isolated, No good comps</t>
  </si>
  <si>
    <t>https://www.zillow.com/homedetails/20-Francis-Ave-Stamford-CT-06905/177197274_zpid/</t>
  </si>
  <si>
    <t>Might need to be repainted</t>
  </si>
  <si>
    <t>https://www.zillow.com/homedetails/45-Lancaster-Pl-Stamford-CT-06905/177224868_zpid/</t>
  </si>
  <si>
    <t>2 weeks</t>
  </si>
  <si>
    <t>https://www.zillow.com/homedetails/125-Prospect-St-APT-6I-Stamford-CT-06901/177203672_zpid/</t>
  </si>
  <si>
    <t>20 days</t>
  </si>
  <si>
    <t>https://www.zillow.com/homedetails/103-Highview-Ave-APT-B-Stamford-CT-06907/177213709_zpid/</t>
  </si>
  <si>
    <t>35 days</t>
  </si>
  <si>
    <t>Not many comps, looks nowhere sufficient with rent numbers</t>
  </si>
  <si>
    <t>https://www.zillow.com/homedetails/14-Church-St-Stamford-CT-06906/177186528_zpid/</t>
  </si>
  <si>
    <t>39 days</t>
  </si>
  <si>
    <t>https://www.zillow.com/homedetails/21-Pepper-Ridge-Rd-Stamford-CT-06905/177190310_zpid/</t>
  </si>
  <si>
    <t>4 days</t>
  </si>
  <si>
    <t>0 close comps, maybe could be split to 2 units</t>
  </si>
  <si>
    <t>https://www.zillow.com/homedetails/248-Glenbrook-Rd-APT-37D-Stamford-CT-06906/2067412642_zpid/</t>
  </si>
  <si>
    <t>23 days</t>
  </si>
  <si>
    <t>https://www.zillow.com/homedetails/19-Avery-St-B-Stamford-CT-06902/177213099_zpid/</t>
  </si>
  <si>
    <t>66 days</t>
  </si>
  <si>
    <t>https://www.zillow.com/homedetails/24-East-Ave-APT-9-Stamford-CT-06902/177206539_zpid/</t>
  </si>
  <si>
    <t>68 days</t>
  </si>
  <si>
    <t>https://www.zillow.com/homedetails/43-Little-Hill-Dr-Stamford-CT-06905/177189766_zpid/</t>
  </si>
  <si>
    <t>44 days</t>
  </si>
  <si>
    <t>https://www.zillow.com/homedetails/93-Haig-Ave-Stamford-CT-06905/177208746_zpid/</t>
  </si>
  <si>
    <t>82 days</t>
  </si>
  <si>
    <t>very nice,bad comp</t>
  </si>
  <si>
    <t>https://www.zillow.com/homedetails/106-Forest-St-106-Stamford-CT-06901/2093889706_zpid/</t>
  </si>
  <si>
    <t>107 days</t>
  </si>
  <si>
    <t>https://www.zillow.com/homedetails/32-Weed-Hill-Ave-APT-O-Stamford-CT-06907/177192817_zpid/</t>
  </si>
  <si>
    <t>123 days</t>
  </si>
  <si>
    <t>https://www.zillow.com/homedetails/39-Glenbrook-Rd-APT-4E-Stamford-CT-06902/177208420_zpid/</t>
  </si>
  <si>
    <t>53 days</t>
  </si>
  <si>
    <t>old n ugly, recent price cut</t>
  </si>
  <si>
    <t>https://www.zillow.com/homedetails/50-Glenbrook-Rd-APT-16A-Stamford-CT-06902/177227963_zpid/</t>
  </si>
  <si>
    <t>169 days</t>
  </si>
  <si>
    <t>1bed, no house hack</t>
  </si>
  <si>
    <t>https://www.redfin.com/CT/Stamford/237-Strawberry-Hill-Ave-06902/unit-40/home/107086576</t>
  </si>
  <si>
    <t>11 days</t>
  </si>
  <si>
    <t>very nice, large</t>
  </si>
  <si>
    <t>59 days</t>
  </si>
  <si>
    <t>https://www.redfin.com/CT/Stamford/22-Glenbrook-Rd-06902/unit-304/home/107108229</t>
  </si>
  <si>
    <t>243 days</t>
  </si>
  <si>
    <t>https://www.redfin.com/CT/Stamford/91-W-Broad-St-06902/unit-15/home/144525299</t>
  </si>
  <si>
    <t>Very Nice, Can't make anaother bedroom, has small deck and garage</t>
  </si>
  <si>
    <t>https://www.redfin.com/CT/Stamford/7-4th-St-06905/unit-4F/home/107083613</t>
  </si>
  <si>
    <t>https://www.redfin.com/CT/Stamford/850-E-Main-St-06902/unit-320/home/107110697</t>
  </si>
  <si>
    <t>Good area, Overpriced and small</t>
  </si>
  <si>
    <t>https://www.redfin.com/CT/Stamford/27-Northill-St-06907/unit-6W/home/107106397</t>
  </si>
  <si>
    <t>Tiny, studio</t>
  </si>
  <si>
    <t>https://www.bing.com/maps?osid=abcc3f5c-3c6a-448f-909b-042862ac6387&amp;cp=41.07037~-73.546556&amp;lvl=15&amp;v=2&amp;sV=2&amp;form=S00027</t>
  </si>
  <si>
    <t>240k 3 bed but MINI</t>
  </si>
  <si>
    <t>https://www.zillow.com/homedetails/54-W-North-St-514-Stamford-CT-06902/2066677166_zpid/</t>
  </si>
  <si>
    <t>3 hours</t>
  </si>
  <si>
    <t>owner occupied</t>
  </si>
  <si>
    <t>https://www.zillow.com/homedetails/27-Standish-Rd-APT-1-Stamford-CT-06902/177203021_zpid/</t>
  </si>
  <si>
    <t>147 days</t>
  </si>
  <si>
    <t>https://www.redfin.com/CT/Stamford/445-Hope-St-06906/unit-5/home/172800462</t>
  </si>
  <si>
    <t>https://www.redfin.com/CT/Stamford/93-Shadow-Ridge-Rd-06905/home/107095101</t>
  </si>
  <si>
    <t>https://www.zillow.com/homedetails/45-West-Ave-Stamford-CT-06902/177188877_zpid/</t>
  </si>
  <si>
    <t>https://www.redfin.com/CT/Stamford/64-Myano-Ln-06902/home/107098988</t>
  </si>
  <si>
    <t>Kitchen and bathroom look a little rough. Needs new wallpaer/paint. Using living room as bedroom</t>
  </si>
  <si>
    <t>https://www.redfin.com/CT/Stamford/22-Glenbrook-Rd-06902/unit-416/home/107109827</t>
  </si>
  <si>
    <t>Has tenant, Price calculated on 20% down, no inside pictures.</t>
  </si>
  <si>
    <t>Stamford</t>
  </si>
  <si>
    <t>Region</t>
  </si>
  <si>
    <t>Chicago</t>
  </si>
  <si>
    <t>2938 FILLMORE</t>
  </si>
  <si>
    <t>https://www.redfin.com/IL/Chicago/2938-W-Fillmore-St-60612/unit-200/home/39549841</t>
  </si>
  <si>
    <t>8 days</t>
  </si>
  <si>
    <t>not many comps</t>
  </si>
  <si>
    <t>https://www.redfin.com/IL/Chicago/2111-S-Fairfield-Ave-60608/unit-2/home/13153437</t>
  </si>
  <si>
    <t>103 days</t>
  </si>
  <si>
    <t>Not great comps</t>
  </si>
  <si>
    <t>https://www.redfin.com/IL/Evanston/126-Clyde-Ave-60202/unit-3/home/12777174</t>
  </si>
  <si>
    <t>184 days</t>
  </si>
  <si>
    <t>rough comps</t>
  </si>
  <si>
    <t>https://www.redfin.com/IL/Chicago/7337-S-South-Shore-Dr-60649/unit-908/home/13216219</t>
  </si>
  <si>
    <t>1 Month</t>
  </si>
  <si>
    <t>C</t>
  </si>
  <si>
    <t>https://www.redfin.com/IL/Chicago/7442-N-Hermitage-Ave-60626/unit-3H/home/12666488</t>
  </si>
  <si>
    <t>1 bedroom but make it 2 bedroom. High comps. TV/Cable, water, insurance included</t>
  </si>
  <si>
    <t>https://www.zillow.com/homedetails/707-W-Waveland-Ave-1605-Chicago-IL-60613/2074072178_zpid/?</t>
  </si>
  <si>
    <t>Might not actually be available still, I called the lady</t>
  </si>
  <si>
    <t>https://www.zillow.com/homedetails/5052-N-Marine-Dr-APT-D4-Chicago-IL-60640/2090759933_zpid/</t>
  </si>
  <si>
    <t>6 Months</t>
  </si>
  <si>
    <t>Red flag they tried renting for 1290 temporarily (as 1 bed)</t>
  </si>
  <si>
    <t>https://www.redfin.com/IL/Chicago/5757-N-Sheridan-Rd-60660/unit-6C/home/13408544</t>
  </si>
  <si>
    <t>12 Days</t>
  </si>
  <si>
    <t>https://www.redfin.com/IL/Chicago/836-W-Lakeside-Pl-60640/unit-G/home/12701005</t>
  </si>
  <si>
    <t>108 Days</t>
  </si>
  <si>
    <t>https://www.redfin.com/IL/Chicago/4250-N-Marine-Dr-60613/unit-2831/home/13396474</t>
  </si>
  <si>
    <t>2 Months</t>
  </si>
  <si>
    <t>https://www.zillow.com/homedetails/720-W-Gordon-Ter-APT-3M-Chicago-IL-60613/37https://www.zillow.com/homedetails/720-W-Gordon-Ter-APT-3M-Chicago-IL-60613/3704525_zpid/04525_zpid/</t>
  </si>
  <si>
    <t>7 Days</t>
  </si>
  <si>
    <t>https://www.redfin.com/IL/Chicago/801-S-Plymouth-Ct-60605/unit-307/home/14091141</t>
  </si>
  <si>
    <t>3 Months</t>
  </si>
  <si>
    <t>900 sqft 1br sqz, can't see floor plan!</t>
  </si>
  <si>
    <t>https://www.redfin.com/IL/Evanston/410-Ridge-Ave-60202/unit-24-1/home/13573735</t>
  </si>
  <si>
    <t>6 Days</t>
  </si>
  <si>
    <t>https://www.zillow.com/homedetails/1415-Dodge-Ave-Evanston-IL-60201/2073227247_zpid/</t>
  </si>
  <si>
    <t>2 Days</t>
  </si>
  <si>
    <t>Will sell any day</t>
  </si>
  <si>
    <t>https://www.redfin.com/IL/Chicago/1643-W-Lunt-Ave-60626/unit-2N/home/12622807</t>
  </si>
  <si>
    <t>No visits? Very close to metro</t>
  </si>
  <si>
    <t>https://www.zillow.com/homes/1517-W-Fargo-Ave-Apt-G-Chicago,-IL,-60626_rb/2077314930_zpid/</t>
  </si>
  <si>
    <t>2 months</t>
  </si>
  <si>
    <t>Right by train, HOA includes: Heat, water, storage, etc. Older home but remodeled in 2020, Lower end of comps dont seem to be as nice</t>
  </si>
  <si>
    <t>https://www.redfin.com/IL/Chicago/7306-N-Winchester-Ave-60626/unit-402/home/13572214</t>
  </si>
  <si>
    <t>1.5 Months</t>
  </si>
  <si>
    <t>Next to park, assigned parking, other properties seem newer</t>
  </si>
  <si>
    <t>https://www.redfin.com/IL/Chicago/6030-N-Sheridan-Rd-60660/unit-1108/home/12701020</t>
  </si>
  <si>
    <t>8 Months</t>
  </si>
  <si>
    <t>Water view</t>
  </si>
  <si>
    <t>https://www.redfin.com/IL/Chicago/540-W-Cornelia-Ave-60657/unit-G/home/12683184</t>
  </si>
  <si>
    <t>5 Months</t>
  </si>
  <si>
    <t>Amazing area, garden unit could hurt value</t>
  </si>
  <si>
    <t>https://www.redfin.com/IL/Chicago/1640-W-Sherwin-Ave-60626/unit-4D/home/39560477</t>
  </si>
  <si>
    <t>Building in bad shape, water damage in unit, other units for much cheaper in building, may have to put higher % down due to building owner composition, right by metro</t>
  </si>
  <si>
    <t>https://www.redfin.com/IL/Chicago/1136-W-Pratt-Blvd-60626/unit-GS/home/26803202</t>
  </si>
  <si>
    <t>https://www.redfin.com/IL/Chicago/1926-N-Leclaire-Ave-60639/unit-1/home/145018731</t>
  </si>
  <si>
    <t>zenlist</t>
  </si>
  <si>
    <t>7 Months</t>
  </si>
  <si>
    <t>Private zenlist listing, some info foggy (filled in expenses based on adjusting different unit in that building for offered price on redfin), not sure how long it's really been sitting, can't be shown for 2 months</t>
  </si>
  <si>
    <t>https://www.zillow.com/homedetails/3430-N-Elaine-Pl-APT-3-Chicago-IL-60657/3717003_zpid/</t>
  </si>
  <si>
    <t>kennmore brother, sold</t>
  </si>
  <si>
    <t>https://www.redfin.com/IL/Chicago/2855-W-Congress-Pkwy-60612/home/174474751</t>
  </si>
  <si>
    <t>1 Hour</t>
  </si>
  <si>
    <t>Think it'll be gone quick but not best area</t>
  </si>
  <si>
    <t>https://www.redfin.com/IL/Chicago/7536-N-Bell-Ave-60645/home/13572810</t>
  </si>
  <si>
    <t>2 Hours</t>
  </si>
  <si>
    <t>Non HOA, margin not amazing</t>
  </si>
  <si>
    <t>https://www.redfin.com/IL/Evanston/2730-Central-St-60201/unit-2B/home/13633381?utm_source=myredfin&amp;utm_medium=email&amp;utm_campaign=recommendations_update&amp;riftinfo=ZXY9ZW1haWwmbD00NTc4NTE3MSZwPWxpc3RpbmdfdXBkYXRlc19yZWNvbW1lbmRhdGlvbnMmYT1jbGljayZzPXJlY29tbWVuZGF0aW9ucyZ0PWFkZHJlc3MmZW1haWxfaWQ9NDU3ODUxNzFfMTYxNDA5MzYyNl82JnVwZGF0ZV90eXBlPTEmbGlscl9zY29yZT0wLjIxMTkmbGlzdGluZ19pZD0xMjg2MTg3NDUmcHJvcGVydHlfaWQ9MTM2MzMzODEmcG9zaXRpb25fbnVtYmVyPTE=</t>
  </si>
  <si>
    <t>Margin horrible</t>
  </si>
  <si>
    <t>https://www.redfin.com/IL/Chicago/4447-N-Malden-St-60640/unit-G/home/12671497</t>
  </si>
  <si>
    <t>Moist garden unit</t>
  </si>
  <si>
    <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t>
  </si>
  <si>
    <t>https://www.redfin.com/IL/Chicago/431-S-Dearborn-St-60605/unit-809/home/12813528</t>
  </si>
  <si>
    <t>https://www.redfin.com/IL/Chicago/20-N-State-St-60602/unit-402/home/12666160</t>
  </si>
  <si>
    <t>06901</t>
  </si>
  <si>
    <t>Cumulative Principal (No Appreciation)</t>
  </si>
  <si>
    <t>Cumulative Principal (Appreciation)</t>
  </si>
  <si>
    <t>Maintenance</t>
  </si>
  <si>
    <t>Property Level HPI</t>
  </si>
  <si>
    <t>Home Value</t>
  </si>
  <si>
    <t>Vacancy Rate</t>
  </si>
  <si>
    <t>Expense Index</t>
  </si>
  <si>
    <t>Rent Increase Rate</t>
  </si>
  <si>
    <t>Sale/Cashout Period</t>
  </si>
  <si>
    <t>Annual Expense Increase Rate</t>
  </si>
  <si>
    <t>Rent Value</t>
  </si>
  <si>
    <t>Rental Index</t>
  </si>
  <si>
    <t>Home Price</t>
  </si>
  <si>
    <t>Insurance Cost</t>
  </si>
  <si>
    <t>Net Rent Approximation</t>
  </si>
  <si>
    <t>Down Payment</t>
  </si>
  <si>
    <t>Total Misc Expenses</t>
  </si>
  <si>
    <t>Cash Flow Approximation (Hold)</t>
  </si>
  <si>
    <t>Cash Flow Approximation (Sell)</t>
  </si>
  <si>
    <t>Cumulative Net Income (Hold)</t>
  </si>
  <si>
    <t>Cumulative Net Income (Sell)</t>
  </si>
  <si>
    <t>MOIC (Hold)</t>
  </si>
  <si>
    <t>MOIC (Sell)</t>
  </si>
  <si>
    <t>Rent Assumpiton</t>
  </si>
  <si>
    <t>High</t>
  </si>
  <si>
    <t>Low</t>
  </si>
  <si>
    <t>Mid</t>
  </si>
  <si>
    <t>Gross Yield (Initial)</t>
  </si>
  <si>
    <t>Cap Rate (Initial)</t>
  </si>
  <si>
    <t>Cash on Cash (Initial)</t>
  </si>
  <si>
    <t>Invest Yield (Hold)</t>
  </si>
  <si>
    <t>Invest Yield (Sell)</t>
  </si>
  <si>
    <t>Initial Costs</t>
  </si>
  <si>
    <t>Rental Estimate</t>
  </si>
  <si>
    <t>Rent Mid</t>
  </si>
  <si>
    <t>Rent Keys</t>
  </si>
  <si>
    <t>Profit Margin (Initial)</t>
  </si>
  <si>
    <t>Breakeven (Hold)</t>
  </si>
  <si>
    <t>Breakeven (Sell)</t>
  </si>
  <si>
    <t>Term Keys</t>
  </si>
  <si>
    <t>Expenses Low</t>
  </si>
  <si>
    <t>Margin Mid</t>
  </si>
  <si>
    <t>06903</t>
  </si>
  <si>
    <t>06906</t>
  </si>
  <si>
    <t>06907</t>
  </si>
  <si>
    <t>06902</t>
  </si>
  <si>
    <t>p&amp;i</t>
  </si>
  <si>
    <t>insurance</t>
  </si>
  <si>
    <t>tax</t>
  </si>
  <si>
    <t>pmi</t>
  </si>
  <si>
    <t>hoa</t>
  </si>
  <si>
    <t>06905</t>
  </si>
  <si>
    <t>06854</t>
  </si>
  <si>
    <t>0</t>
  </si>
  <si>
    <t>kinda nice. Not a lot of good comps and my lowball pretty low, had 1300 rent comp</t>
  </si>
  <si>
    <t xml:space="preserve">No renting allowed, </t>
  </si>
  <si>
    <t>Not great area</t>
  </si>
  <si>
    <t>margins iffy</t>
  </si>
  <si>
    <t>bad margins</t>
  </si>
  <si>
    <t xml:space="preserve">Small place high hoa, </t>
  </si>
  <si>
    <t xml:space="preserve">brutal squeeze 750sqft 1br </t>
  </si>
  <si>
    <t>Bad area</t>
  </si>
  <si>
    <t>has potential</t>
  </si>
  <si>
    <t>Very close margins</t>
  </si>
  <si>
    <t>cheapest comp, three bed two bath for 3200 but far worse and one less bath, There is a thee bad one bath for 2240 which is concerning but idk if considering that comp</t>
  </si>
  <si>
    <t>not good</t>
  </si>
  <si>
    <t>small but workable margins</t>
  </si>
  <si>
    <t xml:space="preserve">Looks Nice </t>
  </si>
  <si>
    <t>No pictures of inside, Decription makes it seem like it may be rough</t>
  </si>
  <si>
    <t>Very Nice inside, multiple apartments on same street for over $2000, numbers are calculated on 5% down. If I do 20%, very profitable</t>
  </si>
  <si>
    <t>1136 PRATT</t>
  </si>
  <si>
    <t>126 CLYDE</t>
  </si>
  <si>
    <t>1415 DODGE</t>
  </si>
  <si>
    <t>1517 FARGO</t>
  </si>
  <si>
    <t>1629 GREENLEAF</t>
  </si>
  <si>
    <t>1640 SHERWIN</t>
  </si>
  <si>
    <t>1643 LUNT</t>
  </si>
  <si>
    <t>1926 LECLAIRE</t>
  </si>
  <si>
    <t>20 STATE</t>
  </si>
  <si>
    <t>2111 FAIRFIELD</t>
  </si>
  <si>
    <t>2730 CENTRAL</t>
  </si>
  <si>
    <t>2855 CONGRESS</t>
  </si>
  <si>
    <t>3430 ELAINE</t>
  </si>
  <si>
    <t>410 RIDGE</t>
  </si>
  <si>
    <t>4250 MARINE</t>
  </si>
  <si>
    <t>431 DEARBORN</t>
  </si>
  <si>
    <t>4447 MALDEN</t>
  </si>
  <si>
    <t>5052 MARINE</t>
  </si>
  <si>
    <t>540 CORNELIA</t>
  </si>
  <si>
    <t>5757 SHERIDAN</t>
  </si>
  <si>
    <t>6030 SHERIDAN</t>
  </si>
  <si>
    <t>6118 SHERIDAN</t>
  </si>
  <si>
    <t>707 WAVELAND</t>
  </si>
  <si>
    <t>720 GORDON</t>
  </si>
  <si>
    <t>7306 WINCHESTER</t>
  </si>
  <si>
    <t>7337 SHORE</t>
  </si>
  <si>
    <t>7442 HERMITAGE</t>
  </si>
  <si>
    <t>7536 BELL</t>
  </si>
  <si>
    <t>801 PLYMOUTH</t>
  </si>
  <si>
    <t>836 LAKESIDE</t>
  </si>
  <si>
    <t>10 LOLLY</t>
  </si>
  <si>
    <t>100 HOPE</t>
  </si>
  <si>
    <t>102 HOLCOMB</t>
  </si>
  <si>
    <t>103 HIGHVIEW</t>
  </si>
  <si>
    <t>106 FOREST</t>
  </si>
  <si>
    <t>1078 MAIN</t>
  </si>
  <si>
    <t>108 STUDIO</t>
  </si>
  <si>
    <t>118 GROVE</t>
  </si>
  <si>
    <t>125 PROSPECT</t>
  </si>
  <si>
    <t>14 CHURCH</t>
  </si>
  <si>
    <t>15 GREENWICH</t>
  </si>
  <si>
    <t>154 COLD</t>
  </si>
  <si>
    <t>19 AVERY</t>
  </si>
  <si>
    <t>194 WEST</t>
  </si>
  <si>
    <t>20 DOUGLAS</t>
  </si>
  <si>
    <t>20 FRANCIS</t>
  </si>
  <si>
    <t>21 PEPPER</t>
  </si>
  <si>
    <t>217 SYLVAN</t>
  </si>
  <si>
    <t>22 GLENBROOK1</t>
  </si>
  <si>
    <t>22 GLENBROOK2</t>
  </si>
  <si>
    <t>23 MARLIN</t>
  </si>
  <si>
    <t>237 STRAWBERRY</t>
  </si>
  <si>
    <t>24 EAST</t>
  </si>
  <si>
    <t>241 HAMILTON</t>
  </si>
  <si>
    <t>248 GLENBROOK</t>
  </si>
  <si>
    <t>27 NORTHILL</t>
  </si>
  <si>
    <t xml:space="preserve">27 STANDISH2
</t>
  </si>
  <si>
    <t xml:space="preserve">27 STANDISH1
</t>
  </si>
  <si>
    <t>285 SYLVAN</t>
  </si>
  <si>
    <t>304 SYLVAN</t>
  </si>
  <si>
    <t>32 WEED</t>
  </si>
  <si>
    <t>33 DEAN</t>
  </si>
  <si>
    <t>35 FARA</t>
  </si>
  <si>
    <t>37 GREENWICH</t>
  </si>
  <si>
    <t>38 ADAMS</t>
  </si>
  <si>
    <t>39 GLENBROOK1</t>
  </si>
  <si>
    <t>39 GLENBROOK2</t>
  </si>
  <si>
    <t>39 GLENBROOK3</t>
  </si>
  <si>
    <t>39 MULBERRY</t>
  </si>
  <si>
    <t>415 SYLVAN</t>
  </si>
  <si>
    <t>43 LITTLE</t>
  </si>
  <si>
    <t>445 HOPE2</t>
  </si>
  <si>
    <t>445 HOPE1</t>
  </si>
  <si>
    <t>45 LANCASTER</t>
  </si>
  <si>
    <t>45 WEST</t>
  </si>
  <si>
    <t>5 SCOFIELD</t>
  </si>
  <si>
    <t>50 GLENBROOK</t>
  </si>
  <si>
    <t>54 NORTH1</t>
  </si>
  <si>
    <t xml:space="preserve">54 NORTH2
</t>
  </si>
  <si>
    <t>59 COURTLAND</t>
  </si>
  <si>
    <t>62 SEATON</t>
  </si>
  <si>
    <t>63 MAPLE</t>
  </si>
  <si>
    <t>64 MYANO</t>
  </si>
  <si>
    <t>66 GILLIES</t>
  </si>
  <si>
    <t>7 FOURTH</t>
  </si>
  <si>
    <t>75 MAPLE</t>
  </si>
  <si>
    <t xml:space="preserve">759 HOPE </t>
  </si>
  <si>
    <t>77 GLENBROOK1</t>
  </si>
  <si>
    <t>77 GLENBROOK2</t>
  </si>
  <si>
    <t>8 MAGEE</t>
  </si>
  <si>
    <t>850 MAIN</t>
  </si>
  <si>
    <t>900 HOPE</t>
  </si>
  <si>
    <t>91 BROAD</t>
  </si>
  <si>
    <t>93 HAIG</t>
  </si>
  <si>
    <t>93 SHADOW</t>
  </si>
  <si>
    <t>95 COLUMBUS</t>
  </si>
  <si>
    <t>970 HOPE</t>
  </si>
  <si>
    <t>SOUTHFIELD</t>
  </si>
  <si>
    <t>maint 4</t>
  </si>
  <si>
    <t>hoa 9</t>
  </si>
  <si>
    <t>tax 15</t>
  </si>
  <si>
    <t>ins 5</t>
  </si>
  <si>
    <t>pmi 7</t>
  </si>
  <si>
    <t>15 GREENWHICH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</si>
</sst>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quot;$&quot;#,##0.00"/>
  </numFmts>
  <fonts count="13" x14ac:knownFonts="1">
    <font>
      <sz val="11"/>
      <color theme="1"/>
      <name val="Calibri"/>
      <family val="2"/>
      <scheme val="minor"/>
    </font>
    <font>
      <sz val="11"/>
      <color theme="1"/>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sz val="10"/>
      <color theme="1"/>
      <name val="Arial"/>
      <family val="2"/>
    </font>
    <font>
      <sz val="8"/>
      <name val="Calibri"/>
      <family val="2"/>
      <scheme val="minor"/>
    </font>
    <font>
      <sz val="11"/>
      <color rgb="FF9C5700"/>
      <name val="Calibri"/>
      <family val="2"/>
      <scheme val="minor"/>
    </font>
    <font>
      <b/>
      <sz val="36"/>
      <color theme="1"/>
      <name val="Calibri"/>
      <family val="2"/>
      <scheme val="minor"/>
    </font>
    <font>
      <b/>
      <sz val="11"/>
      <color theme="0"/>
      <name val="Calibri"/>
      <family val="2"/>
      <scheme val="minor"/>
    </font>
    <font>
      <b/>
      <sz val="11"/>
      <color theme="1"/>
      <name val="Calibri"/>
      <family val="2"/>
      <scheme val="minor"/>
    </font>
    <font>
      <b/>
      <sz val="10"/>
      <color theme="0"/>
      <name val="Arial"/>
      <family val="2"/>
    </font>
    <font>
      <u/>
      <sz val="11"/>
      <color theme="10"/>
      <name val="Calibri"/>
      <family val="2"/>
      <scheme val="minor"/>
    </font>
  </fonts>
  <fills count="8">
    <fill>
      <patternFill patternType="none"/>
    </fill>
    <fill>
      <patternFill patternType="gray125"/>
    </fill>
    <fill>
      <patternFill patternType="solid">
        <fgColor rgb="FFC6EFCE"/>
      </patternFill>
    </fill>
    <fill>
      <patternFill patternType="solid">
        <fgColor rgb="FFFFCC99"/>
      </patternFill>
    </fill>
    <fill>
      <patternFill patternType="solid">
        <fgColor rgb="FFF2F2F2"/>
      </patternFill>
    </fill>
    <fill>
      <patternFill patternType="solid">
        <fgColor rgb="FFFFEB9C"/>
      </patternFill>
    </fill>
    <fill>
      <patternFill patternType="solid">
        <fgColor theme="9" tint="0.79998168889431442"/>
        <bgColor indexed="64"/>
      </patternFill>
    </fill>
    <fill>
      <patternFill patternType="solid">
        <fgColor theme="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7">
    <xf numFmtId="0" fontId="0" fillId="0" borderId="0"/>
    <xf numFmtId="9" fontId="1" fillId="0" borderId="0" applyFont="0" applyFill="0" applyBorder="0" applyAlignment="0" applyProtection="0"/>
    <xf numFmtId="0" fontId="2" fillId="2" borderId="0" applyNumberFormat="0" applyBorder="0" applyAlignment="0" applyProtection="0"/>
    <xf numFmtId="0" fontId="3" fillId="3" borderId="1" applyNumberFormat="0" applyAlignment="0" applyProtection="0"/>
    <xf numFmtId="0" fontId="7" fillId="5" borderId="0" applyNumberFormat="0" applyBorder="0" applyAlignment="0" applyProtection="0"/>
    <xf numFmtId="44" fontId="1" fillId="0" borderId="0" applyFont="0" applyFill="0" applyBorder="0" applyAlignment="0" applyProtection="0"/>
    <xf numFmtId="0" fontId="12" fillId="0" borderId="0" applyNumberFormat="0" applyFill="0" applyBorder="0" applyAlignment="0" applyProtection="0"/>
  </cellStyleXfs>
  <cellXfs count="56">
    <xf numFmtId="0" fontId="0" fillId="0" borderId="0" xfId="0"/>
    <xf numFmtId="0" fontId="0" fillId="0" borderId="0" xfId="0" applyBorder="1" applyAlignment="1">
      <alignment horizontal="center" wrapText="1"/>
    </xf>
    <xf numFmtId="0" fontId="0" fillId="0" borderId="0" xfId="0" applyBorder="1" applyAlignment="1">
      <alignment wrapText="1"/>
    </xf>
    <xf numFmtId="0" fontId="5" fillId="0" borderId="0" xfId="0" applyFont="1" applyBorder="1" applyAlignment="1">
      <alignment horizontal="center" wrapText="1"/>
    </xf>
    <xf numFmtId="164" fontId="4" fillId="4" borderId="2" xfId="1" applyNumberFormat="1" applyFont="1" applyFill="1" applyBorder="1" applyAlignment="1">
      <alignment horizontal="center" wrapText="1"/>
    </xf>
    <xf numFmtId="0" fontId="3" fillId="3" borderId="2" xfId="3" applyBorder="1" applyAlignment="1">
      <alignment horizontal="center" wrapText="1"/>
    </xf>
    <xf numFmtId="10" fontId="3" fillId="3" borderId="2" xfId="1" applyNumberFormat="1" applyFont="1" applyFill="1" applyBorder="1" applyAlignment="1">
      <alignment horizontal="center" wrapText="1"/>
    </xf>
    <xf numFmtId="164" fontId="5" fillId="0" borderId="0" xfId="1" applyNumberFormat="1" applyFont="1" applyBorder="1" applyAlignment="1">
      <alignment horizontal="center" wrapText="1"/>
    </xf>
    <xf numFmtId="164" fontId="0" fillId="0" borderId="0" xfId="1" applyNumberFormat="1" applyFont="1" applyBorder="1" applyAlignment="1">
      <alignment wrapText="1"/>
    </xf>
    <xf numFmtId="164" fontId="0" fillId="0" borderId="0" xfId="1" applyNumberFormat="1" applyFont="1" applyBorder="1" applyAlignment="1">
      <alignment horizontal="center" wrapText="1"/>
    </xf>
    <xf numFmtId="1" fontId="4" fillId="4" borderId="2" xfId="1" applyNumberFormat="1" applyFont="1" applyFill="1" applyBorder="1" applyAlignment="1">
      <alignment horizontal="center" wrapText="1"/>
    </xf>
    <xf numFmtId="1" fontId="3" fillId="3" borderId="2" xfId="3" applyNumberFormat="1" applyBorder="1" applyAlignment="1">
      <alignment horizontal="center" wrapText="1"/>
    </xf>
    <xf numFmtId="0" fontId="0" fillId="6" borderId="0" xfId="0" applyFill="1" applyAlignment="1">
      <alignment horizontal="center" vertical="center"/>
    </xf>
    <xf numFmtId="0" fontId="0" fillId="0" borderId="0" xfId="0" applyAlignment="1">
      <alignment horizontal="center" vertical="center"/>
    </xf>
    <xf numFmtId="0" fontId="5" fillId="7" borderId="0" xfId="0" applyFont="1" applyFill="1" applyBorder="1" applyAlignment="1">
      <alignment horizontal="center" wrapText="1"/>
    </xf>
    <xf numFmtId="164" fontId="5" fillId="7" borderId="0" xfId="1" applyNumberFormat="1" applyFont="1" applyFill="1" applyBorder="1" applyAlignment="1">
      <alignment horizontal="center" wrapText="1"/>
    </xf>
    <xf numFmtId="1" fontId="8" fillId="7" borderId="0" xfId="2" applyNumberFormat="1" applyFont="1" applyFill="1" applyBorder="1" applyAlignment="1">
      <alignment wrapText="1"/>
    </xf>
    <xf numFmtId="1" fontId="0" fillId="0" borderId="0" xfId="0" applyNumberFormat="1" applyBorder="1" applyAlignment="1">
      <alignment horizontal="center" wrapText="1"/>
    </xf>
    <xf numFmtId="1" fontId="0" fillId="0" borderId="0" xfId="0" applyNumberFormat="1" applyBorder="1" applyAlignment="1">
      <alignment wrapText="1"/>
    </xf>
    <xf numFmtId="0" fontId="8" fillId="7" borderId="0" xfId="2" applyFont="1" applyFill="1" applyBorder="1" applyAlignment="1">
      <alignment horizontal="center" wrapText="1"/>
    </xf>
    <xf numFmtId="2" fontId="8" fillId="7" borderId="0" xfId="2" applyNumberFormat="1" applyFont="1" applyFill="1" applyBorder="1" applyAlignment="1">
      <alignment wrapText="1"/>
    </xf>
    <xf numFmtId="0" fontId="8" fillId="0" borderId="0" xfId="2" applyFont="1" applyFill="1" applyBorder="1" applyAlignment="1">
      <alignment wrapText="1"/>
    </xf>
    <xf numFmtId="0" fontId="8" fillId="0" borderId="0" xfId="2" applyFont="1" applyFill="1" applyBorder="1" applyAlignment="1">
      <alignment horizontal="center" wrapText="1"/>
    </xf>
    <xf numFmtId="1" fontId="5" fillId="0" borderId="0" xfId="0" applyNumberFormat="1" applyFont="1" applyBorder="1" applyAlignment="1">
      <alignment horizontal="center" wrapText="1"/>
    </xf>
    <xf numFmtId="0" fontId="8" fillId="7" borderId="0" xfId="2" applyFont="1" applyFill="1" applyBorder="1" applyAlignment="1">
      <alignment wrapText="1"/>
    </xf>
    <xf numFmtId="1" fontId="5" fillId="7" borderId="0" xfId="0" applyNumberFormat="1" applyFont="1" applyFill="1" applyBorder="1" applyAlignment="1">
      <alignment horizontal="center" wrapText="1"/>
    </xf>
    <xf numFmtId="0" fontId="0" fillId="7" borderId="0" xfId="0" applyFill="1" applyBorder="1" applyAlignment="1">
      <alignment horizontal="center" wrapText="1"/>
    </xf>
    <xf numFmtId="165" fontId="5" fillId="0" borderId="0" xfId="0" applyNumberFormat="1" applyFont="1" applyBorder="1" applyAlignment="1">
      <alignment horizontal="center" wrapText="1"/>
    </xf>
    <xf numFmtId="165" fontId="5" fillId="7" borderId="0" xfId="0" applyNumberFormat="1" applyFont="1" applyFill="1" applyBorder="1" applyAlignment="1">
      <alignment horizontal="center" wrapText="1"/>
    </xf>
    <xf numFmtId="165" fontId="5" fillId="7" borderId="0" xfId="1" applyNumberFormat="1" applyFont="1" applyFill="1" applyBorder="1" applyAlignment="1">
      <alignment horizontal="center" wrapText="1"/>
    </xf>
    <xf numFmtId="164" fontId="0" fillId="7" borderId="0" xfId="1" applyNumberFormat="1" applyFont="1" applyFill="1" applyBorder="1" applyAlignment="1">
      <alignment horizontal="center" wrapText="1"/>
    </xf>
    <xf numFmtId="165" fontId="7" fillId="5" borderId="2" xfId="1" applyNumberFormat="1" applyFont="1" applyFill="1" applyBorder="1" applyAlignment="1">
      <alignment horizontal="center" wrapText="1"/>
    </xf>
    <xf numFmtId="165" fontId="7" fillId="5" borderId="2" xfId="4" applyNumberFormat="1" applyBorder="1" applyAlignment="1">
      <alignment horizontal="center" wrapText="1"/>
    </xf>
    <xf numFmtId="1" fontId="11" fillId="7" borderId="0" xfId="0" applyNumberFormat="1" applyFont="1" applyFill="1" applyBorder="1" applyAlignment="1">
      <alignment horizontal="center" wrapText="1"/>
    </xf>
    <xf numFmtId="0" fontId="11" fillId="7" borderId="0" xfId="0" applyFont="1" applyFill="1" applyBorder="1" applyAlignment="1">
      <alignment horizontal="center" wrapText="1"/>
    </xf>
    <xf numFmtId="164" fontId="11" fillId="7" borderId="0" xfId="1" applyNumberFormat="1" applyFont="1" applyFill="1" applyBorder="1" applyAlignment="1">
      <alignment horizontal="center" wrapText="1"/>
    </xf>
    <xf numFmtId="0" fontId="9" fillId="7" borderId="0" xfId="0" applyFont="1" applyFill="1" applyBorder="1" applyAlignment="1">
      <alignment horizontal="center" wrapText="1"/>
    </xf>
    <xf numFmtId="1" fontId="10" fillId="0" borderId="2" xfId="0" applyNumberFormat="1" applyFont="1" applyBorder="1" applyAlignment="1">
      <alignment horizontal="center" wrapText="1"/>
    </xf>
    <xf numFmtId="0" fontId="10" fillId="0" borderId="2" xfId="0" applyFont="1" applyBorder="1" applyAlignment="1">
      <alignment horizontal="center" wrapText="1"/>
    </xf>
    <xf numFmtId="164" fontId="10" fillId="0" borderId="2" xfId="1" applyNumberFormat="1" applyFont="1" applyBorder="1" applyAlignment="1">
      <alignment horizontal="center" wrapText="1"/>
    </xf>
    <xf numFmtId="0" fontId="10" fillId="0" borderId="0" xfId="0" applyFont="1" applyBorder="1" applyAlignment="1">
      <alignment horizontal="center" wrapText="1"/>
    </xf>
    <xf numFmtId="164" fontId="10" fillId="0" borderId="0" xfId="1" applyNumberFormat="1" applyFont="1" applyBorder="1" applyAlignment="1">
      <alignment horizontal="center" wrapText="1"/>
    </xf>
    <xf numFmtId="9" fontId="0" fillId="0" borderId="0" xfId="1" applyFont="1"/>
    <xf numFmtId="0" fontId="9" fillId="7" borderId="0" xfId="0" applyFont="1" applyFill="1" applyAlignment="1">
      <alignment horizontal="center" vertical="center"/>
    </xf>
    <xf numFmtId="44" fontId="9" fillId="7" borderId="0" xfId="5" applyFont="1" applyFill="1" applyAlignment="1">
      <alignment horizontal="center" vertical="center"/>
    </xf>
    <xf numFmtId="164" fontId="9" fillId="7" borderId="0" xfId="1" applyNumberFormat="1" applyFont="1" applyFill="1" applyAlignment="1">
      <alignment horizontal="center" vertical="center"/>
    </xf>
    <xf numFmtId="49" fontId="9" fillId="7" borderId="0" xfId="0" applyNumberFormat="1" applyFont="1" applyFill="1" applyAlignment="1">
      <alignment horizontal="center" vertical="center"/>
    </xf>
    <xf numFmtId="44" fontId="0" fillId="0" borderId="0" xfId="5" applyFont="1"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0" fillId="0" borderId="0" xfId="0" applyAlignment="1">
      <alignment horizontal="center" vertical="center" wrapText="1"/>
    </xf>
    <xf numFmtId="44" fontId="9" fillId="7" borderId="0" xfId="5" applyFont="1" applyFill="1" applyAlignment="1">
      <alignment horizontal="center" vertical="center" wrapText="1"/>
    </xf>
    <xf numFmtId="0" fontId="12" fillId="0" borderId="0" xfId="6" applyAlignment="1">
      <alignment horizontal="center" vertical="center"/>
    </xf>
    <xf numFmtId="1" fontId="8" fillId="6" borderId="0" xfId="2" applyNumberFormat="1" applyFont="1" applyFill="1" applyBorder="1" applyAlignment="1">
      <alignment horizontal="center" wrapText="1"/>
    </xf>
    <xf numFmtId="2" fontId="8" fillId="6" borderId="0" xfId="2" applyNumberFormat="1" applyFont="1" applyFill="1" applyBorder="1" applyAlignment="1">
      <alignment horizontal="center" wrapText="1"/>
    </xf>
  </cellXfs>
  <cellStyles count="7">
    <cellStyle name="Currency" xfId="5" builtinId="4"/>
    <cellStyle name="Good" xfId="2" builtinId="26"/>
    <cellStyle name="Hyperlink" xfId="6" builtinId="8"/>
    <cellStyle name="Input" xfId="3" builtinId="20"/>
    <cellStyle name="Neutral" xfId="4"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Property Value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Flows'!$S$23:$S$383</c:f>
              <c:numCache>
                <c:formatCode>"$"#,##0.00</c:formatCode>
                <c:ptCount val="361"/>
                <c:pt idx="0">
                  <c:v>229000</c:v>
                </c:pt>
                <c:pt idx="1">
                  <c:v>229932.97434645548</c:v>
                </c:pt>
                <c:pt idx="2">
                  <c:v>230869.74974588538</c:v>
                </c:pt>
                <c:pt idx="3">
                  <c:v>231810.34168425007</c:v>
                </c:pt>
                <c:pt idx="4">
                  <c:v>232754.7657106015</c:v>
                </c:pt>
                <c:pt idx="5">
                  <c:v>233703.03743734056</c:v>
                </c:pt>
                <c:pt idx="6">
                  <c:v>234655.17254047492</c:v>
                </c:pt>
                <c:pt idx="7">
                  <c:v>235611.18675987818</c:v>
                </c:pt>
                <c:pt idx="8">
                  <c:v>236571.09589955019</c:v>
                </c:pt>
                <c:pt idx="9">
                  <c:v>237534.91582787831</c:v>
                </c:pt>
                <c:pt idx="10">
                  <c:v>238502.6624778996</c:v>
                </c:pt>
                <c:pt idx="11">
                  <c:v>239474.35184756425</c:v>
                </c:pt>
                <c:pt idx="12">
                  <c:v>240450.0000000002</c:v>
                </c:pt>
                <c:pt idx="13">
                  <c:v>241429.62306377845</c:v>
                </c:pt>
                <c:pt idx="14">
                  <c:v>242413.23723317988</c:v>
                </c:pt>
                <c:pt idx="15">
                  <c:v>243400.85876846276</c:v>
                </c:pt>
                <c:pt idx="16">
                  <c:v>244392.50399613177</c:v>
                </c:pt>
                <c:pt idx="17">
                  <c:v>245388.18930920775</c:v>
                </c:pt>
                <c:pt idx="18">
                  <c:v>246387.93116749881</c:v>
                </c:pt>
                <c:pt idx="19">
                  <c:v>247391.74609787224</c:v>
                </c:pt>
                <c:pt idx="20">
                  <c:v>248399.65069452787</c:v>
                </c:pt>
                <c:pt idx="21">
                  <c:v>249411.66161927237</c:v>
                </c:pt>
                <c:pt idx="22">
                  <c:v>250427.79560179473</c:v>
                </c:pt>
                <c:pt idx="23">
                  <c:v>251448.06943994263</c:v>
                </c:pt>
                <c:pt idx="24">
                  <c:v>252472.50000000038</c:v>
                </c:pt>
                <c:pt idx="25">
                  <c:v>253501.10421696753</c:v>
                </c:pt>
                <c:pt idx="26">
                  <c:v>254533.899094839</c:v>
                </c:pt>
                <c:pt idx="27">
                  <c:v>255570.90170688601</c:v>
                </c:pt>
                <c:pt idx="28">
                  <c:v>256612.12919593853</c:v>
                </c:pt>
                <c:pt idx="29">
                  <c:v>257657.59877466832</c:v>
                </c:pt>
                <c:pt idx="30">
                  <c:v>258707.32772587391</c:v>
                </c:pt>
                <c:pt idx="31">
                  <c:v>259761.333402766</c:v>
                </c:pt>
                <c:pt idx="32">
                  <c:v>260819.63322925442</c:v>
                </c:pt>
                <c:pt idx="33">
                  <c:v>261882.24470023616</c:v>
                </c:pt>
                <c:pt idx="34">
                  <c:v>262949.18538188463</c:v>
                </c:pt>
                <c:pt idx="35">
                  <c:v>264020.4729119399</c:v>
                </c:pt>
                <c:pt idx="36">
                  <c:v>265096.12500000052</c:v>
                </c:pt>
                <c:pt idx="37">
                  <c:v>266176.15942781611</c:v>
                </c:pt>
                <c:pt idx="38">
                  <c:v>267260.59404958109</c:v>
                </c:pt>
                <c:pt idx="39">
                  <c:v>268349.44679223048</c:v>
                </c:pt>
                <c:pt idx="40">
                  <c:v>269442.73565573565</c:v>
                </c:pt>
                <c:pt idx="41">
                  <c:v>270540.47871340194</c:v>
                </c:pt>
                <c:pt idx="42">
                  <c:v>271642.69411216781</c:v>
                </c:pt>
                <c:pt idx="43">
                  <c:v>272749.40007290454</c:v>
                </c:pt>
                <c:pt idx="44">
                  <c:v>273860.61489071732</c:v>
                </c:pt>
                <c:pt idx="45">
                  <c:v>274976.35693524819</c:v>
                </c:pt>
                <c:pt idx="46">
                  <c:v>276096.64465097908</c:v>
                </c:pt>
                <c:pt idx="47">
                  <c:v>277221.49655753712</c:v>
                </c:pt>
                <c:pt idx="48">
                  <c:v>278350.93125000078</c:v>
                </c:pt>
                <c:pt idx="49">
                  <c:v>279484.96739920706</c:v>
                </c:pt>
                <c:pt idx="50">
                  <c:v>280623.62375206035</c:v>
                </c:pt>
                <c:pt idx="51">
                  <c:v>281766.91913184215</c:v>
                </c:pt>
                <c:pt idx="52">
                  <c:v>282914.87243852252</c:v>
                </c:pt>
                <c:pt idx="53">
                  <c:v>284067.50264907215</c:v>
                </c:pt>
                <c:pt idx="54">
                  <c:v>285224.82881777629</c:v>
                </c:pt>
                <c:pt idx="55">
                  <c:v>286386.87007654982</c:v>
                </c:pt>
                <c:pt idx="56">
                  <c:v>287553.64563525334</c:v>
                </c:pt>
                <c:pt idx="57">
                  <c:v>288725.17478201073</c:v>
                </c:pt>
                <c:pt idx="58">
                  <c:v>289901.47688352817</c:v>
                </c:pt>
                <c:pt idx="59">
                  <c:v>291082.57138541411</c:v>
                </c:pt>
                <c:pt idx="60">
                  <c:v>292268.47781250096</c:v>
                </c:pt>
                <c:pt idx="61">
                  <c:v>293459.21576916758</c:v>
                </c:pt>
                <c:pt idx="62">
                  <c:v>294654.8049396635</c:v>
                </c:pt>
                <c:pt idx="63">
                  <c:v>295855.26508843445</c:v>
                </c:pt>
                <c:pt idx="64">
                  <c:v>297060.61606044881</c:v>
                </c:pt>
                <c:pt idx="65">
                  <c:v>298270.87778152589</c:v>
                </c:pt>
                <c:pt idx="66">
                  <c:v>299486.07025866531</c:v>
                </c:pt>
                <c:pt idx="67">
                  <c:v>300706.21358037752</c:v>
                </c:pt>
                <c:pt idx="68">
                  <c:v>301931.32791701617</c:v>
                </c:pt>
                <c:pt idx="69">
                  <c:v>303161.43352111144</c:v>
                </c:pt>
                <c:pt idx="70">
                  <c:v>304396.55072770471</c:v>
                </c:pt>
                <c:pt idx="71">
                  <c:v>305636.699954685</c:v>
                </c:pt>
                <c:pt idx="72">
                  <c:v>306881.90170312615</c:v>
                </c:pt>
                <c:pt idx="73">
                  <c:v>308132.17655762611</c:v>
                </c:pt>
                <c:pt idx="74">
                  <c:v>309387.54518664686</c:v>
                </c:pt>
                <c:pt idx="75">
                  <c:v>310648.02834285633</c:v>
                </c:pt>
                <c:pt idx="76">
                  <c:v>311913.64686347143</c:v>
                </c:pt>
                <c:pt idx="77">
                  <c:v>313184.4216706024</c:v>
                </c:pt>
                <c:pt idx="78">
                  <c:v>314460.37377159874</c:v>
                </c:pt>
                <c:pt idx="79">
                  <c:v>315741.5242593966</c:v>
                </c:pt>
                <c:pt idx="80">
                  <c:v>317027.89431286714</c:v>
                </c:pt>
                <c:pt idx="81">
                  <c:v>318319.50519716716</c:v>
                </c:pt>
                <c:pt idx="82">
                  <c:v>319616.3782640901</c:v>
                </c:pt>
                <c:pt idx="83">
                  <c:v>320918.5349524194</c:v>
                </c:pt>
                <c:pt idx="84">
                  <c:v>322225.99678828265</c:v>
                </c:pt>
                <c:pt idx="85">
                  <c:v>323538.78538550757</c:v>
                </c:pt>
                <c:pt idx="86">
                  <c:v>324856.92244597938</c:v>
                </c:pt>
                <c:pt idx="87">
                  <c:v>326180.42975999933</c:v>
                </c:pt>
                <c:pt idx="88">
                  <c:v>327509.3292066452</c:v>
                </c:pt>
                <c:pt idx="89">
                  <c:v>328843.64275413268</c:v>
                </c:pt>
                <c:pt idx="90">
                  <c:v>330183.39246017887</c:v>
                </c:pt>
                <c:pt idx="91">
                  <c:v>331528.60047236655</c:v>
                </c:pt>
                <c:pt idx="92">
                  <c:v>332879.28902851068</c:v>
                </c:pt>
                <c:pt idx="93">
                  <c:v>334235.4804570257</c:v>
                </c:pt>
                <c:pt idx="94">
                  <c:v>335597.19717729482</c:v>
                </c:pt>
                <c:pt idx="95">
                  <c:v>336964.46170004056</c:v>
                </c:pt>
                <c:pt idx="96">
                  <c:v>338337.29662769689</c:v>
                </c:pt>
                <c:pt idx="97">
                  <c:v>339715.72465478309</c:v>
                </c:pt>
                <c:pt idx="98">
                  <c:v>341099.76856827852</c:v>
                </c:pt>
                <c:pt idx="99">
                  <c:v>342489.45124799944</c:v>
                </c:pt>
                <c:pt idx="100">
                  <c:v>343884.79566697765</c:v>
                </c:pt>
                <c:pt idx="101">
                  <c:v>345285.82489183953</c:v>
                </c:pt>
                <c:pt idx="102">
                  <c:v>346692.56208318804</c:v>
                </c:pt>
                <c:pt idx="103">
                  <c:v>348105.03049598512</c:v>
                </c:pt>
                <c:pt idx="104">
                  <c:v>349523.25347993645</c:v>
                </c:pt>
                <c:pt idx="105">
                  <c:v>350947.25447987719</c:v>
                </c:pt>
                <c:pt idx="106">
                  <c:v>352377.05703615973</c:v>
                </c:pt>
                <c:pt idx="107">
                  <c:v>353812.68478504277</c:v>
                </c:pt>
                <c:pt idx="108">
                  <c:v>355254.16145908198</c:v>
                </c:pt>
                <c:pt idx="109">
                  <c:v>356701.51088752248</c:v>
                </c:pt>
                <c:pt idx="110">
                  <c:v>358154.75699669262</c:v>
                </c:pt>
                <c:pt idx="111">
                  <c:v>359613.92381039966</c:v>
                </c:pt>
                <c:pt idx="112">
                  <c:v>361079.03545032674</c:v>
                </c:pt>
                <c:pt idx="113">
                  <c:v>362550.11613643175</c:v>
                </c:pt>
                <c:pt idx="114">
                  <c:v>364027.19018734765</c:v>
                </c:pt>
                <c:pt idx="115">
                  <c:v>365510.28202078457</c:v>
                </c:pt>
                <c:pt idx="116">
                  <c:v>366999.4161539335</c:v>
                </c:pt>
                <c:pt idx="117">
                  <c:v>368494.61720387131</c:v>
                </c:pt>
                <c:pt idx="118">
                  <c:v>369995.90988796804</c:v>
                </c:pt>
                <c:pt idx="119">
                  <c:v>371503.3190242952</c:v>
                </c:pt>
                <c:pt idx="120">
                  <c:v>373016.86953203636</c:v>
                </c:pt>
                <c:pt idx="121">
                  <c:v>374536.58643189888</c:v>
                </c:pt>
                <c:pt idx="122">
                  <c:v>376062.49484652752</c:v>
                </c:pt>
                <c:pt idx="123">
                  <c:v>377594.62000091991</c:v>
                </c:pt>
                <c:pt idx="124">
                  <c:v>379132.98722284328</c:v>
                </c:pt>
                <c:pt idx="125">
                  <c:v>380677.62194325356</c:v>
                </c:pt>
                <c:pt idx="126">
                  <c:v>382228.54969671526</c:v>
                </c:pt>
                <c:pt idx="127">
                  <c:v>383785.79612182401</c:v>
                </c:pt>
                <c:pt idx="128">
                  <c:v>385349.38696163037</c:v>
                </c:pt>
                <c:pt idx="129">
                  <c:v>386919.34806406504</c:v>
                </c:pt>
                <c:pt idx="130">
                  <c:v>388495.70538236661</c:v>
                </c:pt>
                <c:pt idx="131">
                  <c:v>390078.4849755101</c:v>
                </c:pt>
                <c:pt idx="132">
                  <c:v>391667.71300863835</c:v>
                </c:pt>
                <c:pt idx="133">
                  <c:v>393263.41575349402</c:v>
                </c:pt>
                <c:pt idx="134">
                  <c:v>394865.61958885408</c:v>
                </c:pt>
                <c:pt idx="135">
                  <c:v>396474.3510009661</c:v>
                </c:pt>
                <c:pt idx="136">
                  <c:v>398089.63658398564</c:v>
                </c:pt>
                <c:pt idx="137">
                  <c:v>399711.5030404164</c:v>
                </c:pt>
                <c:pt idx="138">
                  <c:v>401339.97718155116</c:v>
                </c:pt>
                <c:pt idx="139">
                  <c:v>402975.08592791547</c:v>
                </c:pt>
                <c:pt idx="140">
                  <c:v>404616.85630971211</c:v>
                </c:pt>
                <c:pt idx="141">
                  <c:v>406265.31546726852</c:v>
                </c:pt>
                <c:pt idx="142">
                  <c:v>407920.4906514851</c:v>
                </c:pt>
                <c:pt idx="143">
                  <c:v>409582.40922428586</c:v>
                </c:pt>
                <c:pt idx="144">
                  <c:v>411251.0986590705</c:v>
                </c:pt>
                <c:pt idx="145">
                  <c:v>412926.58654116892</c:v>
                </c:pt>
                <c:pt idx="146">
                  <c:v>414608.90056829702</c:v>
                </c:pt>
                <c:pt idx="147">
                  <c:v>416298.06855101458</c:v>
                </c:pt>
                <c:pt idx="148">
                  <c:v>417994.11841318518</c:v>
                </c:pt>
                <c:pt idx="149">
                  <c:v>419697.07819243742</c:v>
                </c:pt>
                <c:pt idx="150">
                  <c:v>421406.97604062891</c:v>
                </c:pt>
                <c:pt idx="151">
                  <c:v>423123.8402243114</c:v>
                </c:pt>
                <c:pt idx="152">
                  <c:v>424847.69912519789</c:v>
                </c:pt>
                <c:pt idx="153">
                  <c:v>426578.58124063211</c:v>
                </c:pt>
                <c:pt idx="154">
                  <c:v>428316.51518405951</c:v>
                </c:pt>
                <c:pt idx="155">
                  <c:v>430061.52968550031</c:v>
                </c:pt>
                <c:pt idx="156">
                  <c:v>431813.65359202417</c:v>
                </c:pt>
                <c:pt idx="157">
                  <c:v>433572.91586822754</c:v>
                </c:pt>
                <c:pt idx="158">
                  <c:v>435339.34559671208</c:v>
                </c:pt>
                <c:pt idx="159">
                  <c:v>437112.97197856556</c:v>
                </c:pt>
                <c:pt idx="160">
                  <c:v>438893.82433384459</c:v>
                </c:pt>
                <c:pt idx="161">
                  <c:v>440681.93210205948</c:v>
                </c:pt>
                <c:pt idx="162">
                  <c:v>442477.32484266057</c:v>
                </c:pt>
                <c:pt idx="163">
                  <c:v>444280.03223552718</c:v>
                </c:pt>
                <c:pt idx="164">
                  <c:v>446090.08408145799</c:v>
                </c:pt>
                <c:pt idx="165">
                  <c:v>447907.51030266396</c:v>
                </c:pt>
                <c:pt idx="166">
                  <c:v>449732.34094326274</c:v>
                </c:pt>
                <c:pt idx="167">
                  <c:v>451564.60616977559</c:v>
                </c:pt>
                <c:pt idx="168">
                  <c:v>453404.33627162565</c:v>
                </c:pt>
                <c:pt idx="169">
                  <c:v>455251.56166163919</c:v>
                </c:pt>
                <c:pt idx="170">
                  <c:v>457106.31287654792</c:v>
                </c:pt>
                <c:pt idx="171">
                  <c:v>458968.62057749409</c:v>
                </c:pt>
                <c:pt idx="172">
                  <c:v>460838.51555053715</c:v>
                </c:pt>
                <c:pt idx="173">
                  <c:v>462716.02870716283</c:v>
                </c:pt>
                <c:pt idx="174">
                  <c:v>464601.19108479394</c:v>
                </c:pt>
                <c:pt idx="175">
                  <c:v>466494.03384730389</c:v>
                </c:pt>
                <c:pt idx="176">
                  <c:v>468394.58828553121</c:v>
                </c:pt>
                <c:pt idx="177">
                  <c:v>470302.88581779745</c:v>
                </c:pt>
                <c:pt idx="178">
                  <c:v>472218.95799042622</c:v>
                </c:pt>
                <c:pt idx="179">
                  <c:v>474142.83647826459</c:v>
                </c:pt>
                <c:pt idx="180">
                  <c:v>476074.55308520718</c:v>
                </c:pt>
                <c:pt idx="181">
                  <c:v>478014.13974472135</c:v>
                </c:pt>
                <c:pt idx="182">
                  <c:v>479961.62852037558</c:v>
                </c:pt>
                <c:pt idx="183">
                  <c:v>481917.05160636897</c:v>
                </c:pt>
                <c:pt idx="184">
                  <c:v>483880.44132806413</c:v>
                </c:pt>
                <c:pt idx="185">
                  <c:v>485851.83014252112</c:v>
                </c:pt>
                <c:pt idx="186">
                  <c:v>487831.25063903385</c:v>
                </c:pt>
                <c:pt idx="187">
                  <c:v>489818.73553966923</c:v>
                </c:pt>
                <c:pt idx="188">
                  <c:v>491814.31769980793</c:v>
                </c:pt>
                <c:pt idx="189">
                  <c:v>493818.03010868758</c:v>
                </c:pt>
                <c:pt idx="190">
                  <c:v>495829.90588994772</c:v>
                </c:pt>
                <c:pt idx="191">
                  <c:v>497849.97830217809</c:v>
                </c:pt>
                <c:pt idx="192">
                  <c:v>499878.28073946782</c:v>
                </c:pt>
                <c:pt idx="193">
                  <c:v>501914.84673195775</c:v>
                </c:pt>
                <c:pt idx="194">
                  <c:v>503959.70994639467</c:v>
                </c:pt>
                <c:pt idx="195">
                  <c:v>506012.90418668778</c:v>
                </c:pt>
                <c:pt idx="196">
                  <c:v>508074.46339446778</c:v>
                </c:pt>
                <c:pt idx="197">
                  <c:v>510144.42164964753</c:v>
                </c:pt>
                <c:pt idx="198">
                  <c:v>512222.81317098584</c:v>
                </c:pt>
                <c:pt idx="199">
                  <c:v>514309.67231665301</c:v>
                </c:pt>
                <c:pt idx="200">
                  <c:v>516405.03358479869</c:v>
                </c:pt>
                <c:pt idx="201">
                  <c:v>518508.93161412224</c:v>
                </c:pt>
                <c:pt idx="202">
                  <c:v>520621.40118444536</c:v>
                </c:pt>
                <c:pt idx="203">
                  <c:v>522742.47721728729</c:v>
                </c:pt>
                <c:pt idx="204">
                  <c:v>524872.19477644144</c:v>
                </c:pt>
                <c:pt idx="205">
                  <c:v>527010.58906855586</c:v>
                </c:pt>
                <c:pt idx="206">
                  <c:v>529157.69544371462</c:v>
                </c:pt>
                <c:pt idx="207">
                  <c:v>531313.54939602246</c:v>
                </c:pt>
                <c:pt idx="208">
                  <c:v>533478.18656419148</c:v>
                </c:pt>
                <c:pt idx="209">
                  <c:v>535651.64273213025</c:v>
                </c:pt>
                <c:pt idx="210">
                  <c:v>537833.95382953552</c:v>
                </c:pt>
                <c:pt idx="211">
                  <c:v>540025.15593248606</c:v>
                </c:pt>
                <c:pt idx="212">
                  <c:v>542225.28526403895</c:v>
                </c:pt>
                <c:pt idx="213">
                  <c:v>544434.37819482875</c:v>
                </c:pt>
                <c:pt idx="214">
                  <c:v>546652.47124366811</c:v>
                </c:pt>
                <c:pt idx="215">
                  <c:v>548879.60107815207</c:v>
                </c:pt>
                <c:pt idx="216">
                  <c:v>551115.804515264</c:v>
                </c:pt>
                <c:pt idx="217">
                  <c:v>553361.11852198408</c:v>
                </c:pt>
                <c:pt idx="218">
                  <c:v>555615.58021590067</c:v>
                </c:pt>
                <c:pt idx="219">
                  <c:v>557879.22686582396</c:v>
                </c:pt>
                <c:pt idx="220">
                  <c:v>560152.09589240141</c:v>
                </c:pt>
                <c:pt idx="221">
                  <c:v>562434.22486873704</c:v>
                </c:pt>
                <c:pt idx="222">
                  <c:v>564725.65152101265</c:v>
                </c:pt>
                <c:pt idx="223">
                  <c:v>567026.41372911073</c:v>
                </c:pt>
                <c:pt idx="224">
                  <c:v>569336.54952724127</c:v>
                </c:pt>
                <c:pt idx="225">
                  <c:v>571656.09710457048</c:v>
                </c:pt>
                <c:pt idx="226">
                  <c:v>573985.09480585193</c:v>
                </c:pt>
                <c:pt idx="227">
                  <c:v>576323.58113206003</c:v>
                </c:pt>
                <c:pt idx="228">
                  <c:v>578671.59474102757</c:v>
                </c:pt>
                <c:pt idx="229">
                  <c:v>581029.17444808374</c:v>
                </c:pt>
                <c:pt idx="230">
                  <c:v>583396.35922669619</c:v>
                </c:pt>
                <c:pt idx="231">
                  <c:v>585773.18820911553</c:v>
                </c:pt>
                <c:pt idx="232">
                  <c:v>588159.70068702183</c:v>
                </c:pt>
                <c:pt idx="233">
                  <c:v>590555.9361121743</c:v>
                </c:pt>
                <c:pt idx="234">
                  <c:v>592961.93409706361</c:v>
                </c:pt>
                <c:pt idx="235">
                  <c:v>595377.73441556667</c:v>
                </c:pt>
                <c:pt idx="236">
                  <c:v>597803.37700360373</c:v>
                </c:pt>
                <c:pt idx="237">
                  <c:v>600238.90195979946</c:v>
                </c:pt>
                <c:pt idx="238">
                  <c:v>602684.34954614483</c:v>
                </c:pt>
                <c:pt idx="239">
                  <c:v>605139.76018866338</c:v>
                </c:pt>
                <c:pt idx="240">
                  <c:v>607605.17447807931</c:v>
                </c:pt>
                <c:pt idx="241">
                  <c:v>610080.63317048817</c:v>
                </c:pt>
                <c:pt idx="242">
                  <c:v>612566.17718803126</c:v>
                </c:pt>
                <c:pt idx="243">
                  <c:v>615061.84761957161</c:v>
                </c:pt>
                <c:pt idx="244">
                  <c:v>617567.68572137319</c:v>
                </c:pt>
                <c:pt idx="245">
                  <c:v>620083.7329177832</c:v>
                </c:pt>
                <c:pt idx="246">
                  <c:v>622610.03080191708</c:v>
                </c:pt>
                <c:pt idx="247">
                  <c:v>625146.6211363452</c:v>
                </c:pt>
                <c:pt idx="248">
                  <c:v>627693.54585378419</c:v>
                </c:pt>
                <c:pt idx="249">
                  <c:v>630250.8470577898</c:v>
                </c:pt>
                <c:pt idx="250">
                  <c:v>632818.56702345249</c:v>
                </c:pt>
                <c:pt idx="251">
                  <c:v>635396.74819809699</c:v>
                </c:pt>
                <c:pt idx="252">
                  <c:v>637985.43320198369</c:v>
                </c:pt>
                <c:pt idx="253">
                  <c:v>640584.66482901317</c:v>
                </c:pt>
                <c:pt idx="254">
                  <c:v>643194.48604743346</c:v>
                </c:pt>
                <c:pt idx="255">
                  <c:v>645814.94000055082</c:v>
                </c:pt>
                <c:pt idx="256">
                  <c:v>648446.0700074425</c:v>
                </c:pt>
                <c:pt idx="257">
                  <c:v>651087.91956367309</c:v>
                </c:pt>
                <c:pt idx="258">
                  <c:v>653740.53234201344</c:v>
                </c:pt>
                <c:pt idx="259">
                  <c:v>656403.95219316299</c:v>
                </c:pt>
                <c:pt idx="260">
                  <c:v>659078.22314647399</c:v>
                </c:pt>
                <c:pt idx="261">
                  <c:v>661763.38941067969</c:v>
                </c:pt>
                <c:pt idx="262">
                  <c:v>664459.49537462555</c:v>
                </c:pt>
                <c:pt idx="263">
                  <c:v>667166.58560800226</c:v>
                </c:pt>
                <c:pt idx="264">
                  <c:v>669884.70486208331</c:v>
                </c:pt>
                <c:pt idx="265">
                  <c:v>672613.89807046414</c:v>
                </c:pt>
                <c:pt idx="266">
                  <c:v>675354.21034980542</c:v>
                </c:pt>
                <c:pt idx="267">
                  <c:v>678105.68700057862</c:v>
                </c:pt>
                <c:pt idx="268">
                  <c:v>680868.37350781495</c:v>
                </c:pt>
                <c:pt idx="269">
                  <c:v>683642.31554185716</c:v>
                </c:pt>
                <c:pt idx="270">
                  <c:v>686427.5589591146</c:v>
                </c:pt>
                <c:pt idx="271">
                  <c:v>689224.14980282157</c:v>
                </c:pt>
                <c:pt idx="272">
                  <c:v>692032.1343037982</c:v>
                </c:pt>
                <c:pt idx="273">
                  <c:v>694851.55888121424</c:v>
                </c:pt>
                <c:pt idx="274">
                  <c:v>697682.47014335741</c:v>
                </c:pt>
                <c:pt idx="275">
                  <c:v>700524.91488840291</c:v>
                </c:pt>
                <c:pt idx="276">
                  <c:v>703378.94010518806</c:v>
                </c:pt>
                <c:pt idx="277">
                  <c:v>706244.59297398792</c:v>
                </c:pt>
                <c:pt idx="278">
                  <c:v>709121.9208672964</c:v>
                </c:pt>
                <c:pt idx="279">
                  <c:v>712010.97135060828</c:v>
                </c:pt>
                <c:pt idx="280">
                  <c:v>714911.7921832063</c:v>
                </c:pt>
                <c:pt idx="281">
                  <c:v>717824.43131895061</c:v>
                </c:pt>
                <c:pt idx="282">
                  <c:v>720748.93690707092</c:v>
                </c:pt>
                <c:pt idx="283">
                  <c:v>723685.35729296331</c:v>
                </c:pt>
                <c:pt idx="284">
                  <c:v>726633.74101898866</c:v>
                </c:pt>
                <c:pt idx="285">
                  <c:v>729594.13682527549</c:v>
                </c:pt>
                <c:pt idx="286">
                  <c:v>732566.59365052579</c:v>
                </c:pt>
                <c:pt idx="287">
                  <c:v>735551.16063282359</c:v>
                </c:pt>
                <c:pt idx="288">
                  <c:v>738547.88711044798</c:v>
                </c:pt>
                <c:pt idx="289">
                  <c:v>741556.82262268779</c:v>
                </c:pt>
                <c:pt idx="290">
                  <c:v>744578.01691066171</c:v>
                </c:pt>
                <c:pt idx="291">
                  <c:v>747611.51991813909</c:v>
                </c:pt>
                <c:pt idx="292">
                  <c:v>750657.38179236709</c:v>
                </c:pt>
                <c:pt idx="293">
                  <c:v>753715.65288489847</c:v>
                </c:pt>
                <c:pt idx="294">
                  <c:v>756786.38375242497</c:v>
                </c:pt>
                <c:pt idx="295">
                  <c:v>759869.62515761191</c:v>
                </c:pt>
                <c:pt idx="296">
                  <c:v>762965.42806993856</c:v>
                </c:pt>
                <c:pt idx="297">
                  <c:v>766073.84366653976</c:v>
                </c:pt>
                <c:pt idx="298">
                  <c:v>769194.92333305243</c:v>
                </c:pt>
                <c:pt idx="299">
                  <c:v>772328.71866446524</c:v>
                </c:pt>
                <c:pt idx="300">
                  <c:v>775475.28146597079</c:v>
                </c:pt>
                <c:pt idx="301">
                  <c:v>778634.66375382256</c:v>
                </c:pt>
                <c:pt idx="302">
                  <c:v>781806.91775619506</c:v>
                </c:pt>
                <c:pt idx="303">
                  <c:v>784992.0959140464</c:v>
                </c:pt>
                <c:pt idx="304">
                  <c:v>788190.25088198588</c:v>
                </c:pt>
                <c:pt idx="305">
                  <c:v>791401.4355291439</c:v>
                </c:pt>
                <c:pt idx="306">
                  <c:v>794625.70294004667</c:v>
                </c:pt>
                <c:pt idx="307">
                  <c:v>797863.10641549306</c:v>
                </c:pt>
                <c:pt idx="308">
                  <c:v>801113.69947343587</c:v>
                </c:pt>
                <c:pt idx="309">
                  <c:v>804377.53584986716</c:v>
                </c:pt>
                <c:pt idx="310">
                  <c:v>807654.66949970566</c:v>
                </c:pt>
                <c:pt idx="311">
                  <c:v>810945.15459768905</c:v>
                </c:pt>
                <c:pt idx="312">
                  <c:v>814249.04553926981</c:v>
                </c:pt>
                <c:pt idx="313">
                  <c:v>817566.39694151445</c:v>
                </c:pt>
                <c:pt idx="314">
                  <c:v>820897.26364400552</c:v>
                </c:pt>
                <c:pt idx="315">
                  <c:v>824241.70070974936</c:v>
                </c:pt>
                <c:pt idx="316">
                  <c:v>827599.76342608582</c:v>
                </c:pt>
                <c:pt idx="317">
                  <c:v>830971.50730560173</c:v>
                </c:pt>
                <c:pt idx="318">
                  <c:v>834356.98808704969</c:v>
                </c:pt>
                <c:pt idx="319">
                  <c:v>837756.26173626829</c:v>
                </c:pt>
                <c:pt idx="320">
                  <c:v>841169.38444710837</c:v>
                </c:pt>
                <c:pt idx="321">
                  <c:v>844596.41264236113</c:v>
                </c:pt>
                <c:pt idx="322">
                  <c:v>848037.40297469136</c:v>
                </c:pt>
                <c:pt idx="323">
                  <c:v>851492.41232757398</c:v>
                </c:pt>
                <c:pt idx="324">
                  <c:v>854961.49781623378</c:v>
                </c:pt>
                <c:pt idx="325">
                  <c:v>858444.71678859054</c:v>
                </c:pt>
                <c:pt idx="326">
                  <c:v>861942.12682620622</c:v>
                </c:pt>
                <c:pt idx="327">
                  <c:v>865453.78574523726</c:v>
                </c:pt>
                <c:pt idx="328">
                  <c:v>868979.75159739051</c:v>
                </c:pt>
                <c:pt idx="329">
                  <c:v>872520.08267088223</c:v>
                </c:pt>
                <c:pt idx="330">
                  <c:v>876074.83749140252</c:v>
                </c:pt>
                <c:pt idx="331">
                  <c:v>879644.07482308219</c:v>
                </c:pt>
                <c:pt idx="332">
                  <c:v>883227.85366946424</c:v>
                </c:pt>
                <c:pt idx="333">
                  <c:v>886826.23327447963</c:v>
                </c:pt>
                <c:pt idx="334">
                  <c:v>890439.27312342648</c:v>
                </c:pt>
                <c:pt idx="335">
                  <c:v>894067.03294395318</c:v>
                </c:pt>
                <c:pt idx="336">
                  <c:v>897709.57270704617</c:v>
                </c:pt>
                <c:pt idx="337">
                  <c:v>901366.95262802066</c:v>
                </c:pt>
                <c:pt idx="338">
                  <c:v>905039.23316751712</c:v>
                </c:pt>
                <c:pt idx="339">
                  <c:v>908726.47503249976</c:v>
                </c:pt>
                <c:pt idx="340">
                  <c:v>912428.73917726066</c:v>
                </c:pt>
                <c:pt idx="341">
                  <c:v>916146.08680442709</c:v>
                </c:pt>
                <c:pt idx="342">
                  <c:v>919878.57936597348</c:v>
                </c:pt>
                <c:pt idx="343">
                  <c:v>923626.27856423706</c:v>
                </c:pt>
                <c:pt idx="344">
                  <c:v>927389.24635293835</c:v>
                </c:pt>
                <c:pt idx="345">
                  <c:v>931167.54493820458</c:v>
                </c:pt>
                <c:pt idx="346">
                  <c:v>934961.23677959887</c:v>
                </c:pt>
                <c:pt idx="347">
                  <c:v>938770.38459115184</c:v>
                </c:pt>
                <c:pt idx="348">
                  <c:v>942595.05134239944</c:v>
                </c:pt>
                <c:pt idx="349">
                  <c:v>946435.30025942263</c:v>
                </c:pt>
                <c:pt idx="350">
                  <c:v>950291.19482589385</c:v>
                </c:pt>
                <c:pt idx="351">
                  <c:v>954162.7987841256</c:v>
                </c:pt>
                <c:pt idx="352">
                  <c:v>958050.17613612453</c:v>
                </c:pt>
                <c:pt idx="353">
                  <c:v>961953.39114464924</c:v>
                </c:pt>
                <c:pt idx="354">
                  <c:v>965872.50833427277</c:v>
                </c:pt>
                <c:pt idx="355">
                  <c:v>969807.59249244968</c:v>
                </c:pt>
                <c:pt idx="356">
                  <c:v>973758.70867058588</c:v>
                </c:pt>
                <c:pt idx="357">
                  <c:v>977725.92218511528</c:v>
                </c:pt>
                <c:pt idx="358">
                  <c:v>981709.29861857917</c:v>
                </c:pt>
                <c:pt idx="359">
                  <c:v>985708.90382070979</c:v>
                </c:pt>
                <c:pt idx="360">
                  <c:v>989724.80390951957</c:v>
                </c:pt>
              </c:numCache>
            </c:numRef>
          </c:val>
          <c:smooth val="0"/>
          <c:extLst>
            <c:ext xmlns:c16="http://schemas.microsoft.com/office/drawing/2014/chart" uri="{C3380CC4-5D6E-409C-BE32-E72D297353CC}">
              <c16:uniqueId val="{00000000-9788-4147-AF55-4226F69C4CA8}"/>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Flows'!$AR$23:$AR$383</c:f>
              <c:numCache>
                <c:formatCode>"$"#,##0.00</c:formatCode>
                <c:ptCount val="361"/>
                <c:pt idx="0">
                  <c:v>229000</c:v>
                </c:pt>
                <c:pt idx="1">
                  <c:v>229932.97434645548</c:v>
                </c:pt>
                <c:pt idx="2">
                  <c:v>230869.74974588538</c:v>
                </c:pt>
                <c:pt idx="3">
                  <c:v>231810.34168425007</c:v>
                </c:pt>
                <c:pt idx="4">
                  <c:v>232754.7657106015</c:v>
                </c:pt>
                <c:pt idx="5">
                  <c:v>233703.03743734056</c:v>
                </c:pt>
                <c:pt idx="6">
                  <c:v>234655.17254047492</c:v>
                </c:pt>
                <c:pt idx="7">
                  <c:v>235611.18675987818</c:v>
                </c:pt>
                <c:pt idx="8">
                  <c:v>236571.09589955019</c:v>
                </c:pt>
                <c:pt idx="9">
                  <c:v>237534.91582787831</c:v>
                </c:pt>
                <c:pt idx="10">
                  <c:v>238502.6624778996</c:v>
                </c:pt>
                <c:pt idx="11">
                  <c:v>239474.35184756425</c:v>
                </c:pt>
                <c:pt idx="12">
                  <c:v>240450.0000000002</c:v>
                </c:pt>
                <c:pt idx="13">
                  <c:v>241429.62306377845</c:v>
                </c:pt>
                <c:pt idx="14">
                  <c:v>242413.23723317988</c:v>
                </c:pt>
                <c:pt idx="15">
                  <c:v>243400.85876846276</c:v>
                </c:pt>
                <c:pt idx="16">
                  <c:v>244392.50399613177</c:v>
                </c:pt>
                <c:pt idx="17">
                  <c:v>245388.18930920775</c:v>
                </c:pt>
                <c:pt idx="18">
                  <c:v>246387.93116749881</c:v>
                </c:pt>
                <c:pt idx="19">
                  <c:v>247391.74609787224</c:v>
                </c:pt>
                <c:pt idx="20">
                  <c:v>248399.65069452787</c:v>
                </c:pt>
                <c:pt idx="21">
                  <c:v>249411.66161927237</c:v>
                </c:pt>
                <c:pt idx="22">
                  <c:v>250427.79560179473</c:v>
                </c:pt>
                <c:pt idx="23">
                  <c:v>251448.06943994263</c:v>
                </c:pt>
                <c:pt idx="24">
                  <c:v>252472.50000000038</c:v>
                </c:pt>
                <c:pt idx="25">
                  <c:v>253501.10421696753</c:v>
                </c:pt>
                <c:pt idx="26">
                  <c:v>254533.899094839</c:v>
                </c:pt>
                <c:pt idx="27">
                  <c:v>255570.90170688601</c:v>
                </c:pt>
                <c:pt idx="28">
                  <c:v>256612.12919593853</c:v>
                </c:pt>
                <c:pt idx="29">
                  <c:v>257657.59877466832</c:v>
                </c:pt>
                <c:pt idx="30">
                  <c:v>258707.32772587391</c:v>
                </c:pt>
                <c:pt idx="31">
                  <c:v>259761.333402766</c:v>
                </c:pt>
                <c:pt idx="32">
                  <c:v>260819.63322925442</c:v>
                </c:pt>
                <c:pt idx="33">
                  <c:v>261882.24470023616</c:v>
                </c:pt>
                <c:pt idx="34">
                  <c:v>262949.18538188463</c:v>
                </c:pt>
                <c:pt idx="35">
                  <c:v>264020.4729119399</c:v>
                </c:pt>
                <c:pt idx="36">
                  <c:v>265096.12500000052</c:v>
                </c:pt>
                <c:pt idx="37">
                  <c:v>266176.15942781611</c:v>
                </c:pt>
                <c:pt idx="38">
                  <c:v>267260.59404958109</c:v>
                </c:pt>
                <c:pt idx="39">
                  <c:v>268349.44679223048</c:v>
                </c:pt>
                <c:pt idx="40">
                  <c:v>269442.73565573565</c:v>
                </c:pt>
                <c:pt idx="41">
                  <c:v>270540.47871340194</c:v>
                </c:pt>
                <c:pt idx="42">
                  <c:v>271642.69411216781</c:v>
                </c:pt>
                <c:pt idx="43">
                  <c:v>272749.40007290454</c:v>
                </c:pt>
                <c:pt idx="44">
                  <c:v>273860.61489071732</c:v>
                </c:pt>
                <c:pt idx="45">
                  <c:v>274976.35693524819</c:v>
                </c:pt>
                <c:pt idx="46">
                  <c:v>276096.64465097908</c:v>
                </c:pt>
                <c:pt idx="47">
                  <c:v>277221.49655753712</c:v>
                </c:pt>
                <c:pt idx="48">
                  <c:v>278350.93125000078</c:v>
                </c:pt>
                <c:pt idx="49">
                  <c:v>279484.96739920706</c:v>
                </c:pt>
                <c:pt idx="50">
                  <c:v>280623.62375206035</c:v>
                </c:pt>
                <c:pt idx="51">
                  <c:v>281766.91913184215</c:v>
                </c:pt>
                <c:pt idx="52">
                  <c:v>282914.87243852252</c:v>
                </c:pt>
                <c:pt idx="53">
                  <c:v>284067.50264907215</c:v>
                </c:pt>
                <c:pt idx="54">
                  <c:v>285224.82881777629</c:v>
                </c:pt>
                <c:pt idx="55">
                  <c:v>286386.87007654982</c:v>
                </c:pt>
                <c:pt idx="56">
                  <c:v>287553.64563525334</c:v>
                </c:pt>
                <c:pt idx="57">
                  <c:v>288725.17478201073</c:v>
                </c:pt>
                <c:pt idx="58">
                  <c:v>289901.47688352817</c:v>
                </c:pt>
                <c:pt idx="59">
                  <c:v>291082.57138541411</c:v>
                </c:pt>
                <c:pt idx="60">
                  <c:v>292268.47781250096</c:v>
                </c:pt>
                <c:pt idx="61">
                  <c:v>293459.21576916758</c:v>
                </c:pt>
                <c:pt idx="62">
                  <c:v>294654.8049396635</c:v>
                </c:pt>
                <c:pt idx="63">
                  <c:v>295855.26508843445</c:v>
                </c:pt>
                <c:pt idx="64">
                  <c:v>297060.61606044881</c:v>
                </c:pt>
                <c:pt idx="65">
                  <c:v>298270.87778152589</c:v>
                </c:pt>
                <c:pt idx="66">
                  <c:v>299486.07025866531</c:v>
                </c:pt>
                <c:pt idx="67">
                  <c:v>300706.21358037752</c:v>
                </c:pt>
                <c:pt idx="68">
                  <c:v>301931.32791701617</c:v>
                </c:pt>
                <c:pt idx="69">
                  <c:v>303161.43352111144</c:v>
                </c:pt>
                <c:pt idx="70">
                  <c:v>304396.55072770471</c:v>
                </c:pt>
                <c:pt idx="71">
                  <c:v>305636.699954685</c:v>
                </c:pt>
                <c:pt idx="72">
                  <c:v>306881.90170312615</c:v>
                </c:pt>
                <c:pt idx="73">
                  <c:v>308132.17655762611</c:v>
                </c:pt>
                <c:pt idx="74">
                  <c:v>309387.54518664686</c:v>
                </c:pt>
                <c:pt idx="75">
                  <c:v>310648.02834285633</c:v>
                </c:pt>
                <c:pt idx="76">
                  <c:v>311913.64686347143</c:v>
                </c:pt>
                <c:pt idx="77">
                  <c:v>313184.4216706024</c:v>
                </c:pt>
                <c:pt idx="78">
                  <c:v>314460.37377159874</c:v>
                </c:pt>
                <c:pt idx="79">
                  <c:v>315741.5242593966</c:v>
                </c:pt>
                <c:pt idx="80">
                  <c:v>317027.89431286714</c:v>
                </c:pt>
                <c:pt idx="81">
                  <c:v>318319.50519716716</c:v>
                </c:pt>
                <c:pt idx="82">
                  <c:v>319616.3782640901</c:v>
                </c:pt>
                <c:pt idx="83">
                  <c:v>320918.5349524194</c:v>
                </c:pt>
                <c:pt idx="84">
                  <c:v>322225.99678828265</c:v>
                </c:pt>
                <c:pt idx="85">
                  <c:v>323538.78538550757</c:v>
                </c:pt>
                <c:pt idx="86">
                  <c:v>324856.92244597938</c:v>
                </c:pt>
                <c:pt idx="87">
                  <c:v>326180.42975999933</c:v>
                </c:pt>
                <c:pt idx="88">
                  <c:v>327509.3292066452</c:v>
                </c:pt>
                <c:pt idx="89">
                  <c:v>328843.64275413268</c:v>
                </c:pt>
                <c:pt idx="90">
                  <c:v>330183.39246017887</c:v>
                </c:pt>
                <c:pt idx="91">
                  <c:v>331528.60047236655</c:v>
                </c:pt>
                <c:pt idx="92">
                  <c:v>332879.28902851068</c:v>
                </c:pt>
                <c:pt idx="93">
                  <c:v>334235.4804570257</c:v>
                </c:pt>
                <c:pt idx="94">
                  <c:v>335597.19717729482</c:v>
                </c:pt>
                <c:pt idx="95">
                  <c:v>336964.46170004056</c:v>
                </c:pt>
                <c:pt idx="96">
                  <c:v>338337.29662769689</c:v>
                </c:pt>
                <c:pt idx="97">
                  <c:v>339715.72465478309</c:v>
                </c:pt>
                <c:pt idx="98">
                  <c:v>341099.76856827852</c:v>
                </c:pt>
                <c:pt idx="99">
                  <c:v>342489.45124799944</c:v>
                </c:pt>
                <c:pt idx="100">
                  <c:v>343884.79566697765</c:v>
                </c:pt>
                <c:pt idx="101">
                  <c:v>345285.82489183953</c:v>
                </c:pt>
                <c:pt idx="102">
                  <c:v>346692.56208318804</c:v>
                </c:pt>
                <c:pt idx="103">
                  <c:v>348105.03049598512</c:v>
                </c:pt>
                <c:pt idx="104">
                  <c:v>349523.25347993645</c:v>
                </c:pt>
                <c:pt idx="105">
                  <c:v>350947.25447987719</c:v>
                </c:pt>
                <c:pt idx="106">
                  <c:v>352377.05703615973</c:v>
                </c:pt>
                <c:pt idx="107">
                  <c:v>353812.68478504277</c:v>
                </c:pt>
                <c:pt idx="108">
                  <c:v>355254.16145908198</c:v>
                </c:pt>
                <c:pt idx="109">
                  <c:v>356701.51088752248</c:v>
                </c:pt>
                <c:pt idx="110">
                  <c:v>358154.75699669262</c:v>
                </c:pt>
                <c:pt idx="111">
                  <c:v>359613.92381039966</c:v>
                </c:pt>
                <c:pt idx="112">
                  <c:v>361079.03545032674</c:v>
                </c:pt>
                <c:pt idx="113">
                  <c:v>362550.11613643175</c:v>
                </c:pt>
                <c:pt idx="114">
                  <c:v>364027.19018734765</c:v>
                </c:pt>
                <c:pt idx="115">
                  <c:v>365510.28202078457</c:v>
                </c:pt>
                <c:pt idx="116">
                  <c:v>366999.4161539335</c:v>
                </c:pt>
                <c:pt idx="117">
                  <c:v>368494.61720387131</c:v>
                </c:pt>
                <c:pt idx="118">
                  <c:v>369995.90988796804</c:v>
                </c:pt>
                <c:pt idx="119">
                  <c:v>371503.3190242952</c:v>
                </c:pt>
                <c:pt idx="120">
                  <c:v>373016.86953203636</c:v>
                </c:pt>
                <c:pt idx="121">
                  <c:v>374536.58643189888</c:v>
                </c:pt>
                <c:pt idx="122">
                  <c:v>376062.49484652752</c:v>
                </c:pt>
                <c:pt idx="123">
                  <c:v>377594.62000091991</c:v>
                </c:pt>
                <c:pt idx="124">
                  <c:v>379132.98722284328</c:v>
                </c:pt>
                <c:pt idx="125">
                  <c:v>380677.62194325356</c:v>
                </c:pt>
                <c:pt idx="126">
                  <c:v>382228.54969671526</c:v>
                </c:pt>
                <c:pt idx="127">
                  <c:v>383785.79612182401</c:v>
                </c:pt>
                <c:pt idx="128">
                  <c:v>385349.38696163037</c:v>
                </c:pt>
                <c:pt idx="129">
                  <c:v>386919.34806406504</c:v>
                </c:pt>
                <c:pt idx="130">
                  <c:v>388495.70538236661</c:v>
                </c:pt>
                <c:pt idx="131">
                  <c:v>390078.4849755101</c:v>
                </c:pt>
                <c:pt idx="132">
                  <c:v>391667.71300863835</c:v>
                </c:pt>
                <c:pt idx="133">
                  <c:v>393263.41575349402</c:v>
                </c:pt>
                <c:pt idx="134">
                  <c:v>394865.61958885408</c:v>
                </c:pt>
                <c:pt idx="135">
                  <c:v>396474.3510009661</c:v>
                </c:pt>
                <c:pt idx="136">
                  <c:v>398089.63658398564</c:v>
                </c:pt>
                <c:pt idx="137">
                  <c:v>399711.5030404164</c:v>
                </c:pt>
                <c:pt idx="138">
                  <c:v>401339.97718155116</c:v>
                </c:pt>
                <c:pt idx="139">
                  <c:v>402975.08592791547</c:v>
                </c:pt>
                <c:pt idx="140">
                  <c:v>404616.85630971211</c:v>
                </c:pt>
                <c:pt idx="141">
                  <c:v>406265.31546726852</c:v>
                </c:pt>
                <c:pt idx="142">
                  <c:v>407920.4906514851</c:v>
                </c:pt>
                <c:pt idx="143">
                  <c:v>409582.40922428586</c:v>
                </c:pt>
                <c:pt idx="144">
                  <c:v>411251.0986590705</c:v>
                </c:pt>
                <c:pt idx="145">
                  <c:v>412926.58654116892</c:v>
                </c:pt>
                <c:pt idx="146">
                  <c:v>414608.90056829702</c:v>
                </c:pt>
                <c:pt idx="147">
                  <c:v>416298.06855101458</c:v>
                </c:pt>
                <c:pt idx="148">
                  <c:v>417994.11841318518</c:v>
                </c:pt>
                <c:pt idx="149">
                  <c:v>419697.07819243742</c:v>
                </c:pt>
                <c:pt idx="150">
                  <c:v>421406.97604062891</c:v>
                </c:pt>
                <c:pt idx="151">
                  <c:v>423123.8402243114</c:v>
                </c:pt>
                <c:pt idx="152">
                  <c:v>424847.69912519789</c:v>
                </c:pt>
                <c:pt idx="153">
                  <c:v>426578.58124063211</c:v>
                </c:pt>
                <c:pt idx="154">
                  <c:v>428316.51518405951</c:v>
                </c:pt>
                <c:pt idx="155">
                  <c:v>430061.52968550031</c:v>
                </c:pt>
                <c:pt idx="156">
                  <c:v>431813.65359202417</c:v>
                </c:pt>
                <c:pt idx="157">
                  <c:v>433572.91586822754</c:v>
                </c:pt>
                <c:pt idx="158">
                  <c:v>435339.34559671208</c:v>
                </c:pt>
                <c:pt idx="159">
                  <c:v>437112.97197856556</c:v>
                </c:pt>
                <c:pt idx="160">
                  <c:v>438893.82433384459</c:v>
                </c:pt>
                <c:pt idx="161">
                  <c:v>440681.93210205948</c:v>
                </c:pt>
                <c:pt idx="162">
                  <c:v>442477.32484266057</c:v>
                </c:pt>
                <c:pt idx="163">
                  <c:v>444280.03223552718</c:v>
                </c:pt>
                <c:pt idx="164">
                  <c:v>446090.08408145799</c:v>
                </c:pt>
                <c:pt idx="165">
                  <c:v>447907.51030266396</c:v>
                </c:pt>
                <c:pt idx="166">
                  <c:v>449732.34094326274</c:v>
                </c:pt>
                <c:pt idx="167">
                  <c:v>451564.60616977559</c:v>
                </c:pt>
                <c:pt idx="168">
                  <c:v>453404.33627162565</c:v>
                </c:pt>
                <c:pt idx="169">
                  <c:v>455251.56166163919</c:v>
                </c:pt>
                <c:pt idx="170">
                  <c:v>457106.31287654792</c:v>
                </c:pt>
                <c:pt idx="171">
                  <c:v>458968.62057749409</c:v>
                </c:pt>
                <c:pt idx="172">
                  <c:v>460838.51555053715</c:v>
                </c:pt>
                <c:pt idx="173">
                  <c:v>462716.02870716283</c:v>
                </c:pt>
                <c:pt idx="174">
                  <c:v>464601.19108479394</c:v>
                </c:pt>
                <c:pt idx="175">
                  <c:v>466494.03384730389</c:v>
                </c:pt>
                <c:pt idx="176">
                  <c:v>468394.58828553121</c:v>
                </c:pt>
                <c:pt idx="177">
                  <c:v>470302.88581779745</c:v>
                </c:pt>
                <c:pt idx="178">
                  <c:v>472218.95799042622</c:v>
                </c:pt>
                <c:pt idx="179">
                  <c:v>474142.83647826459</c:v>
                </c:pt>
                <c:pt idx="180">
                  <c:v>476074.55308520718</c:v>
                </c:pt>
                <c:pt idx="181">
                  <c:v>478014.13974472135</c:v>
                </c:pt>
                <c:pt idx="182">
                  <c:v>479961.62852037558</c:v>
                </c:pt>
                <c:pt idx="183">
                  <c:v>481917.05160636897</c:v>
                </c:pt>
                <c:pt idx="184">
                  <c:v>483880.44132806413</c:v>
                </c:pt>
                <c:pt idx="185">
                  <c:v>485851.83014252112</c:v>
                </c:pt>
                <c:pt idx="186">
                  <c:v>487831.25063903385</c:v>
                </c:pt>
                <c:pt idx="187">
                  <c:v>489818.73553966923</c:v>
                </c:pt>
                <c:pt idx="188">
                  <c:v>491814.31769980793</c:v>
                </c:pt>
                <c:pt idx="189">
                  <c:v>493818.03010868758</c:v>
                </c:pt>
                <c:pt idx="190">
                  <c:v>495829.90588994772</c:v>
                </c:pt>
                <c:pt idx="191">
                  <c:v>497849.97830217809</c:v>
                </c:pt>
                <c:pt idx="192">
                  <c:v>499878.28073946782</c:v>
                </c:pt>
                <c:pt idx="193">
                  <c:v>501914.84673195775</c:v>
                </c:pt>
                <c:pt idx="194">
                  <c:v>503959.70994639467</c:v>
                </c:pt>
                <c:pt idx="195">
                  <c:v>506012.90418668778</c:v>
                </c:pt>
                <c:pt idx="196">
                  <c:v>508074.46339446778</c:v>
                </c:pt>
                <c:pt idx="197">
                  <c:v>510144.42164964753</c:v>
                </c:pt>
                <c:pt idx="198">
                  <c:v>512222.81317098584</c:v>
                </c:pt>
                <c:pt idx="199">
                  <c:v>514309.67231665301</c:v>
                </c:pt>
                <c:pt idx="200">
                  <c:v>516405.03358479869</c:v>
                </c:pt>
                <c:pt idx="201">
                  <c:v>518508.93161412224</c:v>
                </c:pt>
                <c:pt idx="202">
                  <c:v>520621.40118444536</c:v>
                </c:pt>
                <c:pt idx="203">
                  <c:v>522742.47721728729</c:v>
                </c:pt>
                <c:pt idx="204">
                  <c:v>524872.19477644144</c:v>
                </c:pt>
                <c:pt idx="205">
                  <c:v>527010.58906855586</c:v>
                </c:pt>
                <c:pt idx="206">
                  <c:v>529157.69544371462</c:v>
                </c:pt>
                <c:pt idx="207">
                  <c:v>531313.54939602246</c:v>
                </c:pt>
                <c:pt idx="208">
                  <c:v>533478.18656419148</c:v>
                </c:pt>
                <c:pt idx="209">
                  <c:v>535651.64273213025</c:v>
                </c:pt>
                <c:pt idx="210">
                  <c:v>537833.95382953552</c:v>
                </c:pt>
                <c:pt idx="211">
                  <c:v>540025.15593248606</c:v>
                </c:pt>
                <c:pt idx="212">
                  <c:v>542225.28526403895</c:v>
                </c:pt>
                <c:pt idx="213">
                  <c:v>544434.37819482875</c:v>
                </c:pt>
                <c:pt idx="214">
                  <c:v>546652.47124366811</c:v>
                </c:pt>
                <c:pt idx="215">
                  <c:v>548879.60107815207</c:v>
                </c:pt>
                <c:pt idx="216">
                  <c:v>551115.804515264</c:v>
                </c:pt>
                <c:pt idx="217">
                  <c:v>553361.11852198408</c:v>
                </c:pt>
                <c:pt idx="218">
                  <c:v>555615.58021590067</c:v>
                </c:pt>
                <c:pt idx="219">
                  <c:v>557879.22686582396</c:v>
                </c:pt>
                <c:pt idx="220">
                  <c:v>560152.09589240141</c:v>
                </c:pt>
                <c:pt idx="221">
                  <c:v>562434.22486873704</c:v>
                </c:pt>
                <c:pt idx="222">
                  <c:v>564725.65152101265</c:v>
                </c:pt>
                <c:pt idx="223">
                  <c:v>567026.41372911073</c:v>
                </c:pt>
                <c:pt idx="224">
                  <c:v>569336.54952724127</c:v>
                </c:pt>
                <c:pt idx="225">
                  <c:v>571656.09710457048</c:v>
                </c:pt>
                <c:pt idx="226">
                  <c:v>573985.09480585193</c:v>
                </c:pt>
                <c:pt idx="227">
                  <c:v>576323.58113206003</c:v>
                </c:pt>
                <c:pt idx="228">
                  <c:v>578671.59474102757</c:v>
                </c:pt>
                <c:pt idx="229">
                  <c:v>581029.17444808374</c:v>
                </c:pt>
                <c:pt idx="230">
                  <c:v>583396.35922669619</c:v>
                </c:pt>
                <c:pt idx="231">
                  <c:v>585773.18820911553</c:v>
                </c:pt>
                <c:pt idx="232">
                  <c:v>588159.70068702183</c:v>
                </c:pt>
                <c:pt idx="233">
                  <c:v>590555.9361121743</c:v>
                </c:pt>
                <c:pt idx="234">
                  <c:v>592961.93409706361</c:v>
                </c:pt>
                <c:pt idx="235">
                  <c:v>595377.73441556667</c:v>
                </c:pt>
                <c:pt idx="236">
                  <c:v>597803.37700360373</c:v>
                </c:pt>
                <c:pt idx="237">
                  <c:v>600238.90195979946</c:v>
                </c:pt>
                <c:pt idx="238">
                  <c:v>602684.34954614483</c:v>
                </c:pt>
                <c:pt idx="239">
                  <c:v>605139.76018866338</c:v>
                </c:pt>
                <c:pt idx="240">
                  <c:v>607605.17447807931</c:v>
                </c:pt>
                <c:pt idx="241">
                  <c:v>610080.63317048817</c:v>
                </c:pt>
                <c:pt idx="242">
                  <c:v>612566.17718803126</c:v>
                </c:pt>
                <c:pt idx="243">
                  <c:v>615061.84761957161</c:v>
                </c:pt>
                <c:pt idx="244">
                  <c:v>617567.68572137319</c:v>
                </c:pt>
                <c:pt idx="245">
                  <c:v>620083.7329177832</c:v>
                </c:pt>
                <c:pt idx="246">
                  <c:v>622610.03080191708</c:v>
                </c:pt>
                <c:pt idx="247">
                  <c:v>625146.6211363452</c:v>
                </c:pt>
                <c:pt idx="248">
                  <c:v>627693.54585378419</c:v>
                </c:pt>
                <c:pt idx="249">
                  <c:v>630250.8470577898</c:v>
                </c:pt>
                <c:pt idx="250">
                  <c:v>632818.56702345249</c:v>
                </c:pt>
                <c:pt idx="251">
                  <c:v>635396.74819809699</c:v>
                </c:pt>
                <c:pt idx="252">
                  <c:v>637985.43320198369</c:v>
                </c:pt>
                <c:pt idx="253">
                  <c:v>640584.66482901317</c:v>
                </c:pt>
                <c:pt idx="254">
                  <c:v>643194.48604743346</c:v>
                </c:pt>
                <c:pt idx="255">
                  <c:v>645814.94000055082</c:v>
                </c:pt>
                <c:pt idx="256">
                  <c:v>648446.0700074425</c:v>
                </c:pt>
                <c:pt idx="257">
                  <c:v>651087.91956367309</c:v>
                </c:pt>
                <c:pt idx="258">
                  <c:v>653740.53234201344</c:v>
                </c:pt>
                <c:pt idx="259">
                  <c:v>656403.95219316299</c:v>
                </c:pt>
                <c:pt idx="260">
                  <c:v>659078.22314647399</c:v>
                </c:pt>
                <c:pt idx="261">
                  <c:v>661763.38941067969</c:v>
                </c:pt>
                <c:pt idx="262">
                  <c:v>664459.49537462555</c:v>
                </c:pt>
                <c:pt idx="263">
                  <c:v>667166.58560800226</c:v>
                </c:pt>
                <c:pt idx="264">
                  <c:v>669884.70486208331</c:v>
                </c:pt>
                <c:pt idx="265">
                  <c:v>672613.89807046414</c:v>
                </c:pt>
                <c:pt idx="266">
                  <c:v>675354.21034980542</c:v>
                </c:pt>
                <c:pt idx="267">
                  <c:v>678105.68700057862</c:v>
                </c:pt>
                <c:pt idx="268">
                  <c:v>680868.37350781495</c:v>
                </c:pt>
                <c:pt idx="269">
                  <c:v>683642.31554185716</c:v>
                </c:pt>
                <c:pt idx="270">
                  <c:v>686427.5589591146</c:v>
                </c:pt>
                <c:pt idx="271">
                  <c:v>689224.14980282157</c:v>
                </c:pt>
                <c:pt idx="272">
                  <c:v>692032.1343037982</c:v>
                </c:pt>
                <c:pt idx="273">
                  <c:v>694851.55888121424</c:v>
                </c:pt>
                <c:pt idx="274">
                  <c:v>697682.47014335741</c:v>
                </c:pt>
                <c:pt idx="275">
                  <c:v>700524.91488840291</c:v>
                </c:pt>
                <c:pt idx="276">
                  <c:v>703378.94010518806</c:v>
                </c:pt>
                <c:pt idx="277">
                  <c:v>706244.59297398792</c:v>
                </c:pt>
                <c:pt idx="278">
                  <c:v>709121.9208672964</c:v>
                </c:pt>
                <c:pt idx="279">
                  <c:v>712010.97135060828</c:v>
                </c:pt>
                <c:pt idx="280">
                  <c:v>714911.7921832063</c:v>
                </c:pt>
                <c:pt idx="281">
                  <c:v>717824.43131895061</c:v>
                </c:pt>
                <c:pt idx="282">
                  <c:v>720748.93690707092</c:v>
                </c:pt>
                <c:pt idx="283">
                  <c:v>723685.35729296331</c:v>
                </c:pt>
                <c:pt idx="284">
                  <c:v>726633.74101898866</c:v>
                </c:pt>
                <c:pt idx="285">
                  <c:v>729594.13682527549</c:v>
                </c:pt>
                <c:pt idx="286">
                  <c:v>732566.59365052579</c:v>
                </c:pt>
                <c:pt idx="287">
                  <c:v>735551.16063282359</c:v>
                </c:pt>
                <c:pt idx="288">
                  <c:v>738547.88711044798</c:v>
                </c:pt>
                <c:pt idx="289">
                  <c:v>741556.82262268779</c:v>
                </c:pt>
                <c:pt idx="290">
                  <c:v>744578.01691066171</c:v>
                </c:pt>
                <c:pt idx="291">
                  <c:v>747611.51991813909</c:v>
                </c:pt>
                <c:pt idx="292">
                  <c:v>750657.38179236709</c:v>
                </c:pt>
                <c:pt idx="293">
                  <c:v>753715.65288489847</c:v>
                </c:pt>
                <c:pt idx="294">
                  <c:v>756786.38375242497</c:v>
                </c:pt>
                <c:pt idx="295">
                  <c:v>759869.62515761191</c:v>
                </c:pt>
                <c:pt idx="296">
                  <c:v>762965.42806993856</c:v>
                </c:pt>
                <c:pt idx="297">
                  <c:v>766073.84366653976</c:v>
                </c:pt>
                <c:pt idx="298">
                  <c:v>769194.92333305243</c:v>
                </c:pt>
                <c:pt idx="299">
                  <c:v>772328.71866446524</c:v>
                </c:pt>
                <c:pt idx="300">
                  <c:v>775475.28146597079</c:v>
                </c:pt>
                <c:pt idx="301">
                  <c:v>778634.66375382256</c:v>
                </c:pt>
                <c:pt idx="302">
                  <c:v>781806.91775619506</c:v>
                </c:pt>
                <c:pt idx="303">
                  <c:v>784992.0959140464</c:v>
                </c:pt>
                <c:pt idx="304">
                  <c:v>788190.25088198588</c:v>
                </c:pt>
                <c:pt idx="305">
                  <c:v>791401.4355291439</c:v>
                </c:pt>
                <c:pt idx="306">
                  <c:v>794625.70294004667</c:v>
                </c:pt>
                <c:pt idx="307">
                  <c:v>797863.10641549306</c:v>
                </c:pt>
                <c:pt idx="308">
                  <c:v>801113.69947343587</c:v>
                </c:pt>
                <c:pt idx="309">
                  <c:v>804377.53584986716</c:v>
                </c:pt>
                <c:pt idx="310">
                  <c:v>807654.66949970566</c:v>
                </c:pt>
                <c:pt idx="311">
                  <c:v>810945.15459768905</c:v>
                </c:pt>
                <c:pt idx="312">
                  <c:v>814249.04553926981</c:v>
                </c:pt>
                <c:pt idx="313">
                  <c:v>817566.39694151445</c:v>
                </c:pt>
                <c:pt idx="314">
                  <c:v>820897.26364400552</c:v>
                </c:pt>
                <c:pt idx="315">
                  <c:v>824241.70070974936</c:v>
                </c:pt>
                <c:pt idx="316">
                  <c:v>827599.76342608582</c:v>
                </c:pt>
                <c:pt idx="317">
                  <c:v>830971.50730560173</c:v>
                </c:pt>
                <c:pt idx="318">
                  <c:v>834356.98808704969</c:v>
                </c:pt>
                <c:pt idx="319">
                  <c:v>837756.26173626829</c:v>
                </c:pt>
                <c:pt idx="320">
                  <c:v>841169.38444710837</c:v>
                </c:pt>
                <c:pt idx="321">
                  <c:v>844596.41264236113</c:v>
                </c:pt>
                <c:pt idx="322">
                  <c:v>848037.40297469136</c:v>
                </c:pt>
                <c:pt idx="323">
                  <c:v>851492.41232757398</c:v>
                </c:pt>
                <c:pt idx="324">
                  <c:v>854961.49781623378</c:v>
                </c:pt>
                <c:pt idx="325">
                  <c:v>858444.71678859054</c:v>
                </c:pt>
                <c:pt idx="326">
                  <c:v>861942.12682620622</c:v>
                </c:pt>
                <c:pt idx="327">
                  <c:v>865453.78574523726</c:v>
                </c:pt>
                <c:pt idx="328">
                  <c:v>868979.75159739051</c:v>
                </c:pt>
                <c:pt idx="329">
                  <c:v>872520.08267088223</c:v>
                </c:pt>
                <c:pt idx="330">
                  <c:v>876074.83749140252</c:v>
                </c:pt>
                <c:pt idx="331">
                  <c:v>879644.07482308219</c:v>
                </c:pt>
                <c:pt idx="332">
                  <c:v>883227.85366946424</c:v>
                </c:pt>
                <c:pt idx="333">
                  <c:v>886826.23327447963</c:v>
                </c:pt>
                <c:pt idx="334">
                  <c:v>890439.27312342648</c:v>
                </c:pt>
                <c:pt idx="335">
                  <c:v>894067.03294395318</c:v>
                </c:pt>
                <c:pt idx="336">
                  <c:v>897709.57270704617</c:v>
                </c:pt>
                <c:pt idx="337">
                  <c:v>901366.95262802066</c:v>
                </c:pt>
                <c:pt idx="338">
                  <c:v>905039.23316751712</c:v>
                </c:pt>
                <c:pt idx="339">
                  <c:v>908726.47503249976</c:v>
                </c:pt>
                <c:pt idx="340">
                  <c:v>912428.73917726066</c:v>
                </c:pt>
                <c:pt idx="341">
                  <c:v>916146.08680442709</c:v>
                </c:pt>
                <c:pt idx="342">
                  <c:v>919878.57936597348</c:v>
                </c:pt>
                <c:pt idx="343">
                  <c:v>923626.27856423706</c:v>
                </c:pt>
                <c:pt idx="344">
                  <c:v>927389.24635293835</c:v>
                </c:pt>
                <c:pt idx="345">
                  <c:v>931167.54493820458</c:v>
                </c:pt>
                <c:pt idx="346">
                  <c:v>934961.23677959887</c:v>
                </c:pt>
                <c:pt idx="347">
                  <c:v>938770.38459115184</c:v>
                </c:pt>
                <c:pt idx="348">
                  <c:v>942595.05134239944</c:v>
                </c:pt>
                <c:pt idx="349">
                  <c:v>946435.30025942263</c:v>
                </c:pt>
                <c:pt idx="350">
                  <c:v>950291.19482589385</c:v>
                </c:pt>
                <c:pt idx="351">
                  <c:v>954162.7987841256</c:v>
                </c:pt>
                <c:pt idx="352">
                  <c:v>958050.17613612453</c:v>
                </c:pt>
                <c:pt idx="353">
                  <c:v>961953.39114464924</c:v>
                </c:pt>
                <c:pt idx="354">
                  <c:v>965872.50833427277</c:v>
                </c:pt>
                <c:pt idx="355">
                  <c:v>969807.59249244968</c:v>
                </c:pt>
                <c:pt idx="356">
                  <c:v>973758.70867058588</c:v>
                </c:pt>
                <c:pt idx="357">
                  <c:v>977725.92218511528</c:v>
                </c:pt>
                <c:pt idx="358">
                  <c:v>981709.29861857917</c:v>
                </c:pt>
                <c:pt idx="359">
                  <c:v>985708.90382070979</c:v>
                </c:pt>
                <c:pt idx="360">
                  <c:v>989724.80390951957</c:v>
                </c:pt>
              </c:numCache>
            </c:numRef>
          </c:val>
          <c:smooth val="0"/>
          <c:extLst>
            <c:ext xmlns:c16="http://schemas.microsoft.com/office/drawing/2014/chart" uri="{C3380CC4-5D6E-409C-BE32-E72D297353CC}">
              <c16:uniqueId val="{00000002-7660-483C-8327-6C370D5209EA}"/>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Flows'!$BQ$23:$BQ$383</c:f>
              <c:numCache>
                <c:formatCode>"$"#,##0.00</c:formatCode>
                <c:ptCount val="361"/>
                <c:pt idx="0">
                  <c:v>229000</c:v>
                </c:pt>
                <c:pt idx="1">
                  <c:v>229932.97434645548</c:v>
                </c:pt>
                <c:pt idx="2">
                  <c:v>230869.74974588538</c:v>
                </c:pt>
                <c:pt idx="3">
                  <c:v>231810.34168425007</c:v>
                </c:pt>
                <c:pt idx="4">
                  <c:v>232754.7657106015</c:v>
                </c:pt>
                <c:pt idx="5">
                  <c:v>233703.03743734056</c:v>
                </c:pt>
                <c:pt idx="6">
                  <c:v>234655.17254047492</c:v>
                </c:pt>
                <c:pt idx="7">
                  <c:v>235611.18675987818</c:v>
                </c:pt>
                <c:pt idx="8">
                  <c:v>236571.09589955019</c:v>
                </c:pt>
                <c:pt idx="9">
                  <c:v>237534.91582787831</c:v>
                </c:pt>
                <c:pt idx="10">
                  <c:v>238502.6624778996</c:v>
                </c:pt>
                <c:pt idx="11">
                  <c:v>239474.35184756425</c:v>
                </c:pt>
                <c:pt idx="12">
                  <c:v>240450.0000000002</c:v>
                </c:pt>
                <c:pt idx="13">
                  <c:v>241429.62306377845</c:v>
                </c:pt>
                <c:pt idx="14">
                  <c:v>242413.23723317988</c:v>
                </c:pt>
                <c:pt idx="15">
                  <c:v>243400.85876846276</c:v>
                </c:pt>
                <c:pt idx="16">
                  <c:v>244392.50399613177</c:v>
                </c:pt>
                <c:pt idx="17">
                  <c:v>245388.18930920775</c:v>
                </c:pt>
                <c:pt idx="18">
                  <c:v>246387.93116749881</c:v>
                </c:pt>
                <c:pt idx="19">
                  <c:v>247391.74609787224</c:v>
                </c:pt>
                <c:pt idx="20">
                  <c:v>248399.65069452787</c:v>
                </c:pt>
                <c:pt idx="21">
                  <c:v>249411.66161927237</c:v>
                </c:pt>
                <c:pt idx="22">
                  <c:v>250427.79560179473</c:v>
                </c:pt>
                <c:pt idx="23">
                  <c:v>251448.06943994263</c:v>
                </c:pt>
                <c:pt idx="24">
                  <c:v>252472.50000000038</c:v>
                </c:pt>
                <c:pt idx="25">
                  <c:v>253501.10421696753</c:v>
                </c:pt>
                <c:pt idx="26">
                  <c:v>254533.899094839</c:v>
                </c:pt>
                <c:pt idx="27">
                  <c:v>255570.90170688601</c:v>
                </c:pt>
                <c:pt idx="28">
                  <c:v>256612.12919593853</c:v>
                </c:pt>
                <c:pt idx="29">
                  <c:v>257657.59877466832</c:v>
                </c:pt>
                <c:pt idx="30">
                  <c:v>258707.32772587391</c:v>
                </c:pt>
                <c:pt idx="31">
                  <c:v>259761.333402766</c:v>
                </c:pt>
                <c:pt idx="32">
                  <c:v>260819.63322925442</c:v>
                </c:pt>
                <c:pt idx="33">
                  <c:v>261882.24470023616</c:v>
                </c:pt>
                <c:pt idx="34">
                  <c:v>262949.18538188463</c:v>
                </c:pt>
                <c:pt idx="35">
                  <c:v>264020.4729119399</c:v>
                </c:pt>
                <c:pt idx="36">
                  <c:v>265096.12500000052</c:v>
                </c:pt>
                <c:pt idx="37">
                  <c:v>266176.15942781611</c:v>
                </c:pt>
                <c:pt idx="38">
                  <c:v>267260.59404958109</c:v>
                </c:pt>
                <c:pt idx="39">
                  <c:v>268349.44679223048</c:v>
                </c:pt>
                <c:pt idx="40">
                  <c:v>269442.73565573565</c:v>
                </c:pt>
                <c:pt idx="41">
                  <c:v>270540.47871340194</c:v>
                </c:pt>
                <c:pt idx="42">
                  <c:v>271642.69411216781</c:v>
                </c:pt>
                <c:pt idx="43">
                  <c:v>272749.40007290454</c:v>
                </c:pt>
                <c:pt idx="44">
                  <c:v>273860.61489071732</c:v>
                </c:pt>
                <c:pt idx="45">
                  <c:v>274976.35693524819</c:v>
                </c:pt>
                <c:pt idx="46">
                  <c:v>276096.64465097908</c:v>
                </c:pt>
                <c:pt idx="47">
                  <c:v>277221.49655753712</c:v>
                </c:pt>
                <c:pt idx="48">
                  <c:v>278350.93125000078</c:v>
                </c:pt>
                <c:pt idx="49">
                  <c:v>279484.96739920706</c:v>
                </c:pt>
                <c:pt idx="50">
                  <c:v>280623.62375206035</c:v>
                </c:pt>
                <c:pt idx="51">
                  <c:v>281766.91913184215</c:v>
                </c:pt>
                <c:pt idx="52">
                  <c:v>282914.87243852252</c:v>
                </c:pt>
                <c:pt idx="53">
                  <c:v>284067.50264907215</c:v>
                </c:pt>
                <c:pt idx="54">
                  <c:v>285224.82881777629</c:v>
                </c:pt>
                <c:pt idx="55">
                  <c:v>286386.87007654982</c:v>
                </c:pt>
                <c:pt idx="56">
                  <c:v>287553.64563525334</c:v>
                </c:pt>
                <c:pt idx="57">
                  <c:v>288725.17478201073</c:v>
                </c:pt>
                <c:pt idx="58">
                  <c:v>289901.47688352817</c:v>
                </c:pt>
                <c:pt idx="59">
                  <c:v>291082.57138541411</c:v>
                </c:pt>
                <c:pt idx="60">
                  <c:v>292268.47781250096</c:v>
                </c:pt>
                <c:pt idx="61">
                  <c:v>293459.21576916758</c:v>
                </c:pt>
                <c:pt idx="62">
                  <c:v>294654.8049396635</c:v>
                </c:pt>
                <c:pt idx="63">
                  <c:v>295855.26508843445</c:v>
                </c:pt>
                <c:pt idx="64">
                  <c:v>297060.61606044881</c:v>
                </c:pt>
                <c:pt idx="65">
                  <c:v>298270.87778152589</c:v>
                </c:pt>
                <c:pt idx="66">
                  <c:v>299486.07025866531</c:v>
                </c:pt>
                <c:pt idx="67">
                  <c:v>300706.21358037752</c:v>
                </c:pt>
                <c:pt idx="68">
                  <c:v>301931.32791701617</c:v>
                </c:pt>
                <c:pt idx="69">
                  <c:v>303161.43352111144</c:v>
                </c:pt>
                <c:pt idx="70">
                  <c:v>304396.55072770471</c:v>
                </c:pt>
                <c:pt idx="71">
                  <c:v>305636.699954685</c:v>
                </c:pt>
                <c:pt idx="72">
                  <c:v>306881.90170312615</c:v>
                </c:pt>
                <c:pt idx="73">
                  <c:v>308132.17655762611</c:v>
                </c:pt>
                <c:pt idx="74">
                  <c:v>309387.54518664686</c:v>
                </c:pt>
                <c:pt idx="75">
                  <c:v>310648.02834285633</c:v>
                </c:pt>
                <c:pt idx="76">
                  <c:v>311913.64686347143</c:v>
                </c:pt>
                <c:pt idx="77">
                  <c:v>313184.4216706024</c:v>
                </c:pt>
                <c:pt idx="78">
                  <c:v>314460.37377159874</c:v>
                </c:pt>
                <c:pt idx="79">
                  <c:v>315741.5242593966</c:v>
                </c:pt>
                <c:pt idx="80">
                  <c:v>317027.89431286714</c:v>
                </c:pt>
                <c:pt idx="81">
                  <c:v>318319.50519716716</c:v>
                </c:pt>
                <c:pt idx="82">
                  <c:v>319616.3782640901</c:v>
                </c:pt>
                <c:pt idx="83">
                  <c:v>320918.5349524194</c:v>
                </c:pt>
                <c:pt idx="84">
                  <c:v>322225.99678828265</c:v>
                </c:pt>
                <c:pt idx="85">
                  <c:v>323538.78538550757</c:v>
                </c:pt>
                <c:pt idx="86">
                  <c:v>324856.92244597938</c:v>
                </c:pt>
                <c:pt idx="87">
                  <c:v>326180.42975999933</c:v>
                </c:pt>
                <c:pt idx="88">
                  <c:v>327509.3292066452</c:v>
                </c:pt>
                <c:pt idx="89">
                  <c:v>328843.64275413268</c:v>
                </c:pt>
                <c:pt idx="90">
                  <c:v>330183.39246017887</c:v>
                </c:pt>
                <c:pt idx="91">
                  <c:v>331528.60047236655</c:v>
                </c:pt>
                <c:pt idx="92">
                  <c:v>332879.28902851068</c:v>
                </c:pt>
                <c:pt idx="93">
                  <c:v>334235.4804570257</c:v>
                </c:pt>
                <c:pt idx="94">
                  <c:v>335597.19717729482</c:v>
                </c:pt>
                <c:pt idx="95">
                  <c:v>336964.46170004056</c:v>
                </c:pt>
                <c:pt idx="96">
                  <c:v>338337.29662769689</c:v>
                </c:pt>
                <c:pt idx="97">
                  <c:v>339715.72465478309</c:v>
                </c:pt>
                <c:pt idx="98">
                  <c:v>341099.76856827852</c:v>
                </c:pt>
                <c:pt idx="99">
                  <c:v>342489.45124799944</c:v>
                </c:pt>
                <c:pt idx="100">
                  <c:v>343884.79566697765</c:v>
                </c:pt>
                <c:pt idx="101">
                  <c:v>345285.82489183953</c:v>
                </c:pt>
                <c:pt idx="102">
                  <c:v>346692.56208318804</c:v>
                </c:pt>
                <c:pt idx="103">
                  <c:v>348105.03049598512</c:v>
                </c:pt>
                <c:pt idx="104">
                  <c:v>349523.25347993645</c:v>
                </c:pt>
                <c:pt idx="105">
                  <c:v>350947.25447987719</c:v>
                </c:pt>
                <c:pt idx="106">
                  <c:v>352377.05703615973</c:v>
                </c:pt>
                <c:pt idx="107">
                  <c:v>353812.68478504277</c:v>
                </c:pt>
                <c:pt idx="108">
                  <c:v>355254.16145908198</c:v>
                </c:pt>
                <c:pt idx="109">
                  <c:v>356701.51088752248</c:v>
                </c:pt>
                <c:pt idx="110">
                  <c:v>358154.75699669262</c:v>
                </c:pt>
                <c:pt idx="111">
                  <c:v>359613.92381039966</c:v>
                </c:pt>
                <c:pt idx="112">
                  <c:v>361079.03545032674</c:v>
                </c:pt>
                <c:pt idx="113">
                  <c:v>362550.11613643175</c:v>
                </c:pt>
                <c:pt idx="114">
                  <c:v>364027.19018734765</c:v>
                </c:pt>
                <c:pt idx="115">
                  <c:v>365510.28202078457</c:v>
                </c:pt>
                <c:pt idx="116">
                  <c:v>366999.4161539335</c:v>
                </c:pt>
                <c:pt idx="117">
                  <c:v>368494.61720387131</c:v>
                </c:pt>
                <c:pt idx="118">
                  <c:v>369995.90988796804</c:v>
                </c:pt>
                <c:pt idx="119">
                  <c:v>371503.3190242952</c:v>
                </c:pt>
                <c:pt idx="120">
                  <c:v>373016.86953203636</c:v>
                </c:pt>
                <c:pt idx="121">
                  <c:v>374536.58643189888</c:v>
                </c:pt>
                <c:pt idx="122">
                  <c:v>376062.49484652752</c:v>
                </c:pt>
                <c:pt idx="123">
                  <c:v>377594.62000091991</c:v>
                </c:pt>
                <c:pt idx="124">
                  <c:v>379132.98722284328</c:v>
                </c:pt>
                <c:pt idx="125">
                  <c:v>380677.62194325356</c:v>
                </c:pt>
                <c:pt idx="126">
                  <c:v>382228.54969671526</c:v>
                </c:pt>
                <c:pt idx="127">
                  <c:v>383785.79612182401</c:v>
                </c:pt>
                <c:pt idx="128">
                  <c:v>385349.38696163037</c:v>
                </c:pt>
                <c:pt idx="129">
                  <c:v>386919.34806406504</c:v>
                </c:pt>
                <c:pt idx="130">
                  <c:v>388495.70538236661</c:v>
                </c:pt>
                <c:pt idx="131">
                  <c:v>390078.4849755101</c:v>
                </c:pt>
                <c:pt idx="132">
                  <c:v>391667.71300863835</c:v>
                </c:pt>
                <c:pt idx="133">
                  <c:v>393263.41575349402</c:v>
                </c:pt>
                <c:pt idx="134">
                  <c:v>394865.61958885408</c:v>
                </c:pt>
                <c:pt idx="135">
                  <c:v>396474.3510009661</c:v>
                </c:pt>
                <c:pt idx="136">
                  <c:v>398089.63658398564</c:v>
                </c:pt>
                <c:pt idx="137">
                  <c:v>399711.5030404164</c:v>
                </c:pt>
                <c:pt idx="138">
                  <c:v>401339.97718155116</c:v>
                </c:pt>
                <c:pt idx="139">
                  <c:v>402975.08592791547</c:v>
                </c:pt>
                <c:pt idx="140">
                  <c:v>404616.85630971211</c:v>
                </c:pt>
                <c:pt idx="141">
                  <c:v>406265.31546726852</c:v>
                </c:pt>
                <c:pt idx="142">
                  <c:v>407920.4906514851</c:v>
                </c:pt>
                <c:pt idx="143">
                  <c:v>409582.40922428586</c:v>
                </c:pt>
                <c:pt idx="144">
                  <c:v>411251.0986590705</c:v>
                </c:pt>
                <c:pt idx="145">
                  <c:v>412926.58654116892</c:v>
                </c:pt>
                <c:pt idx="146">
                  <c:v>414608.90056829702</c:v>
                </c:pt>
                <c:pt idx="147">
                  <c:v>416298.06855101458</c:v>
                </c:pt>
                <c:pt idx="148">
                  <c:v>417994.11841318518</c:v>
                </c:pt>
                <c:pt idx="149">
                  <c:v>419697.07819243742</c:v>
                </c:pt>
                <c:pt idx="150">
                  <c:v>421406.97604062891</c:v>
                </c:pt>
                <c:pt idx="151">
                  <c:v>423123.8402243114</c:v>
                </c:pt>
                <c:pt idx="152">
                  <c:v>424847.69912519789</c:v>
                </c:pt>
                <c:pt idx="153">
                  <c:v>426578.58124063211</c:v>
                </c:pt>
                <c:pt idx="154">
                  <c:v>428316.51518405951</c:v>
                </c:pt>
                <c:pt idx="155">
                  <c:v>430061.52968550031</c:v>
                </c:pt>
                <c:pt idx="156">
                  <c:v>431813.65359202417</c:v>
                </c:pt>
                <c:pt idx="157">
                  <c:v>433572.91586822754</c:v>
                </c:pt>
                <c:pt idx="158">
                  <c:v>435339.34559671208</c:v>
                </c:pt>
                <c:pt idx="159">
                  <c:v>437112.97197856556</c:v>
                </c:pt>
                <c:pt idx="160">
                  <c:v>438893.82433384459</c:v>
                </c:pt>
                <c:pt idx="161">
                  <c:v>440681.93210205948</c:v>
                </c:pt>
                <c:pt idx="162">
                  <c:v>442477.32484266057</c:v>
                </c:pt>
                <c:pt idx="163">
                  <c:v>444280.03223552718</c:v>
                </c:pt>
                <c:pt idx="164">
                  <c:v>446090.08408145799</c:v>
                </c:pt>
                <c:pt idx="165">
                  <c:v>447907.51030266396</c:v>
                </c:pt>
                <c:pt idx="166">
                  <c:v>449732.34094326274</c:v>
                </c:pt>
                <c:pt idx="167">
                  <c:v>451564.60616977559</c:v>
                </c:pt>
                <c:pt idx="168">
                  <c:v>453404.33627162565</c:v>
                </c:pt>
                <c:pt idx="169">
                  <c:v>455251.56166163919</c:v>
                </c:pt>
                <c:pt idx="170">
                  <c:v>457106.31287654792</c:v>
                </c:pt>
                <c:pt idx="171">
                  <c:v>458968.62057749409</c:v>
                </c:pt>
                <c:pt idx="172">
                  <c:v>460838.51555053715</c:v>
                </c:pt>
                <c:pt idx="173">
                  <c:v>462716.02870716283</c:v>
                </c:pt>
                <c:pt idx="174">
                  <c:v>464601.19108479394</c:v>
                </c:pt>
                <c:pt idx="175">
                  <c:v>466494.03384730389</c:v>
                </c:pt>
                <c:pt idx="176">
                  <c:v>468394.58828553121</c:v>
                </c:pt>
                <c:pt idx="177">
                  <c:v>470302.88581779745</c:v>
                </c:pt>
                <c:pt idx="178">
                  <c:v>472218.95799042622</c:v>
                </c:pt>
                <c:pt idx="179">
                  <c:v>474142.83647826459</c:v>
                </c:pt>
                <c:pt idx="180">
                  <c:v>476074.55308520718</c:v>
                </c:pt>
                <c:pt idx="181">
                  <c:v>478014.13974472135</c:v>
                </c:pt>
                <c:pt idx="182">
                  <c:v>479961.62852037558</c:v>
                </c:pt>
                <c:pt idx="183">
                  <c:v>481917.05160636897</c:v>
                </c:pt>
                <c:pt idx="184">
                  <c:v>483880.44132806413</c:v>
                </c:pt>
                <c:pt idx="185">
                  <c:v>485851.83014252112</c:v>
                </c:pt>
                <c:pt idx="186">
                  <c:v>487831.25063903385</c:v>
                </c:pt>
                <c:pt idx="187">
                  <c:v>489818.73553966923</c:v>
                </c:pt>
                <c:pt idx="188">
                  <c:v>491814.31769980793</c:v>
                </c:pt>
                <c:pt idx="189">
                  <c:v>493818.03010868758</c:v>
                </c:pt>
                <c:pt idx="190">
                  <c:v>495829.90588994772</c:v>
                </c:pt>
                <c:pt idx="191">
                  <c:v>497849.97830217809</c:v>
                </c:pt>
                <c:pt idx="192">
                  <c:v>499878.28073946782</c:v>
                </c:pt>
                <c:pt idx="193">
                  <c:v>501914.84673195775</c:v>
                </c:pt>
                <c:pt idx="194">
                  <c:v>503959.70994639467</c:v>
                </c:pt>
                <c:pt idx="195">
                  <c:v>506012.90418668778</c:v>
                </c:pt>
                <c:pt idx="196">
                  <c:v>508074.46339446778</c:v>
                </c:pt>
                <c:pt idx="197">
                  <c:v>510144.42164964753</c:v>
                </c:pt>
                <c:pt idx="198">
                  <c:v>512222.81317098584</c:v>
                </c:pt>
                <c:pt idx="199">
                  <c:v>514309.67231665301</c:v>
                </c:pt>
                <c:pt idx="200">
                  <c:v>516405.03358479869</c:v>
                </c:pt>
                <c:pt idx="201">
                  <c:v>518508.93161412224</c:v>
                </c:pt>
                <c:pt idx="202">
                  <c:v>520621.40118444536</c:v>
                </c:pt>
                <c:pt idx="203">
                  <c:v>522742.47721728729</c:v>
                </c:pt>
                <c:pt idx="204">
                  <c:v>524872.19477644144</c:v>
                </c:pt>
                <c:pt idx="205">
                  <c:v>527010.58906855586</c:v>
                </c:pt>
                <c:pt idx="206">
                  <c:v>529157.69544371462</c:v>
                </c:pt>
                <c:pt idx="207">
                  <c:v>531313.54939602246</c:v>
                </c:pt>
                <c:pt idx="208">
                  <c:v>533478.18656419148</c:v>
                </c:pt>
                <c:pt idx="209">
                  <c:v>535651.64273213025</c:v>
                </c:pt>
                <c:pt idx="210">
                  <c:v>537833.95382953552</c:v>
                </c:pt>
                <c:pt idx="211">
                  <c:v>540025.15593248606</c:v>
                </c:pt>
                <c:pt idx="212">
                  <c:v>542225.28526403895</c:v>
                </c:pt>
                <c:pt idx="213">
                  <c:v>544434.37819482875</c:v>
                </c:pt>
                <c:pt idx="214">
                  <c:v>546652.47124366811</c:v>
                </c:pt>
                <c:pt idx="215">
                  <c:v>548879.60107815207</c:v>
                </c:pt>
                <c:pt idx="216">
                  <c:v>551115.804515264</c:v>
                </c:pt>
                <c:pt idx="217">
                  <c:v>553361.11852198408</c:v>
                </c:pt>
                <c:pt idx="218">
                  <c:v>555615.58021590067</c:v>
                </c:pt>
                <c:pt idx="219">
                  <c:v>557879.22686582396</c:v>
                </c:pt>
                <c:pt idx="220">
                  <c:v>560152.09589240141</c:v>
                </c:pt>
                <c:pt idx="221">
                  <c:v>562434.22486873704</c:v>
                </c:pt>
                <c:pt idx="222">
                  <c:v>564725.65152101265</c:v>
                </c:pt>
                <c:pt idx="223">
                  <c:v>567026.41372911073</c:v>
                </c:pt>
                <c:pt idx="224">
                  <c:v>569336.54952724127</c:v>
                </c:pt>
                <c:pt idx="225">
                  <c:v>571656.09710457048</c:v>
                </c:pt>
                <c:pt idx="226">
                  <c:v>573985.09480585193</c:v>
                </c:pt>
                <c:pt idx="227">
                  <c:v>576323.58113206003</c:v>
                </c:pt>
                <c:pt idx="228">
                  <c:v>578671.59474102757</c:v>
                </c:pt>
                <c:pt idx="229">
                  <c:v>581029.17444808374</c:v>
                </c:pt>
                <c:pt idx="230">
                  <c:v>583396.35922669619</c:v>
                </c:pt>
                <c:pt idx="231">
                  <c:v>585773.18820911553</c:v>
                </c:pt>
                <c:pt idx="232">
                  <c:v>588159.70068702183</c:v>
                </c:pt>
                <c:pt idx="233">
                  <c:v>590555.9361121743</c:v>
                </c:pt>
                <c:pt idx="234">
                  <c:v>592961.93409706361</c:v>
                </c:pt>
                <c:pt idx="235">
                  <c:v>595377.73441556667</c:v>
                </c:pt>
                <c:pt idx="236">
                  <c:v>597803.37700360373</c:v>
                </c:pt>
                <c:pt idx="237">
                  <c:v>600238.90195979946</c:v>
                </c:pt>
                <c:pt idx="238">
                  <c:v>602684.34954614483</c:v>
                </c:pt>
                <c:pt idx="239">
                  <c:v>605139.76018866338</c:v>
                </c:pt>
                <c:pt idx="240">
                  <c:v>607605.17447807931</c:v>
                </c:pt>
                <c:pt idx="241">
                  <c:v>610080.63317048817</c:v>
                </c:pt>
                <c:pt idx="242">
                  <c:v>612566.17718803126</c:v>
                </c:pt>
                <c:pt idx="243">
                  <c:v>615061.84761957161</c:v>
                </c:pt>
                <c:pt idx="244">
                  <c:v>617567.68572137319</c:v>
                </c:pt>
                <c:pt idx="245">
                  <c:v>620083.7329177832</c:v>
                </c:pt>
                <c:pt idx="246">
                  <c:v>622610.03080191708</c:v>
                </c:pt>
                <c:pt idx="247">
                  <c:v>625146.6211363452</c:v>
                </c:pt>
                <c:pt idx="248">
                  <c:v>627693.54585378419</c:v>
                </c:pt>
                <c:pt idx="249">
                  <c:v>630250.8470577898</c:v>
                </c:pt>
                <c:pt idx="250">
                  <c:v>632818.56702345249</c:v>
                </c:pt>
                <c:pt idx="251">
                  <c:v>635396.74819809699</c:v>
                </c:pt>
                <c:pt idx="252">
                  <c:v>637985.43320198369</c:v>
                </c:pt>
                <c:pt idx="253">
                  <c:v>640584.66482901317</c:v>
                </c:pt>
                <c:pt idx="254">
                  <c:v>643194.48604743346</c:v>
                </c:pt>
                <c:pt idx="255">
                  <c:v>645814.94000055082</c:v>
                </c:pt>
                <c:pt idx="256">
                  <c:v>648446.0700074425</c:v>
                </c:pt>
                <c:pt idx="257">
                  <c:v>651087.91956367309</c:v>
                </c:pt>
                <c:pt idx="258">
                  <c:v>653740.53234201344</c:v>
                </c:pt>
                <c:pt idx="259">
                  <c:v>656403.95219316299</c:v>
                </c:pt>
                <c:pt idx="260">
                  <c:v>659078.22314647399</c:v>
                </c:pt>
                <c:pt idx="261">
                  <c:v>661763.38941067969</c:v>
                </c:pt>
                <c:pt idx="262">
                  <c:v>664459.49537462555</c:v>
                </c:pt>
                <c:pt idx="263">
                  <c:v>667166.58560800226</c:v>
                </c:pt>
                <c:pt idx="264">
                  <c:v>669884.70486208331</c:v>
                </c:pt>
                <c:pt idx="265">
                  <c:v>672613.89807046414</c:v>
                </c:pt>
                <c:pt idx="266">
                  <c:v>675354.21034980542</c:v>
                </c:pt>
                <c:pt idx="267">
                  <c:v>678105.68700057862</c:v>
                </c:pt>
                <c:pt idx="268">
                  <c:v>680868.37350781495</c:v>
                </c:pt>
                <c:pt idx="269">
                  <c:v>683642.31554185716</c:v>
                </c:pt>
                <c:pt idx="270">
                  <c:v>686427.5589591146</c:v>
                </c:pt>
                <c:pt idx="271">
                  <c:v>689224.14980282157</c:v>
                </c:pt>
                <c:pt idx="272">
                  <c:v>692032.1343037982</c:v>
                </c:pt>
                <c:pt idx="273">
                  <c:v>694851.55888121424</c:v>
                </c:pt>
                <c:pt idx="274">
                  <c:v>697682.47014335741</c:v>
                </c:pt>
                <c:pt idx="275">
                  <c:v>700524.91488840291</c:v>
                </c:pt>
                <c:pt idx="276">
                  <c:v>703378.94010518806</c:v>
                </c:pt>
                <c:pt idx="277">
                  <c:v>706244.59297398792</c:v>
                </c:pt>
                <c:pt idx="278">
                  <c:v>709121.9208672964</c:v>
                </c:pt>
                <c:pt idx="279">
                  <c:v>712010.97135060828</c:v>
                </c:pt>
                <c:pt idx="280">
                  <c:v>714911.7921832063</c:v>
                </c:pt>
                <c:pt idx="281">
                  <c:v>717824.43131895061</c:v>
                </c:pt>
                <c:pt idx="282">
                  <c:v>720748.93690707092</c:v>
                </c:pt>
                <c:pt idx="283">
                  <c:v>723685.35729296331</c:v>
                </c:pt>
                <c:pt idx="284">
                  <c:v>726633.74101898866</c:v>
                </c:pt>
                <c:pt idx="285">
                  <c:v>729594.13682527549</c:v>
                </c:pt>
                <c:pt idx="286">
                  <c:v>732566.59365052579</c:v>
                </c:pt>
                <c:pt idx="287">
                  <c:v>735551.16063282359</c:v>
                </c:pt>
                <c:pt idx="288">
                  <c:v>738547.88711044798</c:v>
                </c:pt>
                <c:pt idx="289">
                  <c:v>741556.82262268779</c:v>
                </c:pt>
                <c:pt idx="290">
                  <c:v>744578.01691066171</c:v>
                </c:pt>
                <c:pt idx="291">
                  <c:v>747611.51991813909</c:v>
                </c:pt>
                <c:pt idx="292">
                  <c:v>750657.38179236709</c:v>
                </c:pt>
                <c:pt idx="293">
                  <c:v>753715.65288489847</c:v>
                </c:pt>
                <c:pt idx="294">
                  <c:v>756786.38375242497</c:v>
                </c:pt>
                <c:pt idx="295">
                  <c:v>759869.62515761191</c:v>
                </c:pt>
                <c:pt idx="296">
                  <c:v>762965.42806993856</c:v>
                </c:pt>
                <c:pt idx="297">
                  <c:v>766073.84366653976</c:v>
                </c:pt>
                <c:pt idx="298">
                  <c:v>769194.92333305243</c:v>
                </c:pt>
                <c:pt idx="299">
                  <c:v>772328.71866446524</c:v>
                </c:pt>
                <c:pt idx="300">
                  <c:v>775475.28146597079</c:v>
                </c:pt>
                <c:pt idx="301">
                  <c:v>778634.66375382256</c:v>
                </c:pt>
                <c:pt idx="302">
                  <c:v>781806.91775619506</c:v>
                </c:pt>
                <c:pt idx="303">
                  <c:v>784992.0959140464</c:v>
                </c:pt>
                <c:pt idx="304">
                  <c:v>788190.25088198588</c:v>
                </c:pt>
                <c:pt idx="305">
                  <c:v>791401.4355291439</c:v>
                </c:pt>
                <c:pt idx="306">
                  <c:v>794625.70294004667</c:v>
                </c:pt>
                <c:pt idx="307">
                  <c:v>797863.10641549306</c:v>
                </c:pt>
                <c:pt idx="308">
                  <c:v>801113.69947343587</c:v>
                </c:pt>
                <c:pt idx="309">
                  <c:v>804377.53584986716</c:v>
                </c:pt>
                <c:pt idx="310">
                  <c:v>807654.66949970566</c:v>
                </c:pt>
                <c:pt idx="311">
                  <c:v>810945.15459768905</c:v>
                </c:pt>
                <c:pt idx="312">
                  <c:v>814249.04553926981</c:v>
                </c:pt>
                <c:pt idx="313">
                  <c:v>817566.39694151445</c:v>
                </c:pt>
                <c:pt idx="314">
                  <c:v>820897.26364400552</c:v>
                </c:pt>
                <c:pt idx="315">
                  <c:v>824241.70070974936</c:v>
                </c:pt>
                <c:pt idx="316">
                  <c:v>827599.76342608582</c:v>
                </c:pt>
                <c:pt idx="317">
                  <c:v>830971.50730560173</c:v>
                </c:pt>
                <c:pt idx="318">
                  <c:v>834356.98808704969</c:v>
                </c:pt>
                <c:pt idx="319">
                  <c:v>837756.26173626829</c:v>
                </c:pt>
                <c:pt idx="320">
                  <c:v>841169.38444710837</c:v>
                </c:pt>
                <c:pt idx="321">
                  <c:v>844596.41264236113</c:v>
                </c:pt>
                <c:pt idx="322">
                  <c:v>848037.40297469136</c:v>
                </c:pt>
                <c:pt idx="323">
                  <c:v>851492.41232757398</c:v>
                </c:pt>
                <c:pt idx="324">
                  <c:v>854961.49781623378</c:v>
                </c:pt>
                <c:pt idx="325">
                  <c:v>858444.71678859054</c:v>
                </c:pt>
                <c:pt idx="326">
                  <c:v>861942.12682620622</c:v>
                </c:pt>
                <c:pt idx="327">
                  <c:v>865453.78574523726</c:v>
                </c:pt>
                <c:pt idx="328">
                  <c:v>868979.75159739051</c:v>
                </c:pt>
                <c:pt idx="329">
                  <c:v>872520.08267088223</c:v>
                </c:pt>
                <c:pt idx="330">
                  <c:v>876074.83749140252</c:v>
                </c:pt>
                <c:pt idx="331">
                  <c:v>879644.07482308219</c:v>
                </c:pt>
                <c:pt idx="332">
                  <c:v>883227.85366946424</c:v>
                </c:pt>
                <c:pt idx="333">
                  <c:v>886826.23327447963</c:v>
                </c:pt>
                <c:pt idx="334">
                  <c:v>890439.27312342648</c:v>
                </c:pt>
                <c:pt idx="335">
                  <c:v>894067.03294395318</c:v>
                </c:pt>
                <c:pt idx="336">
                  <c:v>897709.57270704617</c:v>
                </c:pt>
                <c:pt idx="337">
                  <c:v>901366.95262802066</c:v>
                </c:pt>
                <c:pt idx="338">
                  <c:v>905039.23316751712</c:v>
                </c:pt>
                <c:pt idx="339">
                  <c:v>908726.47503249976</c:v>
                </c:pt>
                <c:pt idx="340">
                  <c:v>912428.73917726066</c:v>
                </c:pt>
                <c:pt idx="341">
                  <c:v>916146.08680442709</c:v>
                </c:pt>
                <c:pt idx="342">
                  <c:v>919878.57936597348</c:v>
                </c:pt>
                <c:pt idx="343">
                  <c:v>923626.27856423706</c:v>
                </c:pt>
                <c:pt idx="344">
                  <c:v>927389.24635293835</c:v>
                </c:pt>
                <c:pt idx="345">
                  <c:v>931167.54493820458</c:v>
                </c:pt>
                <c:pt idx="346">
                  <c:v>934961.23677959887</c:v>
                </c:pt>
                <c:pt idx="347">
                  <c:v>938770.38459115184</c:v>
                </c:pt>
                <c:pt idx="348">
                  <c:v>942595.05134239944</c:v>
                </c:pt>
                <c:pt idx="349">
                  <c:v>946435.30025942263</c:v>
                </c:pt>
                <c:pt idx="350">
                  <c:v>950291.19482589385</c:v>
                </c:pt>
                <c:pt idx="351">
                  <c:v>954162.7987841256</c:v>
                </c:pt>
                <c:pt idx="352">
                  <c:v>958050.17613612453</c:v>
                </c:pt>
                <c:pt idx="353">
                  <c:v>961953.39114464924</c:v>
                </c:pt>
                <c:pt idx="354">
                  <c:v>965872.50833427277</c:v>
                </c:pt>
                <c:pt idx="355">
                  <c:v>969807.59249244968</c:v>
                </c:pt>
                <c:pt idx="356">
                  <c:v>973758.70867058588</c:v>
                </c:pt>
                <c:pt idx="357">
                  <c:v>977725.92218511528</c:v>
                </c:pt>
                <c:pt idx="358">
                  <c:v>981709.29861857917</c:v>
                </c:pt>
                <c:pt idx="359">
                  <c:v>985708.90382070979</c:v>
                </c:pt>
                <c:pt idx="360">
                  <c:v>989724.80390951957</c:v>
                </c:pt>
              </c:numCache>
            </c:numRef>
          </c:val>
          <c:smooth val="0"/>
          <c:extLst>
            <c:ext xmlns:c16="http://schemas.microsoft.com/office/drawing/2014/chart" uri="{C3380CC4-5D6E-409C-BE32-E72D297353CC}">
              <c16:uniqueId val="{00000003-7660-483C-8327-6C370D5209EA}"/>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 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Property Value Paths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Rental Income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Flows'!$A$24:$A$383</c:f>
              <c:numCache>
                <c:formatCode>0</c:formatCode>
                <c:ptCount val="3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numCache>
            </c:numRef>
          </c:cat>
          <c:val>
            <c:numRef>
              <c:f>'Cash Flows'!$Q$24:$Q$383</c:f>
              <c:numCache>
                <c:formatCode>"$"#,##0.00</c:formatCode>
                <c:ptCount val="360"/>
                <c:pt idx="0">
                  <c:v>1526.1926681511454</c:v>
                </c:pt>
                <c:pt idx="1">
                  <c:v>1532.4105659988898</c:v>
                </c:pt>
                <c:pt idx="2">
                  <c:v>1538.6537963321402</c:v>
                </c:pt>
                <c:pt idx="3">
                  <c:v>1544.9224623585776</c:v>
                </c:pt>
                <c:pt idx="4">
                  <c:v>1551.2166677063653</c:v>
                </c:pt>
                <c:pt idx="5">
                  <c:v>1557.5365164258596</c:v>
                </c:pt>
                <c:pt idx="6">
                  <c:v>1563.8821129913308</c:v>
                </c:pt>
                <c:pt idx="7">
                  <c:v>1570.2535623026911</c:v>
                </c:pt>
                <c:pt idx="8">
                  <c:v>1576.6509696872272</c:v>
                </c:pt>
                <c:pt idx="9">
                  <c:v>1583.0744409013423</c:v>
                </c:pt>
                <c:pt idx="10">
                  <c:v>1589.5240821323043</c:v>
                </c:pt>
                <c:pt idx="11">
                  <c:v>1596.0000000000014</c:v>
                </c:pt>
                <c:pt idx="12">
                  <c:v>1602.5023015587042</c:v>
                </c:pt>
                <c:pt idx="13">
                  <c:v>1609.0310942988358</c:v>
                </c:pt>
                <c:pt idx="14">
                  <c:v>1615.5864861487485</c:v>
                </c:pt>
                <c:pt idx="15">
                  <c:v>1622.1685854765078</c:v>
                </c:pt>
                <c:pt idx="16">
                  <c:v>1628.7775010916846</c:v>
                </c:pt>
                <c:pt idx="17">
                  <c:v>1635.4133422471534</c:v>
                </c:pt>
                <c:pt idx="18">
                  <c:v>1642.0762186408986</c:v>
                </c:pt>
                <c:pt idx="19">
                  <c:v>1648.7662404178268</c:v>
                </c:pt>
                <c:pt idx="20">
                  <c:v>1655.4835181715896</c:v>
                </c:pt>
                <c:pt idx="21">
                  <c:v>1662.2281629464103</c:v>
                </c:pt>
                <c:pt idx="22">
                  <c:v>1669.0002862389206</c:v>
                </c:pt>
                <c:pt idx="23">
                  <c:v>1675.8000000000022</c:v>
                </c:pt>
                <c:pt idx="24">
                  <c:v>1682.6274166366404</c:v>
                </c:pt>
                <c:pt idx="25">
                  <c:v>1689.4826490137784</c:v>
                </c:pt>
                <c:pt idx="26">
                  <c:v>1696.3658104561866</c:v>
                </c:pt>
                <c:pt idx="27">
                  <c:v>1703.2770147503343</c:v>
                </c:pt>
                <c:pt idx="28">
                  <c:v>1710.21637614627</c:v>
                </c:pt>
                <c:pt idx="29">
                  <c:v>1717.1840093595124</c:v>
                </c:pt>
                <c:pt idx="30">
                  <c:v>1724.1800295729445</c:v>
                </c:pt>
                <c:pt idx="31">
                  <c:v>1731.2045524387195</c:v>
                </c:pt>
                <c:pt idx="32">
                  <c:v>1738.25769408017</c:v>
                </c:pt>
                <c:pt idx="33">
                  <c:v>1745.3395710937318</c:v>
                </c:pt>
                <c:pt idx="34">
                  <c:v>1752.4503005508675</c:v>
                </c:pt>
                <c:pt idx="35">
                  <c:v>1759.5900000000033</c:v>
                </c:pt>
                <c:pt idx="36">
                  <c:v>1766.7587874684734</c:v>
                </c:pt>
                <c:pt idx="37">
                  <c:v>1773.9567814644683</c:v>
                </c:pt>
                <c:pt idx="38">
                  <c:v>1781.1841009789971</c:v>
                </c:pt>
                <c:pt idx="39">
                  <c:v>1788.4408654878523</c:v>
                </c:pt>
                <c:pt idx="40">
                  <c:v>1795.7271949535848</c:v>
                </c:pt>
                <c:pt idx="41">
                  <c:v>1803.0432098274894</c:v>
                </c:pt>
                <c:pt idx="42">
                  <c:v>1810.3890310515933</c:v>
                </c:pt>
                <c:pt idx="43">
                  <c:v>1817.7647800606567</c:v>
                </c:pt>
                <c:pt idx="44">
                  <c:v>1825.17057878418</c:v>
                </c:pt>
                <c:pt idx="45">
                  <c:v>1832.6065496484198</c:v>
                </c:pt>
                <c:pt idx="46">
                  <c:v>1840.0728155784122</c:v>
                </c:pt>
                <c:pt idx="47">
                  <c:v>1847.5695000000051</c:v>
                </c:pt>
                <c:pt idx="48">
                  <c:v>1855.0967268418981</c:v>
                </c:pt>
                <c:pt idx="49">
                  <c:v>1862.6546205376931</c:v>
                </c:pt>
                <c:pt idx="50">
                  <c:v>1870.2433060279479</c:v>
                </c:pt>
                <c:pt idx="51">
                  <c:v>1877.8629087622458</c:v>
                </c:pt>
                <c:pt idx="52">
                  <c:v>1885.5135547012649</c:v>
                </c:pt>
                <c:pt idx="53">
                  <c:v>1893.1953703188644</c:v>
                </c:pt>
                <c:pt idx="54">
                  <c:v>1900.9084826041735</c:v>
                </c:pt>
                <c:pt idx="55">
                  <c:v>1908.6530190636902</c:v>
                </c:pt>
                <c:pt idx="56">
                  <c:v>1916.4291077233897</c:v>
                </c:pt>
                <c:pt idx="57">
                  <c:v>1924.236877130842</c:v>
                </c:pt>
                <c:pt idx="58">
                  <c:v>1932.0764563573339</c:v>
                </c:pt>
                <c:pt idx="59">
                  <c:v>1939.9479750000062</c:v>
                </c:pt>
                <c:pt idx="60">
                  <c:v>1947.8515631839941</c:v>
                </c:pt>
                <c:pt idx="61">
                  <c:v>1955.7873515645786</c:v>
                </c:pt>
                <c:pt idx="62">
                  <c:v>1963.7554713293466</c:v>
                </c:pt>
                <c:pt idx="63">
                  <c:v>1971.7560542003587</c:v>
                </c:pt>
                <c:pt idx="64">
                  <c:v>1979.7892324363293</c:v>
                </c:pt>
                <c:pt idx="65">
                  <c:v>1987.8551388348087</c:v>
                </c:pt>
                <c:pt idx="66">
                  <c:v>1995.9539067343835</c:v>
                </c:pt>
                <c:pt idx="67">
                  <c:v>2004.0856700168756</c:v>
                </c:pt>
                <c:pt idx="68">
                  <c:v>2012.2505631095605</c:v>
                </c:pt>
                <c:pt idx="69">
                  <c:v>2020.4487209873848</c:v>
                </c:pt>
                <c:pt idx="70">
                  <c:v>2028.6802791752013</c:v>
                </c:pt>
                <c:pt idx="71">
                  <c:v>2036.9453737500078</c:v>
                </c:pt>
                <c:pt idx="72">
                  <c:v>2045.244141343195</c:v>
                </c:pt>
                <c:pt idx="73">
                  <c:v>2053.5767191428085</c:v>
                </c:pt>
                <c:pt idx="74">
                  <c:v>2061.943244895815</c:v>
                </c:pt>
                <c:pt idx="75">
                  <c:v>2070.3438569103778</c:v>
                </c:pt>
                <c:pt idx="76">
                  <c:v>2078.7786940581468</c:v>
                </c:pt>
                <c:pt idx="77">
                  <c:v>2087.2478957765506</c:v>
                </c:pt>
                <c:pt idx="78">
                  <c:v>2095.7516020711041</c:v>
                </c:pt>
                <c:pt idx="79">
                  <c:v>2104.2899535177207</c:v>
                </c:pt>
                <c:pt idx="80">
                  <c:v>2112.8630912650397</c:v>
                </c:pt>
                <c:pt idx="81">
                  <c:v>2121.4711570367554</c:v>
                </c:pt>
                <c:pt idx="82">
                  <c:v>2130.1142931339627</c:v>
                </c:pt>
                <c:pt idx="83">
                  <c:v>2138.7926424375087</c:v>
                </c:pt>
                <c:pt idx="84">
                  <c:v>2147.5063484103562</c:v>
                </c:pt>
                <c:pt idx="85">
                  <c:v>2156.25555509995</c:v>
                </c:pt>
                <c:pt idx="86">
                  <c:v>2165.0404071406069</c:v>
                </c:pt>
                <c:pt idx="87">
                  <c:v>2173.861049755898</c:v>
                </c:pt>
                <c:pt idx="88">
                  <c:v>2182.7176287610555</c:v>
                </c:pt>
                <c:pt idx="89">
                  <c:v>2191.6102905653793</c:v>
                </c:pt>
                <c:pt idx="90">
                  <c:v>2200.5391821746603</c:v>
                </c:pt>
                <c:pt idx="91">
                  <c:v>2209.504451193608</c:v>
                </c:pt>
                <c:pt idx="92">
                  <c:v>2218.5062458282928</c:v>
                </c:pt>
                <c:pt idx="93">
                  <c:v>2227.5447148885942</c:v>
                </c:pt>
                <c:pt idx="94">
                  <c:v>2236.6200077906619</c:v>
                </c:pt>
                <c:pt idx="95">
                  <c:v>2245.7322745593856</c:v>
                </c:pt>
                <c:pt idx="96">
                  <c:v>2254.8816658308747</c:v>
                </c:pt>
                <c:pt idx="97">
                  <c:v>2264.0683328549489</c:v>
                </c:pt>
                <c:pt idx="98">
                  <c:v>2273.2924274976385</c:v>
                </c:pt>
                <c:pt idx="99">
                  <c:v>2282.5541022436946</c:v>
                </c:pt>
                <c:pt idx="100">
                  <c:v>2291.8535101991092</c:v>
                </c:pt>
                <c:pt idx="101">
                  <c:v>2301.1908050936499</c:v>
                </c:pt>
                <c:pt idx="102">
                  <c:v>2310.5661412833947</c:v>
                </c:pt>
                <c:pt idx="103">
                  <c:v>2319.9796737532897</c:v>
                </c:pt>
                <c:pt idx="104">
                  <c:v>2329.4315581197088</c:v>
                </c:pt>
                <c:pt idx="105">
                  <c:v>2338.9219506330255</c:v>
                </c:pt>
                <c:pt idx="106">
                  <c:v>2348.4510081801964</c:v>
                </c:pt>
                <c:pt idx="107">
                  <c:v>2358.0188882873563</c:v>
                </c:pt>
                <c:pt idx="108">
                  <c:v>2367.6257491224201</c:v>
                </c:pt>
                <c:pt idx="109">
                  <c:v>2377.2717494976978</c:v>
                </c:pt>
                <c:pt idx="110">
                  <c:v>2386.9570488725217</c:v>
                </c:pt>
                <c:pt idx="111">
                  <c:v>2396.6818073558807</c:v>
                </c:pt>
                <c:pt idx="112">
                  <c:v>2406.4461857090664</c:v>
                </c:pt>
                <c:pt idx="113">
                  <c:v>2416.2503453483337</c:v>
                </c:pt>
                <c:pt idx="114">
                  <c:v>2426.0944483475655</c:v>
                </c:pt>
                <c:pt idx="115">
                  <c:v>2435.9786574409559</c:v>
                </c:pt>
                <c:pt idx="116">
                  <c:v>2445.9031360256959</c:v>
                </c:pt>
                <c:pt idx="117">
                  <c:v>2455.8680481646784</c:v>
                </c:pt>
                <c:pt idx="118">
                  <c:v>2465.8735585892082</c:v>
                </c:pt>
                <c:pt idx="119">
                  <c:v>2475.9198327017261</c:v>
                </c:pt>
                <c:pt idx="120">
                  <c:v>2486.0070365785427</c:v>
                </c:pt>
                <c:pt idx="121">
                  <c:v>2496.1353369725848</c:v>
                </c:pt>
                <c:pt idx="122">
                  <c:v>2506.3049013161494</c:v>
                </c:pt>
                <c:pt idx="123">
                  <c:v>2516.5158977236761</c:v>
                </c:pt>
                <c:pt idx="124">
                  <c:v>2526.768494994521</c:v>
                </c:pt>
                <c:pt idx="125">
                  <c:v>2537.0628626157518</c:v>
                </c:pt>
                <c:pt idx="126">
                  <c:v>2547.3991707649452</c:v>
                </c:pt>
                <c:pt idx="127">
                  <c:v>2557.777590313005</c:v>
                </c:pt>
                <c:pt idx="128">
                  <c:v>2568.1982928269817</c:v>
                </c:pt>
                <c:pt idx="129">
                  <c:v>2578.6614505729135</c:v>
                </c:pt>
                <c:pt idx="130">
                  <c:v>2589.1672365186696</c:v>
                </c:pt>
                <c:pt idx="131">
                  <c:v>2599.7158243368131</c:v>
                </c:pt>
                <c:pt idx="132">
                  <c:v>2610.3073884074706</c:v>
                </c:pt>
                <c:pt idx="133">
                  <c:v>2620.9421038212149</c:v>
                </c:pt>
                <c:pt idx="134">
                  <c:v>2631.620146381958</c:v>
                </c:pt>
                <c:pt idx="135">
                  <c:v>2642.3416926098607</c:v>
                </c:pt>
                <c:pt idx="136">
                  <c:v>2653.1069197442484</c:v>
                </c:pt>
                <c:pt idx="137">
                  <c:v>2663.9160057465406</c:v>
                </c:pt>
                <c:pt idx="138">
                  <c:v>2674.7691293031944</c:v>
                </c:pt>
                <c:pt idx="139">
                  <c:v>2685.6664698286563</c:v>
                </c:pt>
                <c:pt idx="140">
                  <c:v>2696.6082074683327</c:v>
                </c:pt>
                <c:pt idx="141">
                  <c:v>2707.5945231015603</c:v>
                </c:pt>
                <c:pt idx="142">
                  <c:v>2718.6255983446049</c:v>
                </c:pt>
                <c:pt idx="143">
                  <c:v>2729.7016155536558</c:v>
                </c:pt>
                <c:pt idx="144">
                  <c:v>2740.8227578278461</c:v>
                </c:pt>
                <c:pt idx="145">
                  <c:v>2751.9892090122771</c:v>
                </c:pt>
                <c:pt idx="146">
                  <c:v>2763.2011537010576</c:v>
                </c:pt>
                <c:pt idx="147">
                  <c:v>2774.4587772403556</c:v>
                </c:pt>
                <c:pt idx="148">
                  <c:v>2785.7622657314619</c:v>
                </c:pt>
                <c:pt idx="149">
                  <c:v>2797.111806033869</c:v>
                </c:pt>
                <c:pt idx="150">
                  <c:v>2808.5075857683546</c:v>
                </c:pt>
                <c:pt idx="151">
                  <c:v>2819.9497933200905</c:v>
                </c:pt>
                <c:pt idx="152">
                  <c:v>2831.4386178417503</c:v>
                </c:pt>
                <c:pt idx="153">
                  <c:v>2842.9742492566393</c:v>
                </c:pt>
                <c:pt idx="154">
                  <c:v>2854.5568782618357</c:v>
                </c:pt>
                <c:pt idx="155">
                  <c:v>2866.1866963313396</c:v>
                </c:pt>
                <c:pt idx="156">
                  <c:v>2877.8638957192393</c:v>
                </c:pt>
                <c:pt idx="157">
                  <c:v>2889.5886694628925</c:v>
                </c:pt>
                <c:pt idx="158">
                  <c:v>2901.3612113861118</c:v>
                </c:pt>
                <c:pt idx="159">
                  <c:v>2913.1817161023746</c:v>
                </c:pt>
                <c:pt idx="160">
                  <c:v>2925.0503790180369</c:v>
                </c:pt>
                <c:pt idx="161">
                  <c:v>2936.9673963355635</c:v>
                </c:pt>
                <c:pt idx="162">
                  <c:v>2948.9329650567743</c:v>
                </c:pt>
                <c:pt idx="163">
                  <c:v>2960.9472829860965</c:v>
                </c:pt>
                <c:pt idx="164">
                  <c:v>2973.0105487338392</c:v>
                </c:pt>
                <c:pt idx="165">
                  <c:v>2985.1229617194731</c:v>
                </c:pt>
                <c:pt idx="166">
                  <c:v>2997.2847221749294</c:v>
                </c:pt>
                <c:pt idx="167">
                  <c:v>3009.4960311479081</c:v>
                </c:pt>
                <c:pt idx="168">
                  <c:v>3021.757090505203</c:v>
                </c:pt>
                <c:pt idx="169">
                  <c:v>3034.0681029360385</c:v>
                </c:pt>
                <c:pt idx="170">
                  <c:v>3046.4292719554192</c:v>
                </c:pt>
                <c:pt idx="171">
                  <c:v>3058.8408019074955</c:v>
                </c:pt>
                <c:pt idx="172">
                  <c:v>3071.3028979689407</c:v>
                </c:pt>
                <c:pt idx="173">
                  <c:v>3083.8157661523437</c:v>
                </c:pt>
                <c:pt idx="174">
                  <c:v>3096.3796133096153</c:v>
                </c:pt>
                <c:pt idx="175">
                  <c:v>3108.9946471354037</c:v>
                </c:pt>
                <c:pt idx="176">
                  <c:v>3121.6610761705333</c:v>
                </c:pt>
                <c:pt idx="177">
                  <c:v>3134.3791098054489</c:v>
                </c:pt>
                <c:pt idx="178">
                  <c:v>3147.1489582836775</c:v>
                </c:pt>
                <c:pt idx="179">
                  <c:v>3159.9708327053054</c:v>
                </c:pt>
                <c:pt idx="180">
                  <c:v>3172.8449450304647</c:v>
                </c:pt>
                <c:pt idx="181">
                  <c:v>3185.771508082842</c:v>
                </c:pt>
                <c:pt idx="182">
                  <c:v>3198.7507355531911</c:v>
                </c:pt>
                <c:pt idx="183">
                  <c:v>3211.7828420028709</c:v>
                </c:pt>
                <c:pt idx="184">
                  <c:v>3224.8680428673888</c:v>
                </c:pt>
                <c:pt idx="185">
                  <c:v>3238.0065544599624</c:v>
                </c:pt>
                <c:pt idx="186">
                  <c:v>3251.1985939750971</c:v>
                </c:pt>
                <c:pt idx="187">
                  <c:v>3264.4443794921749</c:v>
                </c:pt>
                <c:pt idx="188">
                  <c:v>3277.7441299790617</c:v>
                </c:pt>
                <c:pt idx="189">
                  <c:v>3291.0980652957228</c:v>
                </c:pt>
                <c:pt idx="190">
                  <c:v>3304.5064061978633</c:v>
                </c:pt>
                <c:pt idx="191">
                  <c:v>3317.9693743405724</c:v>
                </c:pt>
                <c:pt idx="192">
                  <c:v>3331.4871922819902</c:v>
                </c:pt>
                <c:pt idx="193">
                  <c:v>3345.0600834869865</c:v>
                </c:pt>
                <c:pt idx="194">
                  <c:v>3358.6882723308536</c:v>
                </c:pt>
                <c:pt idx="195">
                  <c:v>3372.3719841030174</c:v>
                </c:pt>
                <c:pt idx="196">
                  <c:v>3386.1114450107607</c:v>
                </c:pt>
                <c:pt idx="197">
                  <c:v>3399.9068821829628</c:v>
                </c:pt>
                <c:pt idx="198">
                  <c:v>3413.7585236738537</c:v>
                </c:pt>
                <c:pt idx="199">
                  <c:v>3427.6665984667857</c:v>
                </c:pt>
                <c:pt idx="200">
                  <c:v>3441.6313364780162</c:v>
                </c:pt>
                <c:pt idx="201">
                  <c:v>3455.6529685605105</c:v>
                </c:pt>
                <c:pt idx="202">
                  <c:v>3469.7317265077577</c:v>
                </c:pt>
                <c:pt idx="203">
                  <c:v>3483.8678430576024</c:v>
                </c:pt>
                <c:pt idx="204">
                  <c:v>3498.0615518960913</c:v>
                </c:pt>
                <c:pt idx="205">
                  <c:v>3512.3130876613372</c:v>
                </c:pt>
                <c:pt idx="206">
                  <c:v>3526.6226859473982</c:v>
                </c:pt>
                <c:pt idx="207">
                  <c:v>3540.9905833081707</c:v>
                </c:pt>
                <c:pt idx="208">
                  <c:v>3555.4170172613012</c:v>
                </c:pt>
                <c:pt idx="209">
                  <c:v>3569.902226292113</c:v>
                </c:pt>
                <c:pt idx="210">
                  <c:v>3584.4464498575489</c:v>
                </c:pt>
                <c:pt idx="211">
                  <c:v>3599.0499283901272</c:v>
                </c:pt>
                <c:pt idx="212">
                  <c:v>3613.7129033019196</c:v>
                </c:pt>
                <c:pt idx="213">
                  <c:v>3628.4356169885386</c:v>
                </c:pt>
                <c:pt idx="214">
                  <c:v>3643.2183128331494</c:v>
                </c:pt>
                <c:pt idx="215">
                  <c:v>3658.0612352104858</c:v>
                </c:pt>
                <c:pt idx="216">
                  <c:v>3672.9646294908985</c:v>
                </c:pt>
                <c:pt idx="217">
                  <c:v>3687.9287420444066</c:v>
                </c:pt>
                <c:pt idx="218">
                  <c:v>3702.9538202447698</c:v>
                </c:pt>
                <c:pt idx="219">
                  <c:v>3718.0401124735808</c:v>
                </c:pt>
                <c:pt idx="220">
                  <c:v>3733.1878681243679</c:v>
                </c:pt>
                <c:pt idx="221">
                  <c:v>3748.3973376067211</c:v>
                </c:pt>
                <c:pt idx="222">
                  <c:v>3763.6687723504288</c:v>
                </c:pt>
                <c:pt idx="223">
                  <c:v>3779.0024248096365</c:v>
                </c:pt>
                <c:pt idx="224">
                  <c:v>3794.3985484670179</c:v>
                </c:pt>
                <c:pt idx="225">
                  <c:v>3809.8573978379686</c:v>
                </c:pt>
                <c:pt idx="226">
                  <c:v>3825.3792284748088</c:v>
                </c:pt>
                <c:pt idx="227">
                  <c:v>3840.9642969710126</c:v>
                </c:pt>
                <c:pt idx="228">
                  <c:v>3856.6128609654465</c:v>
                </c:pt>
                <c:pt idx="229">
                  <c:v>3872.3251791466291</c:v>
                </c:pt>
                <c:pt idx="230">
                  <c:v>3888.1015112570112</c:v>
                </c:pt>
                <c:pt idx="231">
                  <c:v>3903.9421180972622</c:v>
                </c:pt>
                <c:pt idx="232">
                  <c:v>3919.8472615305886</c:v>
                </c:pt>
                <c:pt idx="233">
                  <c:v>3935.8172044870603</c:v>
                </c:pt>
                <c:pt idx="234">
                  <c:v>3951.8522109679529</c:v>
                </c:pt>
                <c:pt idx="235">
                  <c:v>3967.9525460501209</c:v>
                </c:pt>
                <c:pt idx="236">
                  <c:v>3984.1184758903714</c:v>
                </c:pt>
                <c:pt idx="237">
                  <c:v>4000.3502677298688</c:v>
                </c:pt>
                <c:pt idx="238">
                  <c:v>4016.6481898985521</c:v>
                </c:pt>
                <c:pt idx="239">
                  <c:v>4033.0125118195651</c:v>
                </c:pt>
                <c:pt idx="240">
                  <c:v>4049.4435040137209</c:v>
                </c:pt>
                <c:pt idx="241">
                  <c:v>4065.9414381039628</c:v>
                </c:pt>
                <c:pt idx="242">
                  <c:v>4082.5065868198631</c:v>
                </c:pt>
                <c:pt idx="243">
                  <c:v>4099.1392240021278</c:v>
                </c:pt>
                <c:pt idx="244">
                  <c:v>4115.8396246071197</c:v>
                </c:pt>
                <c:pt idx="245">
                  <c:v>4132.608064711414</c:v>
                </c:pt>
                <c:pt idx="246">
                  <c:v>4149.4448215163529</c:v>
                </c:pt>
                <c:pt idx="247">
                  <c:v>4166.3501733526282</c:v>
                </c:pt>
                <c:pt idx="248">
                  <c:v>4183.3243996848923</c:v>
                </c:pt>
                <c:pt idx="249">
                  <c:v>4200.3677811163652</c:v>
                </c:pt>
                <c:pt idx="250">
                  <c:v>4217.4805993934824</c:v>
                </c:pt>
                <c:pt idx="251">
                  <c:v>4234.6631374105473</c:v>
                </c:pt>
                <c:pt idx="252">
                  <c:v>4251.9156792144095</c:v>
                </c:pt>
                <c:pt idx="253">
                  <c:v>4269.2385100091651</c:v>
                </c:pt>
                <c:pt idx="254">
                  <c:v>4286.6319161608608</c:v>
                </c:pt>
                <c:pt idx="255">
                  <c:v>4304.0961852022383</c:v>
                </c:pt>
                <c:pt idx="256">
                  <c:v>4321.6316058374805</c:v>
                </c:pt>
                <c:pt idx="257">
                  <c:v>4339.2384679469887</c:v>
                </c:pt>
                <c:pt idx="258">
                  <c:v>4356.9170625921743</c:v>
                </c:pt>
                <c:pt idx="259">
                  <c:v>4374.6676820202638</c:v>
                </c:pt>
                <c:pt idx="260">
                  <c:v>4392.49061966914</c:v>
                </c:pt>
                <c:pt idx="261">
                  <c:v>4410.3861701721862</c:v>
                </c:pt>
                <c:pt idx="262">
                  <c:v>4428.3546293631589</c:v>
                </c:pt>
                <c:pt idx="263">
                  <c:v>4446.3962942810767</c:v>
                </c:pt>
                <c:pt idx="264">
                  <c:v>4464.511463175133</c:v>
                </c:pt>
                <c:pt idx="265">
                  <c:v>4482.700435509626</c:v>
                </c:pt>
                <c:pt idx="266">
                  <c:v>4500.9635119689056</c:v>
                </c:pt>
                <c:pt idx="267">
                  <c:v>4519.3009944623518</c:v>
                </c:pt>
                <c:pt idx="268">
                  <c:v>4537.7131861293574</c:v>
                </c:pt>
                <c:pt idx="269">
                  <c:v>4556.2003913443414</c:v>
                </c:pt>
                <c:pt idx="270">
                  <c:v>4574.7629157217852</c:v>
                </c:pt>
                <c:pt idx="271">
                  <c:v>4593.4010661212797</c:v>
                </c:pt>
                <c:pt idx="272">
                  <c:v>4612.1151506526012</c:v>
                </c:pt>
                <c:pt idx="273">
                  <c:v>4630.9054786808001</c:v>
                </c:pt>
                <c:pt idx="274">
                  <c:v>4649.7723608313208</c:v>
                </c:pt>
                <c:pt idx="275">
                  <c:v>4668.7161089951351</c:v>
                </c:pt>
                <c:pt idx="276">
                  <c:v>4687.7370363338932</c:v>
                </c:pt>
                <c:pt idx="277">
                  <c:v>4706.8354572851113</c:v>
                </c:pt>
                <c:pt idx="278">
                  <c:v>4726.0116875673557</c:v>
                </c:pt>
                <c:pt idx="279">
                  <c:v>4745.2660441854732</c:v>
                </c:pt>
                <c:pt idx="280">
                  <c:v>4764.5988454358294</c:v>
                </c:pt>
                <c:pt idx="281">
                  <c:v>4784.0104109115628</c:v>
                </c:pt>
                <c:pt idx="282">
                  <c:v>4803.5010615078781</c:v>
                </c:pt>
                <c:pt idx="283">
                  <c:v>4823.0711194273481</c:v>
                </c:pt>
                <c:pt idx="284">
                  <c:v>4842.7209081852352</c:v>
                </c:pt>
                <c:pt idx="285">
                  <c:v>4862.4507526148436</c:v>
                </c:pt>
                <c:pt idx="286">
                  <c:v>4882.2609788728896</c:v>
                </c:pt>
                <c:pt idx="287">
                  <c:v>4902.1519144448948</c:v>
                </c:pt>
                <c:pt idx="288">
                  <c:v>4922.1238881505915</c:v>
                </c:pt>
                <c:pt idx="289">
                  <c:v>4942.1772301493693</c:v>
                </c:pt>
                <c:pt idx="290">
                  <c:v>4962.312271945726</c:v>
                </c:pt>
                <c:pt idx="291">
                  <c:v>4982.5293463947501</c:v>
                </c:pt>
                <c:pt idx="292">
                  <c:v>5002.8287877076227</c:v>
                </c:pt>
                <c:pt idx="293">
                  <c:v>5023.2109314571435</c:v>
                </c:pt>
                <c:pt idx="294">
                  <c:v>5043.6761145832752</c:v>
                </c:pt>
                <c:pt idx="295">
                  <c:v>5064.2246753987183</c:v>
                </c:pt>
                <c:pt idx="296">
                  <c:v>5084.8569535944989</c:v>
                </c:pt>
                <c:pt idx="297">
                  <c:v>5105.5732902455884</c:v>
                </c:pt>
                <c:pt idx="298">
                  <c:v>5126.3740278165378</c:v>
                </c:pt>
                <c:pt idx="299">
                  <c:v>5147.2595101671423</c:v>
                </c:pt>
                <c:pt idx="300">
                  <c:v>5168.2300825581242</c:v>
                </c:pt>
                <c:pt idx="301">
                  <c:v>5189.2860916568407</c:v>
                </c:pt>
                <c:pt idx="302">
                  <c:v>5210.4278855430157</c:v>
                </c:pt>
                <c:pt idx="303">
                  <c:v>5231.6558137144912</c:v>
                </c:pt>
                <c:pt idx="304">
                  <c:v>5252.9702270930075</c:v>
                </c:pt>
                <c:pt idx="305">
                  <c:v>5274.3714780300033</c:v>
                </c:pt>
                <c:pt idx="306">
                  <c:v>5295.8599203124431</c:v>
                </c:pt>
                <c:pt idx="307">
                  <c:v>5317.4359091686574</c:v>
                </c:pt>
                <c:pt idx="308">
                  <c:v>5339.0998012742275</c:v>
                </c:pt>
                <c:pt idx="309">
                  <c:v>5360.8519547578708</c:v>
                </c:pt>
                <c:pt idx="310">
                  <c:v>5382.6927292073678</c:v>
                </c:pt>
                <c:pt idx="311">
                  <c:v>5404.6224856755025</c:v>
                </c:pt>
                <c:pt idx="312">
                  <c:v>5426.6415866860343</c:v>
                </c:pt>
                <c:pt idx="313">
                  <c:v>5448.7503962396877</c:v>
                </c:pt>
                <c:pt idx="314">
                  <c:v>5470.94927982017</c:v>
                </c:pt>
                <c:pt idx="315">
                  <c:v>5493.2386044002196</c:v>
                </c:pt>
                <c:pt idx="316">
                  <c:v>5515.6187384476616</c:v>
                </c:pt>
                <c:pt idx="317">
                  <c:v>5538.0900519315082</c:v>
                </c:pt>
                <c:pt idx="318">
                  <c:v>5560.6529163280684</c:v>
                </c:pt>
                <c:pt idx="319">
                  <c:v>5583.3077046270946</c:v>
                </c:pt>
                <c:pt idx="320">
                  <c:v>5606.0547913379423</c:v>
                </c:pt>
                <c:pt idx="321">
                  <c:v>5628.894552495768</c:v>
                </c:pt>
                <c:pt idx="322">
                  <c:v>5651.8273656677402</c:v>
                </c:pt>
                <c:pt idx="323">
                  <c:v>5674.8536099592811</c:v>
                </c:pt>
                <c:pt idx="324">
                  <c:v>5697.9736660203389</c:v>
                </c:pt>
                <c:pt idx="325">
                  <c:v>5721.1879160516746</c:v>
                </c:pt>
                <c:pt idx="326">
                  <c:v>5744.4967438111826</c:v>
                </c:pt>
                <c:pt idx="327">
                  <c:v>5767.9005346202339</c:v>
                </c:pt>
                <c:pt idx="328">
                  <c:v>5791.3996753700476</c:v>
                </c:pt>
                <c:pt idx="329">
                  <c:v>5814.9945545280862</c:v>
                </c:pt>
                <c:pt idx="330">
                  <c:v>5838.6855621444747</c:v>
                </c:pt>
                <c:pt idx="331">
                  <c:v>5862.4730898584521</c:v>
                </c:pt>
                <c:pt idx="332">
                  <c:v>5886.3575309048429</c:v>
                </c:pt>
                <c:pt idx="333">
                  <c:v>5910.33928012056</c:v>
                </c:pt>
                <c:pt idx="334">
                  <c:v>5934.41873395113</c:v>
                </c:pt>
                <c:pt idx="335">
                  <c:v>5958.5962904572489</c:v>
                </c:pt>
                <c:pt idx="336">
                  <c:v>5982.8723493213593</c:v>
                </c:pt>
                <c:pt idx="337">
                  <c:v>6007.2473118542612</c:v>
                </c:pt>
                <c:pt idx="338">
                  <c:v>6031.7215810017451</c:v>
                </c:pt>
                <c:pt idx="339">
                  <c:v>6056.2955613512495</c:v>
                </c:pt>
                <c:pt idx="340">
                  <c:v>6080.9696591385546</c:v>
                </c:pt>
                <c:pt idx="341">
                  <c:v>6105.7442822544954</c:v>
                </c:pt>
                <c:pt idx="342">
                  <c:v>6130.6198402517048</c:v>
                </c:pt>
                <c:pt idx="343">
                  <c:v>6155.5967443513809</c:v>
                </c:pt>
                <c:pt idx="344">
                  <c:v>6180.6754074500914</c:v>
                </c:pt>
                <c:pt idx="345">
                  <c:v>6205.856244126594</c:v>
                </c:pt>
                <c:pt idx="346">
                  <c:v>6231.139670648693</c:v>
                </c:pt>
                <c:pt idx="347">
                  <c:v>6256.5261049801175</c:v>
                </c:pt>
                <c:pt idx="348">
                  <c:v>6282.0159667874341</c:v>
                </c:pt>
                <c:pt idx="349">
                  <c:v>6307.6096774469806</c:v>
                </c:pt>
                <c:pt idx="350">
                  <c:v>6333.307660051837</c:v>
                </c:pt>
                <c:pt idx="351">
                  <c:v>6359.1103394188167</c:v>
                </c:pt>
                <c:pt idx="352">
                  <c:v>6385.0181420954887</c:v>
                </c:pt>
                <c:pt idx="353">
                  <c:v>6411.0314963672254</c:v>
                </c:pt>
                <c:pt idx="354">
                  <c:v>6437.150832264294</c:v>
                </c:pt>
                <c:pt idx="355">
                  <c:v>6463.376581568954</c:v>
                </c:pt>
                <c:pt idx="356">
                  <c:v>6489.7091778225986</c:v>
                </c:pt>
                <c:pt idx="357">
                  <c:v>6516.1490563329262</c:v>
                </c:pt>
                <c:pt idx="358">
                  <c:v>6542.6966541811298</c:v>
                </c:pt>
                <c:pt idx="359">
                  <c:v>6569.3524102291258</c:v>
                </c:pt>
              </c:numCache>
            </c:numRef>
          </c:val>
          <c:smooth val="0"/>
          <c:extLst>
            <c:ext xmlns:c16="http://schemas.microsoft.com/office/drawing/2014/chart" uri="{C3380CC4-5D6E-409C-BE32-E72D297353CC}">
              <c16:uniqueId val="{00000000-9F2F-4B64-99C9-EA88F5CC625F}"/>
            </c:ext>
          </c:extLst>
        </c:ser>
        <c:ser>
          <c:idx val="1"/>
          <c:order val="1"/>
          <c:tx>
            <c:strRef>
              <c:f>'Cash Flows'!$A$3</c:f>
              <c:strCache>
                <c:ptCount val="1"/>
                <c:pt idx="0">
                  <c:v>Base</c:v>
                </c:pt>
              </c:strCache>
            </c:strRef>
          </c:tx>
          <c:spPr>
            <a:ln w="28575" cap="rnd">
              <a:solidFill>
                <a:schemeClr val="accent2"/>
              </a:solidFill>
              <a:round/>
            </a:ln>
            <a:effectLst/>
          </c:spPr>
          <c:marker>
            <c:symbol val="none"/>
          </c:marker>
          <c:val>
            <c:numRef>
              <c:f>'Cash Flows'!$AP$24:$AP$383</c:f>
              <c:numCache>
                <c:formatCode>"$"#,##0.00</c:formatCode>
                <c:ptCount val="360"/>
                <c:pt idx="0">
                  <c:v>1526.1926681511454</c:v>
                </c:pt>
                <c:pt idx="1">
                  <c:v>1532.4105659988898</c:v>
                </c:pt>
                <c:pt idx="2">
                  <c:v>1538.6537963321402</c:v>
                </c:pt>
                <c:pt idx="3">
                  <c:v>1544.9224623585776</c:v>
                </c:pt>
                <c:pt idx="4">
                  <c:v>1551.2166677063653</c:v>
                </c:pt>
                <c:pt idx="5">
                  <c:v>1557.5365164258596</c:v>
                </c:pt>
                <c:pt idx="6">
                  <c:v>1563.8821129913308</c:v>
                </c:pt>
                <c:pt idx="7">
                  <c:v>1570.2535623026911</c:v>
                </c:pt>
                <c:pt idx="8">
                  <c:v>1576.6509696872272</c:v>
                </c:pt>
                <c:pt idx="9">
                  <c:v>1583.0744409013423</c:v>
                </c:pt>
                <c:pt idx="10">
                  <c:v>1589.5240821323043</c:v>
                </c:pt>
                <c:pt idx="11">
                  <c:v>1596.0000000000014</c:v>
                </c:pt>
                <c:pt idx="12">
                  <c:v>1602.5023015587042</c:v>
                </c:pt>
                <c:pt idx="13">
                  <c:v>1609.0310942988358</c:v>
                </c:pt>
                <c:pt idx="14">
                  <c:v>1615.5864861487485</c:v>
                </c:pt>
                <c:pt idx="15">
                  <c:v>1622.1685854765078</c:v>
                </c:pt>
                <c:pt idx="16">
                  <c:v>1628.7775010916846</c:v>
                </c:pt>
                <c:pt idx="17">
                  <c:v>1635.4133422471534</c:v>
                </c:pt>
                <c:pt idx="18">
                  <c:v>1642.0762186408986</c:v>
                </c:pt>
                <c:pt idx="19">
                  <c:v>1648.7662404178268</c:v>
                </c:pt>
                <c:pt idx="20">
                  <c:v>1655.4835181715896</c:v>
                </c:pt>
                <c:pt idx="21">
                  <c:v>1662.2281629464103</c:v>
                </c:pt>
                <c:pt idx="22">
                  <c:v>1669.0002862389206</c:v>
                </c:pt>
                <c:pt idx="23">
                  <c:v>1675.8000000000022</c:v>
                </c:pt>
                <c:pt idx="24">
                  <c:v>1682.6274166366404</c:v>
                </c:pt>
                <c:pt idx="25">
                  <c:v>1689.4826490137784</c:v>
                </c:pt>
                <c:pt idx="26">
                  <c:v>1696.3658104561866</c:v>
                </c:pt>
                <c:pt idx="27">
                  <c:v>1703.2770147503343</c:v>
                </c:pt>
                <c:pt idx="28">
                  <c:v>1710.21637614627</c:v>
                </c:pt>
                <c:pt idx="29">
                  <c:v>1717.1840093595124</c:v>
                </c:pt>
                <c:pt idx="30">
                  <c:v>1724.1800295729445</c:v>
                </c:pt>
                <c:pt idx="31">
                  <c:v>1731.2045524387195</c:v>
                </c:pt>
                <c:pt idx="32">
                  <c:v>1738.25769408017</c:v>
                </c:pt>
                <c:pt idx="33">
                  <c:v>1745.3395710937318</c:v>
                </c:pt>
                <c:pt idx="34">
                  <c:v>1752.4503005508675</c:v>
                </c:pt>
                <c:pt idx="35">
                  <c:v>1759.5900000000033</c:v>
                </c:pt>
                <c:pt idx="36">
                  <c:v>1766.7587874684734</c:v>
                </c:pt>
                <c:pt idx="37">
                  <c:v>1773.9567814644683</c:v>
                </c:pt>
                <c:pt idx="38">
                  <c:v>1781.1841009789971</c:v>
                </c:pt>
                <c:pt idx="39">
                  <c:v>1788.4408654878523</c:v>
                </c:pt>
                <c:pt idx="40">
                  <c:v>1795.7271949535848</c:v>
                </c:pt>
                <c:pt idx="41">
                  <c:v>1803.0432098274894</c:v>
                </c:pt>
                <c:pt idx="42">
                  <c:v>1810.3890310515933</c:v>
                </c:pt>
                <c:pt idx="43">
                  <c:v>1817.7647800606567</c:v>
                </c:pt>
                <c:pt idx="44">
                  <c:v>1825.17057878418</c:v>
                </c:pt>
                <c:pt idx="45">
                  <c:v>1832.6065496484198</c:v>
                </c:pt>
                <c:pt idx="46">
                  <c:v>1840.0728155784122</c:v>
                </c:pt>
                <c:pt idx="47">
                  <c:v>1847.5695000000051</c:v>
                </c:pt>
                <c:pt idx="48">
                  <c:v>1855.0967268418981</c:v>
                </c:pt>
                <c:pt idx="49">
                  <c:v>1862.6546205376931</c:v>
                </c:pt>
                <c:pt idx="50">
                  <c:v>1870.2433060279479</c:v>
                </c:pt>
                <c:pt idx="51">
                  <c:v>1877.8629087622458</c:v>
                </c:pt>
                <c:pt idx="52">
                  <c:v>1885.5135547012649</c:v>
                </c:pt>
                <c:pt idx="53">
                  <c:v>1893.1953703188644</c:v>
                </c:pt>
                <c:pt idx="54">
                  <c:v>1900.9084826041735</c:v>
                </c:pt>
                <c:pt idx="55">
                  <c:v>1908.6530190636902</c:v>
                </c:pt>
                <c:pt idx="56">
                  <c:v>1916.4291077233897</c:v>
                </c:pt>
                <c:pt idx="57">
                  <c:v>1924.236877130842</c:v>
                </c:pt>
                <c:pt idx="58">
                  <c:v>1932.0764563573339</c:v>
                </c:pt>
                <c:pt idx="59">
                  <c:v>1939.9479750000062</c:v>
                </c:pt>
                <c:pt idx="60">
                  <c:v>1947.8515631839941</c:v>
                </c:pt>
                <c:pt idx="61">
                  <c:v>1955.7873515645786</c:v>
                </c:pt>
                <c:pt idx="62">
                  <c:v>1963.7554713293466</c:v>
                </c:pt>
                <c:pt idx="63">
                  <c:v>1971.7560542003587</c:v>
                </c:pt>
                <c:pt idx="64">
                  <c:v>1979.7892324363293</c:v>
                </c:pt>
                <c:pt idx="65">
                  <c:v>1987.8551388348087</c:v>
                </c:pt>
                <c:pt idx="66">
                  <c:v>1995.9539067343835</c:v>
                </c:pt>
                <c:pt idx="67">
                  <c:v>2004.0856700168756</c:v>
                </c:pt>
                <c:pt idx="68">
                  <c:v>2012.2505631095605</c:v>
                </c:pt>
                <c:pt idx="69">
                  <c:v>2020.4487209873848</c:v>
                </c:pt>
                <c:pt idx="70">
                  <c:v>2028.6802791752013</c:v>
                </c:pt>
                <c:pt idx="71">
                  <c:v>2036.9453737500078</c:v>
                </c:pt>
                <c:pt idx="72">
                  <c:v>2045.244141343195</c:v>
                </c:pt>
                <c:pt idx="73">
                  <c:v>2053.5767191428085</c:v>
                </c:pt>
                <c:pt idx="74">
                  <c:v>2061.943244895815</c:v>
                </c:pt>
                <c:pt idx="75">
                  <c:v>2070.3438569103778</c:v>
                </c:pt>
                <c:pt idx="76">
                  <c:v>2078.7786940581468</c:v>
                </c:pt>
                <c:pt idx="77">
                  <c:v>2087.2478957765506</c:v>
                </c:pt>
                <c:pt idx="78">
                  <c:v>2095.7516020711041</c:v>
                </c:pt>
                <c:pt idx="79">
                  <c:v>2104.2899535177207</c:v>
                </c:pt>
                <c:pt idx="80">
                  <c:v>2112.8630912650397</c:v>
                </c:pt>
                <c:pt idx="81">
                  <c:v>2121.4711570367554</c:v>
                </c:pt>
                <c:pt idx="82">
                  <c:v>2130.1142931339627</c:v>
                </c:pt>
                <c:pt idx="83">
                  <c:v>2138.7926424375087</c:v>
                </c:pt>
                <c:pt idx="84">
                  <c:v>2147.5063484103562</c:v>
                </c:pt>
                <c:pt idx="85">
                  <c:v>2156.25555509995</c:v>
                </c:pt>
                <c:pt idx="86">
                  <c:v>2165.0404071406069</c:v>
                </c:pt>
                <c:pt idx="87">
                  <c:v>2173.861049755898</c:v>
                </c:pt>
                <c:pt idx="88">
                  <c:v>2182.7176287610555</c:v>
                </c:pt>
                <c:pt idx="89">
                  <c:v>2191.6102905653793</c:v>
                </c:pt>
                <c:pt idx="90">
                  <c:v>2200.5391821746603</c:v>
                </c:pt>
                <c:pt idx="91">
                  <c:v>2209.504451193608</c:v>
                </c:pt>
                <c:pt idx="92">
                  <c:v>2218.5062458282928</c:v>
                </c:pt>
                <c:pt idx="93">
                  <c:v>2227.5447148885942</c:v>
                </c:pt>
                <c:pt idx="94">
                  <c:v>2236.6200077906619</c:v>
                </c:pt>
                <c:pt idx="95">
                  <c:v>2245.7322745593856</c:v>
                </c:pt>
                <c:pt idx="96">
                  <c:v>2254.8816658308747</c:v>
                </c:pt>
                <c:pt idx="97">
                  <c:v>2264.0683328549489</c:v>
                </c:pt>
                <c:pt idx="98">
                  <c:v>2273.2924274976385</c:v>
                </c:pt>
                <c:pt idx="99">
                  <c:v>2282.5541022436946</c:v>
                </c:pt>
                <c:pt idx="100">
                  <c:v>2291.8535101991092</c:v>
                </c:pt>
                <c:pt idx="101">
                  <c:v>2301.1908050936499</c:v>
                </c:pt>
                <c:pt idx="102">
                  <c:v>2310.5661412833947</c:v>
                </c:pt>
                <c:pt idx="103">
                  <c:v>2319.9796737532897</c:v>
                </c:pt>
                <c:pt idx="104">
                  <c:v>2329.4315581197088</c:v>
                </c:pt>
                <c:pt idx="105">
                  <c:v>2338.9219506330255</c:v>
                </c:pt>
                <c:pt idx="106">
                  <c:v>2348.4510081801964</c:v>
                </c:pt>
                <c:pt idx="107">
                  <c:v>2358.0188882873563</c:v>
                </c:pt>
                <c:pt idx="108">
                  <c:v>2367.6257491224201</c:v>
                </c:pt>
                <c:pt idx="109">
                  <c:v>2377.2717494976978</c:v>
                </c:pt>
                <c:pt idx="110">
                  <c:v>2386.9570488725217</c:v>
                </c:pt>
                <c:pt idx="111">
                  <c:v>2396.6818073558807</c:v>
                </c:pt>
                <c:pt idx="112">
                  <c:v>2406.4461857090664</c:v>
                </c:pt>
                <c:pt idx="113">
                  <c:v>2416.2503453483337</c:v>
                </c:pt>
                <c:pt idx="114">
                  <c:v>2426.0944483475655</c:v>
                </c:pt>
                <c:pt idx="115">
                  <c:v>2435.9786574409559</c:v>
                </c:pt>
                <c:pt idx="116">
                  <c:v>2445.9031360256959</c:v>
                </c:pt>
                <c:pt idx="117">
                  <c:v>2455.8680481646784</c:v>
                </c:pt>
                <c:pt idx="118">
                  <c:v>2465.8735585892082</c:v>
                </c:pt>
                <c:pt idx="119">
                  <c:v>2475.9198327017261</c:v>
                </c:pt>
                <c:pt idx="120">
                  <c:v>2486.0070365785427</c:v>
                </c:pt>
                <c:pt idx="121">
                  <c:v>2496.1353369725848</c:v>
                </c:pt>
                <c:pt idx="122">
                  <c:v>2506.3049013161494</c:v>
                </c:pt>
                <c:pt idx="123">
                  <c:v>2516.5158977236761</c:v>
                </c:pt>
                <c:pt idx="124">
                  <c:v>2526.768494994521</c:v>
                </c:pt>
                <c:pt idx="125">
                  <c:v>2537.0628626157518</c:v>
                </c:pt>
                <c:pt idx="126">
                  <c:v>2547.3991707649452</c:v>
                </c:pt>
                <c:pt idx="127">
                  <c:v>2557.777590313005</c:v>
                </c:pt>
                <c:pt idx="128">
                  <c:v>2568.1982928269817</c:v>
                </c:pt>
                <c:pt idx="129">
                  <c:v>2578.6614505729135</c:v>
                </c:pt>
                <c:pt idx="130">
                  <c:v>2589.1672365186696</c:v>
                </c:pt>
                <c:pt idx="131">
                  <c:v>2599.7158243368131</c:v>
                </c:pt>
                <c:pt idx="132">
                  <c:v>2610.3073884074706</c:v>
                </c:pt>
                <c:pt idx="133">
                  <c:v>2620.9421038212149</c:v>
                </c:pt>
                <c:pt idx="134">
                  <c:v>2631.620146381958</c:v>
                </c:pt>
                <c:pt idx="135">
                  <c:v>2642.3416926098607</c:v>
                </c:pt>
                <c:pt idx="136">
                  <c:v>2653.1069197442484</c:v>
                </c:pt>
                <c:pt idx="137">
                  <c:v>2663.9160057465406</c:v>
                </c:pt>
                <c:pt idx="138">
                  <c:v>2674.7691293031944</c:v>
                </c:pt>
                <c:pt idx="139">
                  <c:v>2685.6664698286563</c:v>
                </c:pt>
                <c:pt idx="140">
                  <c:v>2696.6082074683327</c:v>
                </c:pt>
                <c:pt idx="141">
                  <c:v>2707.5945231015603</c:v>
                </c:pt>
                <c:pt idx="142">
                  <c:v>2718.6255983446049</c:v>
                </c:pt>
                <c:pt idx="143">
                  <c:v>2729.7016155536558</c:v>
                </c:pt>
                <c:pt idx="144">
                  <c:v>2740.8227578278461</c:v>
                </c:pt>
                <c:pt idx="145">
                  <c:v>2751.9892090122771</c:v>
                </c:pt>
                <c:pt idx="146">
                  <c:v>2763.2011537010576</c:v>
                </c:pt>
                <c:pt idx="147">
                  <c:v>2774.4587772403556</c:v>
                </c:pt>
                <c:pt idx="148">
                  <c:v>2785.7622657314619</c:v>
                </c:pt>
                <c:pt idx="149">
                  <c:v>2797.111806033869</c:v>
                </c:pt>
                <c:pt idx="150">
                  <c:v>2808.5075857683546</c:v>
                </c:pt>
                <c:pt idx="151">
                  <c:v>2819.9497933200905</c:v>
                </c:pt>
                <c:pt idx="152">
                  <c:v>2831.4386178417503</c:v>
                </c:pt>
                <c:pt idx="153">
                  <c:v>2842.9742492566393</c:v>
                </c:pt>
                <c:pt idx="154">
                  <c:v>2854.5568782618357</c:v>
                </c:pt>
                <c:pt idx="155">
                  <c:v>2866.1866963313396</c:v>
                </c:pt>
                <c:pt idx="156">
                  <c:v>2877.8638957192393</c:v>
                </c:pt>
                <c:pt idx="157">
                  <c:v>2889.5886694628925</c:v>
                </c:pt>
                <c:pt idx="158">
                  <c:v>2901.3612113861118</c:v>
                </c:pt>
                <c:pt idx="159">
                  <c:v>2913.1817161023746</c:v>
                </c:pt>
                <c:pt idx="160">
                  <c:v>2925.0503790180369</c:v>
                </c:pt>
                <c:pt idx="161">
                  <c:v>2936.9673963355635</c:v>
                </c:pt>
                <c:pt idx="162">
                  <c:v>2948.9329650567743</c:v>
                </c:pt>
                <c:pt idx="163">
                  <c:v>2960.9472829860965</c:v>
                </c:pt>
                <c:pt idx="164">
                  <c:v>2973.0105487338392</c:v>
                </c:pt>
                <c:pt idx="165">
                  <c:v>2985.1229617194731</c:v>
                </c:pt>
                <c:pt idx="166">
                  <c:v>2997.2847221749294</c:v>
                </c:pt>
                <c:pt idx="167">
                  <c:v>3009.4960311479081</c:v>
                </c:pt>
                <c:pt idx="168">
                  <c:v>3021.757090505203</c:v>
                </c:pt>
                <c:pt idx="169">
                  <c:v>3034.0681029360385</c:v>
                </c:pt>
                <c:pt idx="170">
                  <c:v>3046.4292719554192</c:v>
                </c:pt>
                <c:pt idx="171">
                  <c:v>3058.8408019074955</c:v>
                </c:pt>
                <c:pt idx="172">
                  <c:v>3071.3028979689407</c:v>
                </c:pt>
                <c:pt idx="173">
                  <c:v>3083.8157661523437</c:v>
                </c:pt>
                <c:pt idx="174">
                  <c:v>3096.3796133096153</c:v>
                </c:pt>
                <c:pt idx="175">
                  <c:v>3108.9946471354037</c:v>
                </c:pt>
                <c:pt idx="176">
                  <c:v>3121.6610761705333</c:v>
                </c:pt>
                <c:pt idx="177">
                  <c:v>3134.3791098054489</c:v>
                </c:pt>
                <c:pt idx="178">
                  <c:v>3147.1489582836775</c:v>
                </c:pt>
                <c:pt idx="179">
                  <c:v>3159.9708327053054</c:v>
                </c:pt>
                <c:pt idx="180">
                  <c:v>3172.8449450304647</c:v>
                </c:pt>
                <c:pt idx="181">
                  <c:v>3185.771508082842</c:v>
                </c:pt>
                <c:pt idx="182">
                  <c:v>3198.7507355531911</c:v>
                </c:pt>
                <c:pt idx="183">
                  <c:v>3211.7828420028709</c:v>
                </c:pt>
                <c:pt idx="184">
                  <c:v>3224.8680428673888</c:v>
                </c:pt>
                <c:pt idx="185">
                  <c:v>3238.0065544599624</c:v>
                </c:pt>
                <c:pt idx="186">
                  <c:v>3251.1985939750971</c:v>
                </c:pt>
                <c:pt idx="187">
                  <c:v>3264.4443794921749</c:v>
                </c:pt>
                <c:pt idx="188">
                  <c:v>3277.7441299790617</c:v>
                </c:pt>
                <c:pt idx="189">
                  <c:v>3291.0980652957228</c:v>
                </c:pt>
                <c:pt idx="190">
                  <c:v>3304.5064061978633</c:v>
                </c:pt>
                <c:pt idx="191">
                  <c:v>3317.9693743405724</c:v>
                </c:pt>
                <c:pt idx="192">
                  <c:v>3331.4871922819902</c:v>
                </c:pt>
                <c:pt idx="193">
                  <c:v>3345.0600834869865</c:v>
                </c:pt>
                <c:pt idx="194">
                  <c:v>3358.6882723308536</c:v>
                </c:pt>
                <c:pt idx="195">
                  <c:v>3372.3719841030174</c:v>
                </c:pt>
                <c:pt idx="196">
                  <c:v>3386.1114450107607</c:v>
                </c:pt>
                <c:pt idx="197">
                  <c:v>3399.9068821829628</c:v>
                </c:pt>
                <c:pt idx="198">
                  <c:v>3413.7585236738537</c:v>
                </c:pt>
                <c:pt idx="199">
                  <c:v>3427.6665984667857</c:v>
                </c:pt>
                <c:pt idx="200">
                  <c:v>3441.6313364780162</c:v>
                </c:pt>
                <c:pt idx="201">
                  <c:v>3455.6529685605105</c:v>
                </c:pt>
                <c:pt idx="202">
                  <c:v>3469.7317265077577</c:v>
                </c:pt>
                <c:pt idx="203">
                  <c:v>3483.8678430576024</c:v>
                </c:pt>
                <c:pt idx="204">
                  <c:v>3498.0615518960913</c:v>
                </c:pt>
                <c:pt idx="205">
                  <c:v>3512.3130876613372</c:v>
                </c:pt>
                <c:pt idx="206">
                  <c:v>3526.6226859473982</c:v>
                </c:pt>
                <c:pt idx="207">
                  <c:v>3540.9905833081707</c:v>
                </c:pt>
                <c:pt idx="208">
                  <c:v>3555.4170172613012</c:v>
                </c:pt>
                <c:pt idx="209">
                  <c:v>3569.902226292113</c:v>
                </c:pt>
                <c:pt idx="210">
                  <c:v>3584.4464498575489</c:v>
                </c:pt>
                <c:pt idx="211">
                  <c:v>3599.0499283901272</c:v>
                </c:pt>
                <c:pt idx="212">
                  <c:v>3613.7129033019196</c:v>
                </c:pt>
                <c:pt idx="213">
                  <c:v>3628.4356169885386</c:v>
                </c:pt>
                <c:pt idx="214">
                  <c:v>3643.2183128331494</c:v>
                </c:pt>
                <c:pt idx="215">
                  <c:v>3658.0612352104858</c:v>
                </c:pt>
                <c:pt idx="216">
                  <c:v>3672.9646294908985</c:v>
                </c:pt>
                <c:pt idx="217">
                  <c:v>3687.9287420444066</c:v>
                </c:pt>
                <c:pt idx="218">
                  <c:v>3702.9538202447698</c:v>
                </c:pt>
                <c:pt idx="219">
                  <c:v>3718.0401124735808</c:v>
                </c:pt>
                <c:pt idx="220">
                  <c:v>3733.1878681243679</c:v>
                </c:pt>
                <c:pt idx="221">
                  <c:v>3748.3973376067211</c:v>
                </c:pt>
                <c:pt idx="222">
                  <c:v>3763.6687723504288</c:v>
                </c:pt>
                <c:pt idx="223">
                  <c:v>3779.0024248096365</c:v>
                </c:pt>
                <c:pt idx="224">
                  <c:v>3794.3985484670179</c:v>
                </c:pt>
                <c:pt idx="225">
                  <c:v>3809.8573978379686</c:v>
                </c:pt>
                <c:pt idx="226">
                  <c:v>3825.3792284748088</c:v>
                </c:pt>
                <c:pt idx="227">
                  <c:v>3840.9642969710126</c:v>
                </c:pt>
                <c:pt idx="228">
                  <c:v>3856.6128609654465</c:v>
                </c:pt>
                <c:pt idx="229">
                  <c:v>3872.3251791466291</c:v>
                </c:pt>
                <c:pt idx="230">
                  <c:v>3888.1015112570112</c:v>
                </c:pt>
                <c:pt idx="231">
                  <c:v>3903.9421180972622</c:v>
                </c:pt>
                <c:pt idx="232">
                  <c:v>3919.8472615305886</c:v>
                </c:pt>
                <c:pt idx="233">
                  <c:v>3935.8172044870603</c:v>
                </c:pt>
                <c:pt idx="234">
                  <c:v>3951.8522109679529</c:v>
                </c:pt>
                <c:pt idx="235">
                  <c:v>3967.9525460501209</c:v>
                </c:pt>
                <c:pt idx="236">
                  <c:v>3984.1184758903714</c:v>
                </c:pt>
                <c:pt idx="237">
                  <c:v>4000.3502677298688</c:v>
                </c:pt>
                <c:pt idx="238">
                  <c:v>4016.6481898985521</c:v>
                </c:pt>
                <c:pt idx="239">
                  <c:v>4033.0125118195651</c:v>
                </c:pt>
                <c:pt idx="240">
                  <c:v>4049.4435040137209</c:v>
                </c:pt>
                <c:pt idx="241">
                  <c:v>4065.9414381039628</c:v>
                </c:pt>
                <c:pt idx="242">
                  <c:v>4082.5065868198631</c:v>
                </c:pt>
                <c:pt idx="243">
                  <c:v>4099.1392240021278</c:v>
                </c:pt>
                <c:pt idx="244">
                  <c:v>4115.8396246071197</c:v>
                </c:pt>
                <c:pt idx="245">
                  <c:v>4132.608064711414</c:v>
                </c:pt>
                <c:pt idx="246">
                  <c:v>4149.4448215163529</c:v>
                </c:pt>
                <c:pt idx="247">
                  <c:v>4166.3501733526282</c:v>
                </c:pt>
                <c:pt idx="248">
                  <c:v>4183.3243996848923</c:v>
                </c:pt>
                <c:pt idx="249">
                  <c:v>4200.3677811163652</c:v>
                </c:pt>
                <c:pt idx="250">
                  <c:v>4217.4805993934824</c:v>
                </c:pt>
                <c:pt idx="251">
                  <c:v>4234.6631374105473</c:v>
                </c:pt>
                <c:pt idx="252">
                  <c:v>4251.9156792144095</c:v>
                </c:pt>
                <c:pt idx="253">
                  <c:v>4269.2385100091651</c:v>
                </c:pt>
                <c:pt idx="254">
                  <c:v>4286.6319161608608</c:v>
                </c:pt>
                <c:pt idx="255">
                  <c:v>4304.0961852022383</c:v>
                </c:pt>
                <c:pt idx="256">
                  <c:v>4321.6316058374805</c:v>
                </c:pt>
                <c:pt idx="257">
                  <c:v>4339.2384679469887</c:v>
                </c:pt>
                <c:pt idx="258">
                  <c:v>4356.9170625921743</c:v>
                </c:pt>
                <c:pt idx="259">
                  <c:v>4374.6676820202638</c:v>
                </c:pt>
                <c:pt idx="260">
                  <c:v>4392.49061966914</c:v>
                </c:pt>
                <c:pt idx="261">
                  <c:v>4410.3861701721862</c:v>
                </c:pt>
                <c:pt idx="262">
                  <c:v>4428.3546293631589</c:v>
                </c:pt>
                <c:pt idx="263">
                  <c:v>4446.3962942810767</c:v>
                </c:pt>
                <c:pt idx="264">
                  <c:v>4464.511463175133</c:v>
                </c:pt>
                <c:pt idx="265">
                  <c:v>4482.700435509626</c:v>
                </c:pt>
                <c:pt idx="266">
                  <c:v>4500.9635119689056</c:v>
                </c:pt>
                <c:pt idx="267">
                  <c:v>4519.3009944623518</c:v>
                </c:pt>
                <c:pt idx="268">
                  <c:v>4537.7131861293574</c:v>
                </c:pt>
                <c:pt idx="269">
                  <c:v>4556.2003913443414</c:v>
                </c:pt>
                <c:pt idx="270">
                  <c:v>4574.7629157217852</c:v>
                </c:pt>
                <c:pt idx="271">
                  <c:v>4593.4010661212797</c:v>
                </c:pt>
                <c:pt idx="272">
                  <c:v>4612.1151506526012</c:v>
                </c:pt>
                <c:pt idx="273">
                  <c:v>4630.9054786808001</c:v>
                </c:pt>
                <c:pt idx="274">
                  <c:v>4649.7723608313208</c:v>
                </c:pt>
                <c:pt idx="275">
                  <c:v>4668.7161089951351</c:v>
                </c:pt>
                <c:pt idx="276">
                  <c:v>4687.7370363338932</c:v>
                </c:pt>
                <c:pt idx="277">
                  <c:v>4706.8354572851113</c:v>
                </c:pt>
                <c:pt idx="278">
                  <c:v>4726.0116875673557</c:v>
                </c:pt>
                <c:pt idx="279">
                  <c:v>4745.2660441854732</c:v>
                </c:pt>
                <c:pt idx="280">
                  <c:v>4764.5988454358294</c:v>
                </c:pt>
                <c:pt idx="281">
                  <c:v>4784.0104109115628</c:v>
                </c:pt>
                <c:pt idx="282">
                  <c:v>4803.5010615078781</c:v>
                </c:pt>
                <c:pt idx="283">
                  <c:v>4823.0711194273481</c:v>
                </c:pt>
                <c:pt idx="284">
                  <c:v>4842.7209081852352</c:v>
                </c:pt>
                <c:pt idx="285">
                  <c:v>4862.4507526148436</c:v>
                </c:pt>
                <c:pt idx="286">
                  <c:v>4882.2609788728896</c:v>
                </c:pt>
                <c:pt idx="287">
                  <c:v>4902.1519144448948</c:v>
                </c:pt>
                <c:pt idx="288">
                  <c:v>4922.1238881505915</c:v>
                </c:pt>
                <c:pt idx="289">
                  <c:v>4942.1772301493693</c:v>
                </c:pt>
                <c:pt idx="290">
                  <c:v>4962.312271945726</c:v>
                </c:pt>
                <c:pt idx="291">
                  <c:v>4982.5293463947501</c:v>
                </c:pt>
                <c:pt idx="292">
                  <c:v>5002.8287877076227</c:v>
                </c:pt>
                <c:pt idx="293">
                  <c:v>5023.2109314571435</c:v>
                </c:pt>
                <c:pt idx="294">
                  <c:v>5043.6761145832752</c:v>
                </c:pt>
                <c:pt idx="295">
                  <c:v>5064.2246753987183</c:v>
                </c:pt>
                <c:pt idx="296">
                  <c:v>5084.8569535944989</c:v>
                </c:pt>
                <c:pt idx="297">
                  <c:v>5105.5732902455884</c:v>
                </c:pt>
                <c:pt idx="298">
                  <c:v>5126.3740278165378</c:v>
                </c:pt>
                <c:pt idx="299">
                  <c:v>5147.2595101671423</c:v>
                </c:pt>
                <c:pt idx="300">
                  <c:v>5168.2300825581242</c:v>
                </c:pt>
                <c:pt idx="301">
                  <c:v>5189.2860916568407</c:v>
                </c:pt>
                <c:pt idx="302">
                  <c:v>5210.4278855430157</c:v>
                </c:pt>
                <c:pt idx="303">
                  <c:v>5231.6558137144912</c:v>
                </c:pt>
                <c:pt idx="304">
                  <c:v>5252.9702270930075</c:v>
                </c:pt>
                <c:pt idx="305">
                  <c:v>5274.3714780300033</c:v>
                </c:pt>
                <c:pt idx="306">
                  <c:v>5295.8599203124431</c:v>
                </c:pt>
                <c:pt idx="307">
                  <c:v>5317.4359091686574</c:v>
                </c:pt>
                <c:pt idx="308">
                  <c:v>5339.0998012742275</c:v>
                </c:pt>
                <c:pt idx="309">
                  <c:v>5360.8519547578708</c:v>
                </c:pt>
                <c:pt idx="310">
                  <c:v>5382.6927292073678</c:v>
                </c:pt>
                <c:pt idx="311">
                  <c:v>5404.6224856755025</c:v>
                </c:pt>
                <c:pt idx="312">
                  <c:v>5426.6415866860343</c:v>
                </c:pt>
                <c:pt idx="313">
                  <c:v>5448.7503962396877</c:v>
                </c:pt>
                <c:pt idx="314">
                  <c:v>5470.94927982017</c:v>
                </c:pt>
                <c:pt idx="315">
                  <c:v>5493.2386044002196</c:v>
                </c:pt>
                <c:pt idx="316">
                  <c:v>5515.6187384476616</c:v>
                </c:pt>
                <c:pt idx="317">
                  <c:v>5538.0900519315082</c:v>
                </c:pt>
                <c:pt idx="318">
                  <c:v>5560.6529163280684</c:v>
                </c:pt>
                <c:pt idx="319">
                  <c:v>5583.3077046270946</c:v>
                </c:pt>
                <c:pt idx="320">
                  <c:v>5606.0547913379423</c:v>
                </c:pt>
                <c:pt idx="321">
                  <c:v>5628.894552495768</c:v>
                </c:pt>
                <c:pt idx="322">
                  <c:v>5651.8273656677402</c:v>
                </c:pt>
                <c:pt idx="323">
                  <c:v>5674.8536099592811</c:v>
                </c:pt>
                <c:pt idx="324">
                  <c:v>5697.9736660203389</c:v>
                </c:pt>
                <c:pt idx="325">
                  <c:v>5721.1879160516746</c:v>
                </c:pt>
                <c:pt idx="326">
                  <c:v>5744.4967438111826</c:v>
                </c:pt>
                <c:pt idx="327">
                  <c:v>5767.9005346202339</c:v>
                </c:pt>
                <c:pt idx="328">
                  <c:v>5791.3996753700476</c:v>
                </c:pt>
                <c:pt idx="329">
                  <c:v>5814.9945545280862</c:v>
                </c:pt>
                <c:pt idx="330">
                  <c:v>5838.6855621444747</c:v>
                </c:pt>
                <c:pt idx="331">
                  <c:v>5862.4730898584521</c:v>
                </c:pt>
                <c:pt idx="332">
                  <c:v>5886.3575309048429</c:v>
                </c:pt>
                <c:pt idx="333">
                  <c:v>5910.33928012056</c:v>
                </c:pt>
                <c:pt idx="334">
                  <c:v>5934.41873395113</c:v>
                </c:pt>
                <c:pt idx="335">
                  <c:v>5958.5962904572489</c:v>
                </c:pt>
                <c:pt idx="336">
                  <c:v>5982.8723493213593</c:v>
                </c:pt>
                <c:pt idx="337">
                  <c:v>6007.2473118542612</c:v>
                </c:pt>
                <c:pt idx="338">
                  <c:v>6031.7215810017451</c:v>
                </c:pt>
                <c:pt idx="339">
                  <c:v>6056.2955613512495</c:v>
                </c:pt>
                <c:pt idx="340">
                  <c:v>6080.9696591385546</c:v>
                </c:pt>
                <c:pt idx="341">
                  <c:v>6105.7442822544954</c:v>
                </c:pt>
                <c:pt idx="342">
                  <c:v>6130.6198402517048</c:v>
                </c:pt>
                <c:pt idx="343">
                  <c:v>6155.5967443513809</c:v>
                </c:pt>
                <c:pt idx="344">
                  <c:v>6180.6754074500914</c:v>
                </c:pt>
                <c:pt idx="345">
                  <c:v>6205.856244126594</c:v>
                </c:pt>
                <c:pt idx="346">
                  <c:v>6231.139670648693</c:v>
                </c:pt>
                <c:pt idx="347">
                  <c:v>6256.5261049801175</c:v>
                </c:pt>
                <c:pt idx="348">
                  <c:v>6282.0159667874341</c:v>
                </c:pt>
                <c:pt idx="349">
                  <c:v>6307.6096774469806</c:v>
                </c:pt>
                <c:pt idx="350">
                  <c:v>6333.307660051837</c:v>
                </c:pt>
                <c:pt idx="351">
                  <c:v>6359.1103394188167</c:v>
                </c:pt>
                <c:pt idx="352">
                  <c:v>6385.0181420954887</c:v>
                </c:pt>
                <c:pt idx="353">
                  <c:v>6411.0314963672254</c:v>
                </c:pt>
                <c:pt idx="354">
                  <c:v>6437.150832264294</c:v>
                </c:pt>
                <c:pt idx="355">
                  <c:v>6463.376581568954</c:v>
                </c:pt>
                <c:pt idx="356">
                  <c:v>6489.7091778225986</c:v>
                </c:pt>
                <c:pt idx="357">
                  <c:v>6516.1490563329262</c:v>
                </c:pt>
                <c:pt idx="358">
                  <c:v>6542.6966541811298</c:v>
                </c:pt>
                <c:pt idx="359">
                  <c:v>6569.3524102291258</c:v>
                </c:pt>
              </c:numCache>
            </c:numRef>
          </c:val>
          <c:smooth val="0"/>
          <c:extLst>
            <c:ext xmlns:c16="http://schemas.microsoft.com/office/drawing/2014/chart" uri="{C3380CC4-5D6E-409C-BE32-E72D297353CC}">
              <c16:uniqueId val="{00000001-154D-46EC-B45F-E4ADD48AADB6}"/>
            </c:ext>
          </c:extLst>
        </c:ser>
        <c:ser>
          <c:idx val="2"/>
          <c:order val="2"/>
          <c:tx>
            <c:strRef>
              <c:f>'Cash Flows'!$A$4</c:f>
              <c:strCache>
                <c:ptCount val="1"/>
                <c:pt idx="0">
                  <c:v>Bull</c:v>
                </c:pt>
              </c:strCache>
            </c:strRef>
          </c:tx>
          <c:spPr>
            <a:ln w="28575" cap="rnd">
              <a:solidFill>
                <a:schemeClr val="accent3"/>
              </a:solidFill>
              <a:round/>
            </a:ln>
            <a:effectLst/>
          </c:spPr>
          <c:marker>
            <c:symbol val="none"/>
          </c:marker>
          <c:val>
            <c:numRef>
              <c:f>'Cash Flows'!$BO$24:$BO$383</c:f>
              <c:numCache>
                <c:formatCode>"$"#,##0.00</c:formatCode>
                <c:ptCount val="360"/>
                <c:pt idx="0">
                  <c:v>1526.1926681511454</c:v>
                </c:pt>
                <c:pt idx="1">
                  <c:v>1532.4105659988898</c:v>
                </c:pt>
                <c:pt idx="2">
                  <c:v>1538.6537963321402</c:v>
                </c:pt>
                <c:pt idx="3">
                  <c:v>1544.9224623585776</c:v>
                </c:pt>
                <c:pt idx="4">
                  <c:v>1551.2166677063653</c:v>
                </c:pt>
                <c:pt idx="5">
                  <c:v>1557.5365164258596</c:v>
                </c:pt>
                <c:pt idx="6">
                  <c:v>1563.8821129913308</c:v>
                </c:pt>
                <c:pt idx="7">
                  <c:v>1570.2535623026911</c:v>
                </c:pt>
                <c:pt idx="8">
                  <c:v>1576.6509696872272</c:v>
                </c:pt>
                <c:pt idx="9">
                  <c:v>1583.0744409013423</c:v>
                </c:pt>
                <c:pt idx="10">
                  <c:v>1589.5240821323043</c:v>
                </c:pt>
                <c:pt idx="11">
                  <c:v>1596.0000000000014</c:v>
                </c:pt>
                <c:pt idx="12">
                  <c:v>1602.5023015587042</c:v>
                </c:pt>
                <c:pt idx="13">
                  <c:v>1609.0310942988358</c:v>
                </c:pt>
                <c:pt idx="14">
                  <c:v>1615.5864861487485</c:v>
                </c:pt>
                <c:pt idx="15">
                  <c:v>1622.1685854765078</c:v>
                </c:pt>
                <c:pt idx="16">
                  <c:v>1628.7775010916846</c:v>
                </c:pt>
                <c:pt idx="17">
                  <c:v>1635.4133422471534</c:v>
                </c:pt>
                <c:pt idx="18">
                  <c:v>1642.0762186408986</c:v>
                </c:pt>
                <c:pt idx="19">
                  <c:v>1648.7662404178268</c:v>
                </c:pt>
                <c:pt idx="20">
                  <c:v>1655.4835181715896</c:v>
                </c:pt>
                <c:pt idx="21">
                  <c:v>1662.2281629464103</c:v>
                </c:pt>
                <c:pt idx="22">
                  <c:v>1669.0002862389206</c:v>
                </c:pt>
                <c:pt idx="23">
                  <c:v>1675.8000000000022</c:v>
                </c:pt>
                <c:pt idx="24">
                  <c:v>1682.6274166366404</c:v>
                </c:pt>
                <c:pt idx="25">
                  <c:v>1689.4826490137784</c:v>
                </c:pt>
                <c:pt idx="26">
                  <c:v>1696.3658104561866</c:v>
                </c:pt>
                <c:pt idx="27">
                  <c:v>1703.2770147503343</c:v>
                </c:pt>
                <c:pt idx="28">
                  <c:v>1710.21637614627</c:v>
                </c:pt>
                <c:pt idx="29">
                  <c:v>1717.1840093595124</c:v>
                </c:pt>
                <c:pt idx="30">
                  <c:v>1724.1800295729445</c:v>
                </c:pt>
                <c:pt idx="31">
                  <c:v>1731.2045524387195</c:v>
                </c:pt>
                <c:pt idx="32">
                  <c:v>1738.25769408017</c:v>
                </c:pt>
                <c:pt idx="33">
                  <c:v>1745.3395710937318</c:v>
                </c:pt>
                <c:pt idx="34">
                  <c:v>1752.4503005508675</c:v>
                </c:pt>
                <c:pt idx="35">
                  <c:v>1759.5900000000033</c:v>
                </c:pt>
                <c:pt idx="36">
                  <c:v>1766.7587874684734</c:v>
                </c:pt>
                <c:pt idx="37">
                  <c:v>1773.9567814644683</c:v>
                </c:pt>
                <c:pt idx="38">
                  <c:v>1781.1841009789971</c:v>
                </c:pt>
                <c:pt idx="39">
                  <c:v>1788.4408654878523</c:v>
                </c:pt>
                <c:pt idx="40">
                  <c:v>1795.7271949535848</c:v>
                </c:pt>
                <c:pt idx="41">
                  <c:v>1803.0432098274894</c:v>
                </c:pt>
                <c:pt idx="42">
                  <c:v>1810.3890310515933</c:v>
                </c:pt>
                <c:pt idx="43">
                  <c:v>1817.7647800606567</c:v>
                </c:pt>
                <c:pt idx="44">
                  <c:v>1825.17057878418</c:v>
                </c:pt>
                <c:pt idx="45">
                  <c:v>1832.6065496484198</c:v>
                </c:pt>
                <c:pt idx="46">
                  <c:v>1840.0728155784122</c:v>
                </c:pt>
                <c:pt idx="47">
                  <c:v>1847.5695000000051</c:v>
                </c:pt>
                <c:pt idx="48">
                  <c:v>1855.0967268418981</c:v>
                </c:pt>
                <c:pt idx="49">
                  <c:v>1862.6546205376931</c:v>
                </c:pt>
                <c:pt idx="50">
                  <c:v>1870.2433060279479</c:v>
                </c:pt>
                <c:pt idx="51">
                  <c:v>1877.8629087622458</c:v>
                </c:pt>
                <c:pt idx="52">
                  <c:v>1885.5135547012649</c:v>
                </c:pt>
                <c:pt idx="53">
                  <c:v>1893.1953703188644</c:v>
                </c:pt>
                <c:pt idx="54">
                  <c:v>1900.9084826041735</c:v>
                </c:pt>
                <c:pt idx="55">
                  <c:v>1908.6530190636902</c:v>
                </c:pt>
                <c:pt idx="56">
                  <c:v>1916.4291077233897</c:v>
                </c:pt>
                <c:pt idx="57">
                  <c:v>1924.236877130842</c:v>
                </c:pt>
                <c:pt idx="58">
                  <c:v>1932.0764563573339</c:v>
                </c:pt>
                <c:pt idx="59">
                  <c:v>1939.9479750000062</c:v>
                </c:pt>
                <c:pt idx="60">
                  <c:v>1947.8515631839941</c:v>
                </c:pt>
                <c:pt idx="61">
                  <c:v>1955.7873515645786</c:v>
                </c:pt>
                <c:pt idx="62">
                  <c:v>1963.7554713293466</c:v>
                </c:pt>
                <c:pt idx="63">
                  <c:v>1971.7560542003587</c:v>
                </c:pt>
                <c:pt idx="64">
                  <c:v>1979.7892324363293</c:v>
                </c:pt>
                <c:pt idx="65">
                  <c:v>1987.8551388348087</c:v>
                </c:pt>
                <c:pt idx="66">
                  <c:v>1995.9539067343835</c:v>
                </c:pt>
                <c:pt idx="67">
                  <c:v>2004.0856700168756</c:v>
                </c:pt>
                <c:pt idx="68">
                  <c:v>2012.2505631095605</c:v>
                </c:pt>
                <c:pt idx="69">
                  <c:v>2020.4487209873848</c:v>
                </c:pt>
                <c:pt idx="70">
                  <c:v>2028.6802791752013</c:v>
                </c:pt>
                <c:pt idx="71">
                  <c:v>2036.9453737500078</c:v>
                </c:pt>
                <c:pt idx="72">
                  <c:v>2045.244141343195</c:v>
                </c:pt>
                <c:pt idx="73">
                  <c:v>2053.5767191428085</c:v>
                </c:pt>
                <c:pt idx="74">
                  <c:v>2061.943244895815</c:v>
                </c:pt>
                <c:pt idx="75">
                  <c:v>2070.3438569103778</c:v>
                </c:pt>
                <c:pt idx="76">
                  <c:v>2078.7786940581468</c:v>
                </c:pt>
                <c:pt idx="77">
                  <c:v>2087.2478957765506</c:v>
                </c:pt>
                <c:pt idx="78">
                  <c:v>2095.7516020711041</c:v>
                </c:pt>
                <c:pt idx="79">
                  <c:v>2104.2899535177207</c:v>
                </c:pt>
                <c:pt idx="80">
                  <c:v>2112.8630912650397</c:v>
                </c:pt>
                <c:pt idx="81">
                  <c:v>2121.4711570367554</c:v>
                </c:pt>
                <c:pt idx="82">
                  <c:v>2130.1142931339627</c:v>
                </c:pt>
                <c:pt idx="83">
                  <c:v>2138.7926424375087</c:v>
                </c:pt>
                <c:pt idx="84">
                  <c:v>2147.5063484103562</c:v>
                </c:pt>
                <c:pt idx="85">
                  <c:v>2156.25555509995</c:v>
                </c:pt>
                <c:pt idx="86">
                  <c:v>2165.0404071406069</c:v>
                </c:pt>
                <c:pt idx="87">
                  <c:v>2173.861049755898</c:v>
                </c:pt>
                <c:pt idx="88">
                  <c:v>2182.7176287610555</c:v>
                </c:pt>
                <c:pt idx="89">
                  <c:v>2191.6102905653793</c:v>
                </c:pt>
                <c:pt idx="90">
                  <c:v>2200.5391821746603</c:v>
                </c:pt>
                <c:pt idx="91">
                  <c:v>2209.504451193608</c:v>
                </c:pt>
                <c:pt idx="92">
                  <c:v>2218.5062458282928</c:v>
                </c:pt>
                <c:pt idx="93">
                  <c:v>2227.5447148885942</c:v>
                </c:pt>
                <c:pt idx="94">
                  <c:v>2236.6200077906619</c:v>
                </c:pt>
                <c:pt idx="95">
                  <c:v>2245.7322745593856</c:v>
                </c:pt>
                <c:pt idx="96">
                  <c:v>2254.8816658308747</c:v>
                </c:pt>
                <c:pt idx="97">
                  <c:v>2264.0683328549489</c:v>
                </c:pt>
                <c:pt idx="98">
                  <c:v>2273.2924274976385</c:v>
                </c:pt>
                <c:pt idx="99">
                  <c:v>2282.5541022436946</c:v>
                </c:pt>
                <c:pt idx="100">
                  <c:v>2291.8535101991092</c:v>
                </c:pt>
                <c:pt idx="101">
                  <c:v>2301.1908050936499</c:v>
                </c:pt>
                <c:pt idx="102">
                  <c:v>2310.5661412833947</c:v>
                </c:pt>
                <c:pt idx="103">
                  <c:v>2319.9796737532897</c:v>
                </c:pt>
                <c:pt idx="104">
                  <c:v>2329.4315581197088</c:v>
                </c:pt>
                <c:pt idx="105">
                  <c:v>2338.9219506330255</c:v>
                </c:pt>
                <c:pt idx="106">
                  <c:v>2348.4510081801964</c:v>
                </c:pt>
                <c:pt idx="107">
                  <c:v>2358.0188882873563</c:v>
                </c:pt>
                <c:pt idx="108">
                  <c:v>2367.6257491224201</c:v>
                </c:pt>
                <c:pt idx="109">
                  <c:v>2377.2717494976978</c:v>
                </c:pt>
                <c:pt idx="110">
                  <c:v>2386.9570488725217</c:v>
                </c:pt>
                <c:pt idx="111">
                  <c:v>2396.6818073558807</c:v>
                </c:pt>
                <c:pt idx="112">
                  <c:v>2406.4461857090664</c:v>
                </c:pt>
                <c:pt idx="113">
                  <c:v>2416.2503453483337</c:v>
                </c:pt>
                <c:pt idx="114">
                  <c:v>2426.0944483475655</c:v>
                </c:pt>
                <c:pt idx="115">
                  <c:v>2435.9786574409559</c:v>
                </c:pt>
                <c:pt idx="116">
                  <c:v>2445.9031360256959</c:v>
                </c:pt>
                <c:pt idx="117">
                  <c:v>2455.8680481646784</c:v>
                </c:pt>
                <c:pt idx="118">
                  <c:v>2465.8735585892082</c:v>
                </c:pt>
                <c:pt idx="119">
                  <c:v>2475.9198327017261</c:v>
                </c:pt>
                <c:pt idx="120">
                  <c:v>2486.0070365785427</c:v>
                </c:pt>
                <c:pt idx="121">
                  <c:v>2496.1353369725848</c:v>
                </c:pt>
                <c:pt idx="122">
                  <c:v>2506.3049013161494</c:v>
                </c:pt>
                <c:pt idx="123">
                  <c:v>2516.5158977236761</c:v>
                </c:pt>
                <c:pt idx="124">
                  <c:v>2526.768494994521</c:v>
                </c:pt>
                <c:pt idx="125">
                  <c:v>2537.0628626157518</c:v>
                </c:pt>
                <c:pt idx="126">
                  <c:v>2547.3991707649452</c:v>
                </c:pt>
                <c:pt idx="127">
                  <c:v>2557.777590313005</c:v>
                </c:pt>
                <c:pt idx="128">
                  <c:v>2568.1982928269817</c:v>
                </c:pt>
                <c:pt idx="129">
                  <c:v>2578.6614505729135</c:v>
                </c:pt>
                <c:pt idx="130">
                  <c:v>2589.1672365186696</c:v>
                </c:pt>
                <c:pt idx="131">
                  <c:v>2599.7158243368131</c:v>
                </c:pt>
                <c:pt idx="132">
                  <c:v>2610.3073884074706</c:v>
                </c:pt>
                <c:pt idx="133">
                  <c:v>2620.9421038212149</c:v>
                </c:pt>
                <c:pt idx="134">
                  <c:v>2631.620146381958</c:v>
                </c:pt>
                <c:pt idx="135">
                  <c:v>2642.3416926098607</c:v>
                </c:pt>
                <c:pt idx="136">
                  <c:v>2653.1069197442484</c:v>
                </c:pt>
                <c:pt idx="137">
                  <c:v>2663.9160057465406</c:v>
                </c:pt>
                <c:pt idx="138">
                  <c:v>2674.7691293031944</c:v>
                </c:pt>
                <c:pt idx="139">
                  <c:v>2685.6664698286563</c:v>
                </c:pt>
                <c:pt idx="140">
                  <c:v>2696.6082074683327</c:v>
                </c:pt>
                <c:pt idx="141">
                  <c:v>2707.5945231015603</c:v>
                </c:pt>
                <c:pt idx="142">
                  <c:v>2718.6255983446049</c:v>
                </c:pt>
                <c:pt idx="143">
                  <c:v>2729.7016155536558</c:v>
                </c:pt>
                <c:pt idx="144">
                  <c:v>2740.8227578278461</c:v>
                </c:pt>
                <c:pt idx="145">
                  <c:v>2751.9892090122771</c:v>
                </c:pt>
                <c:pt idx="146">
                  <c:v>2763.2011537010576</c:v>
                </c:pt>
                <c:pt idx="147">
                  <c:v>2774.4587772403556</c:v>
                </c:pt>
                <c:pt idx="148">
                  <c:v>2785.7622657314619</c:v>
                </c:pt>
                <c:pt idx="149">
                  <c:v>2797.111806033869</c:v>
                </c:pt>
                <c:pt idx="150">
                  <c:v>2808.5075857683546</c:v>
                </c:pt>
                <c:pt idx="151">
                  <c:v>2819.9497933200905</c:v>
                </c:pt>
                <c:pt idx="152">
                  <c:v>2831.4386178417503</c:v>
                </c:pt>
                <c:pt idx="153">
                  <c:v>2842.9742492566393</c:v>
                </c:pt>
                <c:pt idx="154">
                  <c:v>2854.5568782618357</c:v>
                </c:pt>
                <c:pt idx="155">
                  <c:v>2866.1866963313396</c:v>
                </c:pt>
                <c:pt idx="156">
                  <c:v>2877.8638957192393</c:v>
                </c:pt>
                <c:pt idx="157">
                  <c:v>2889.5886694628925</c:v>
                </c:pt>
                <c:pt idx="158">
                  <c:v>2901.3612113861118</c:v>
                </c:pt>
                <c:pt idx="159">
                  <c:v>2913.1817161023746</c:v>
                </c:pt>
                <c:pt idx="160">
                  <c:v>2925.0503790180369</c:v>
                </c:pt>
                <c:pt idx="161">
                  <c:v>2936.9673963355635</c:v>
                </c:pt>
                <c:pt idx="162">
                  <c:v>2948.9329650567743</c:v>
                </c:pt>
                <c:pt idx="163">
                  <c:v>2960.9472829860965</c:v>
                </c:pt>
                <c:pt idx="164">
                  <c:v>2973.0105487338392</c:v>
                </c:pt>
                <c:pt idx="165">
                  <c:v>2985.1229617194731</c:v>
                </c:pt>
                <c:pt idx="166">
                  <c:v>2997.2847221749294</c:v>
                </c:pt>
                <c:pt idx="167">
                  <c:v>3009.4960311479081</c:v>
                </c:pt>
                <c:pt idx="168">
                  <c:v>3021.757090505203</c:v>
                </c:pt>
                <c:pt idx="169">
                  <c:v>3034.0681029360385</c:v>
                </c:pt>
                <c:pt idx="170">
                  <c:v>3046.4292719554192</c:v>
                </c:pt>
                <c:pt idx="171">
                  <c:v>3058.8408019074955</c:v>
                </c:pt>
                <c:pt idx="172">
                  <c:v>3071.3028979689407</c:v>
                </c:pt>
                <c:pt idx="173">
                  <c:v>3083.8157661523437</c:v>
                </c:pt>
                <c:pt idx="174">
                  <c:v>3096.3796133096153</c:v>
                </c:pt>
                <c:pt idx="175">
                  <c:v>3108.9946471354037</c:v>
                </c:pt>
                <c:pt idx="176">
                  <c:v>3121.6610761705333</c:v>
                </c:pt>
                <c:pt idx="177">
                  <c:v>3134.3791098054489</c:v>
                </c:pt>
                <c:pt idx="178">
                  <c:v>3147.1489582836775</c:v>
                </c:pt>
                <c:pt idx="179">
                  <c:v>3159.9708327053054</c:v>
                </c:pt>
                <c:pt idx="180">
                  <c:v>3172.8449450304647</c:v>
                </c:pt>
                <c:pt idx="181">
                  <c:v>3185.771508082842</c:v>
                </c:pt>
                <c:pt idx="182">
                  <c:v>3198.7507355531911</c:v>
                </c:pt>
                <c:pt idx="183">
                  <c:v>3211.7828420028709</c:v>
                </c:pt>
                <c:pt idx="184">
                  <c:v>3224.8680428673888</c:v>
                </c:pt>
                <c:pt idx="185">
                  <c:v>3238.0065544599624</c:v>
                </c:pt>
                <c:pt idx="186">
                  <c:v>3251.1985939750971</c:v>
                </c:pt>
                <c:pt idx="187">
                  <c:v>3264.4443794921749</c:v>
                </c:pt>
                <c:pt idx="188">
                  <c:v>3277.7441299790617</c:v>
                </c:pt>
                <c:pt idx="189">
                  <c:v>3291.0980652957228</c:v>
                </c:pt>
                <c:pt idx="190">
                  <c:v>3304.5064061978633</c:v>
                </c:pt>
                <c:pt idx="191">
                  <c:v>3317.9693743405724</c:v>
                </c:pt>
                <c:pt idx="192">
                  <c:v>3331.4871922819902</c:v>
                </c:pt>
                <c:pt idx="193">
                  <c:v>3345.0600834869865</c:v>
                </c:pt>
                <c:pt idx="194">
                  <c:v>3358.6882723308536</c:v>
                </c:pt>
                <c:pt idx="195">
                  <c:v>3372.3719841030174</c:v>
                </c:pt>
                <c:pt idx="196">
                  <c:v>3386.1114450107607</c:v>
                </c:pt>
                <c:pt idx="197">
                  <c:v>3399.9068821829628</c:v>
                </c:pt>
                <c:pt idx="198">
                  <c:v>3413.7585236738537</c:v>
                </c:pt>
                <c:pt idx="199">
                  <c:v>3427.6665984667857</c:v>
                </c:pt>
                <c:pt idx="200">
                  <c:v>3441.6313364780162</c:v>
                </c:pt>
                <c:pt idx="201">
                  <c:v>3455.6529685605105</c:v>
                </c:pt>
                <c:pt idx="202">
                  <c:v>3469.7317265077577</c:v>
                </c:pt>
                <c:pt idx="203">
                  <c:v>3483.8678430576024</c:v>
                </c:pt>
                <c:pt idx="204">
                  <c:v>3498.0615518960913</c:v>
                </c:pt>
                <c:pt idx="205">
                  <c:v>3512.3130876613372</c:v>
                </c:pt>
                <c:pt idx="206">
                  <c:v>3526.6226859473982</c:v>
                </c:pt>
                <c:pt idx="207">
                  <c:v>3540.9905833081707</c:v>
                </c:pt>
                <c:pt idx="208">
                  <c:v>3555.4170172613012</c:v>
                </c:pt>
                <c:pt idx="209">
                  <c:v>3569.902226292113</c:v>
                </c:pt>
                <c:pt idx="210">
                  <c:v>3584.4464498575489</c:v>
                </c:pt>
                <c:pt idx="211">
                  <c:v>3599.0499283901272</c:v>
                </c:pt>
                <c:pt idx="212">
                  <c:v>3613.7129033019196</c:v>
                </c:pt>
                <c:pt idx="213">
                  <c:v>3628.4356169885386</c:v>
                </c:pt>
                <c:pt idx="214">
                  <c:v>3643.2183128331494</c:v>
                </c:pt>
                <c:pt idx="215">
                  <c:v>3658.0612352104858</c:v>
                </c:pt>
                <c:pt idx="216">
                  <c:v>3672.9646294908985</c:v>
                </c:pt>
                <c:pt idx="217">
                  <c:v>3687.9287420444066</c:v>
                </c:pt>
                <c:pt idx="218">
                  <c:v>3702.9538202447698</c:v>
                </c:pt>
                <c:pt idx="219">
                  <c:v>3718.0401124735808</c:v>
                </c:pt>
                <c:pt idx="220">
                  <c:v>3733.1878681243679</c:v>
                </c:pt>
                <c:pt idx="221">
                  <c:v>3748.3973376067211</c:v>
                </c:pt>
                <c:pt idx="222">
                  <c:v>3763.6687723504288</c:v>
                </c:pt>
                <c:pt idx="223">
                  <c:v>3779.0024248096365</c:v>
                </c:pt>
                <c:pt idx="224">
                  <c:v>3794.3985484670179</c:v>
                </c:pt>
                <c:pt idx="225">
                  <c:v>3809.8573978379686</c:v>
                </c:pt>
                <c:pt idx="226">
                  <c:v>3825.3792284748088</c:v>
                </c:pt>
                <c:pt idx="227">
                  <c:v>3840.9642969710126</c:v>
                </c:pt>
                <c:pt idx="228">
                  <c:v>3856.6128609654465</c:v>
                </c:pt>
                <c:pt idx="229">
                  <c:v>3872.3251791466291</c:v>
                </c:pt>
                <c:pt idx="230">
                  <c:v>3888.1015112570112</c:v>
                </c:pt>
                <c:pt idx="231">
                  <c:v>3903.9421180972622</c:v>
                </c:pt>
                <c:pt idx="232">
                  <c:v>3919.8472615305886</c:v>
                </c:pt>
                <c:pt idx="233">
                  <c:v>3935.8172044870603</c:v>
                </c:pt>
                <c:pt idx="234">
                  <c:v>3951.8522109679529</c:v>
                </c:pt>
                <c:pt idx="235">
                  <c:v>3967.9525460501209</c:v>
                </c:pt>
                <c:pt idx="236">
                  <c:v>3984.1184758903714</c:v>
                </c:pt>
                <c:pt idx="237">
                  <c:v>4000.3502677298688</c:v>
                </c:pt>
                <c:pt idx="238">
                  <c:v>4016.6481898985521</c:v>
                </c:pt>
                <c:pt idx="239">
                  <c:v>4033.0125118195651</c:v>
                </c:pt>
                <c:pt idx="240">
                  <c:v>4049.4435040137209</c:v>
                </c:pt>
                <c:pt idx="241">
                  <c:v>4065.9414381039628</c:v>
                </c:pt>
                <c:pt idx="242">
                  <c:v>4082.5065868198631</c:v>
                </c:pt>
                <c:pt idx="243">
                  <c:v>4099.1392240021278</c:v>
                </c:pt>
                <c:pt idx="244">
                  <c:v>4115.8396246071197</c:v>
                </c:pt>
                <c:pt idx="245">
                  <c:v>4132.608064711414</c:v>
                </c:pt>
                <c:pt idx="246">
                  <c:v>4149.4448215163529</c:v>
                </c:pt>
                <c:pt idx="247">
                  <c:v>4166.3501733526282</c:v>
                </c:pt>
                <c:pt idx="248">
                  <c:v>4183.3243996848923</c:v>
                </c:pt>
                <c:pt idx="249">
                  <c:v>4200.3677811163652</c:v>
                </c:pt>
                <c:pt idx="250">
                  <c:v>4217.4805993934824</c:v>
                </c:pt>
                <c:pt idx="251">
                  <c:v>4234.6631374105473</c:v>
                </c:pt>
                <c:pt idx="252">
                  <c:v>4251.9156792144095</c:v>
                </c:pt>
                <c:pt idx="253">
                  <c:v>4269.2385100091651</c:v>
                </c:pt>
                <c:pt idx="254">
                  <c:v>4286.6319161608608</c:v>
                </c:pt>
                <c:pt idx="255">
                  <c:v>4304.0961852022383</c:v>
                </c:pt>
                <c:pt idx="256">
                  <c:v>4321.6316058374805</c:v>
                </c:pt>
                <c:pt idx="257">
                  <c:v>4339.2384679469887</c:v>
                </c:pt>
                <c:pt idx="258">
                  <c:v>4356.9170625921743</c:v>
                </c:pt>
                <c:pt idx="259">
                  <c:v>4374.6676820202638</c:v>
                </c:pt>
                <c:pt idx="260">
                  <c:v>4392.49061966914</c:v>
                </c:pt>
                <c:pt idx="261">
                  <c:v>4410.3861701721862</c:v>
                </c:pt>
                <c:pt idx="262">
                  <c:v>4428.3546293631589</c:v>
                </c:pt>
                <c:pt idx="263">
                  <c:v>4446.3962942810767</c:v>
                </c:pt>
                <c:pt idx="264">
                  <c:v>4464.511463175133</c:v>
                </c:pt>
                <c:pt idx="265">
                  <c:v>4482.700435509626</c:v>
                </c:pt>
                <c:pt idx="266">
                  <c:v>4500.9635119689056</c:v>
                </c:pt>
                <c:pt idx="267">
                  <c:v>4519.3009944623518</c:v>
                </c:pt>
                <c:pt idx="268">
                  <c:v>4537.7131861293574</c:v>
                </c:pt>
                <c:pt idx="269">
                  <c:v>4556.2003913443414</c:v>
                </c:pt>
                <c:pt idx="270">
                  <c:v>4574.7629157217852</c:v>
                </c:pt>
                <c:pt idx="271">
                  <c:v>4593.4010661212797</c:v>
                </c:pt>
                <c:pt idx="272">
                  <c:v>4612.1151506526012</c:v>
                </c:pt>
                <c:pt idx="273">
                  <c:v>4630.9054786808001</c:v>
                </c:pt>
                <c:pt idx="274">
                  <c:v>4649.7723608313208</c:v>
                </c:pt>
                <c:pt idx="275">
                  <c:v>4668.7161089951351</c:v>
                </c:pt>
                <c:pt idx="276">
                  <c:v>4687.7370363338932</c:v>
                </c:pt>
                <c:pt idx="277">
                  <c:v>4706.8354572851113</c:v>
                </c:pt>
                <c:pt idx="278">
                  <c:v>4726.0116875673557</c:v>
                </c:pt>
                <c:pt idx="279">
                  <c:v>4745.2660441854732</c:v>
                </c:pt>
                <c:pt idx="280">
                  <c:v>4764.5988454358294</c:v>
                </c:pt>
                <c:pt idx="281">
                  <c:v>4784.0104109115628</c:v>
                </c:pt>
                <c:pt idx="282">
                  <c:v>4803.5010615078781</c:v>
                </c:pt>
                <c:pt idx="283">
                  <c:v>4823.0711194273481</c:v>
                </c:pt>
                <c:pt idx="284">
                  <c:v>4842.7209081852352</c:v>
                </c:pt>
                <c:pt idx="285">
                  <c:v>4862.4507526148436</c:v>
                </c:pt>
                <c:pt idx="286">
                  <c:v>4882.2609788728896</c:v>
                </c:pt>
                <c:pt idx="287">
                  <c:v>4902.1519144448948</c:v>
                </c:pt>
                <c:pt idx="288">
                  <c:v>4922.1238881505915</c:v>
                </c:pt>
                <c:pt idx="289">
                  <c:v>4942.1772301493693</c:v>
                </c:pt>
                <c:pt idx="290">
                  <c:v>4962.312271945726</c:v>
                </c:pt>
                <c:pt idx="291">
                  <c:v>4982.5293463947501</c:v>
                </c:pt>
                <c:pt idx="292">
                  <c:v>5002.8287877076227</c:v>
                </c:pt>
                <c:pt idx="293">
                  <c:v>5023.2109314571435</c:v>
                </c:pt>
                <c:pt idx="294">
                  <c:v>5043.6761145832752</c:v>
                </c:pt>
                <c:pt idx="295">
                  <c:v>5064.2246753987183</c:v>
                </c:pt>
                <c:pt idx="296">
                  <c:v>5084.8569535944989</c:v>
                </c:pt>
                <c:pt idx="297">
                  <c:v>5105.5732902455884</c:v>
                </c:pt>
                <c:pt idx="298">
                  <c:v>5126.3740278165378</c:v>
                </c:pt>
                <c:pt idx="299">
                  <c:v>5147.2595101671423</c:v>
                </c:pt>
                <c:pt idx="300">
                  <c:v>5168.2300825581242</c:v>
                </c:pt>
                <c:pt idx="301">
                  <c:v>5189.2860916568407</c:v>
                </c:pt>
                <c:pt idx="302">
                  <c:v>5210.4278855430157</c:v>
                </c:pt>
                <c:pt idx="303">
                  <c:v>5231.6558137144912</c:v>
                </c:pt>
                <c:pt idx="304">
                  <c:v>5252.9702270930075</c:v>
                </c:pt>
                <c:pt idx="305">
                  <c:v>5274.3714780300033</c:v>
                </c:pt>
                <c:pt idx="306">
                  <c:v>5295.8599203124431</c:v>
                </c:pt>
                <c:pt idx="307">
                  <c:v>5317.4359091686574</c:v>
                </c:pt>
                <c:pt idx="308">
                  <c:v>5339.0998012742275</c:v>
                </c:pt>
                <c:pt idx="309">
                  <c:v>5360.8519547578708</c:v>
                </c:pt>
                <c:pt idx="310">
                  <c:v>5382.6927292073678</c:v>
                </c:pt>
                <c:pt idx="311">
                  <c:v>5404.6224856755025</c:v>
                </c:pt>
                <c:pt idx="312">
                  <c:v>5426.6415866860343</c:v>
                </c:pt>
                <c:pt idx="313">
                  <c:v>5448.7503962396877</c:v>
                </c:pt>
                <c:pt idx="314">
                  <c:v>5470.94927982017</c:v>
                </c:pt>
                <c:pt idx="315">
                  <c:v>5493.2386044002196</c:v>
                </c:pt>
                <c:pt idx="316">
                  <c:v>5515.6187384476616</c:v>
                </c:pt>
                <c:pt idx="317">
                  <c:v>5538.0900519315082</c:v>
                </c:pt>
                <c:pt idx="318">
                  <c:v>5560.6529163280684</c:v>
                </c:pt>
                <c:pt idx="319">
                  <c:v>5583.3077046270946</c:v>
                </c:pt>
                <c:pt idx="320">
                  <c:v>5606.0547913379423</c:v>
                </c:pt>
                <c:pt idx="321">
                  <c:v>5628.894552495768</c:v>
                </c:pt>
                <c:pt idx="322">
                  <c:v>5651.8273656677402</c:v>
                </c:pt>
                <c:pt idx="323">
                  <c:v>5674.8536099592811</c:v>
                </c:pt>
                <c:pt idx="324">
                  <c:v>5697.9736660203389</c:v>
                </c:pt>
                <c:pt idx="325">
                  <c:v>5721.1879160516746</c:v>
                </c:pt>
                <c:pt idx="326">
                  <c:v>5744.4967438111826</c:v>
                </c:pt>
                <c:pt idx="327">
                  <c:v>5767.9005346202339</c:v>
                </c:pt>
                <c:pt idx="328">
                  <c:v>5791.3996753700476</c:v>
                </c:pt>
                <c:pt idx="329">
                  <c:v>5814.9945545280862</c:v>
                </c:pt>
                <c:pt idx="330">
                  <c:v>5838.6855621444747</c:v>
                </c:pt>
                <c:pt idx="331">
                  <c:v>5862.4730898584521</c:v>
                </c:pt>
                <c:pt idx="332">
                  <c:v>5886.3575309048429</c:v>
                </c:pt>
                <c:pt idx="333">
                  <c:v>5910.33928012056</c:v>
                </c:pt>
                <c:pt idx="334">
                  <c:v>5934.41873395113</c:v>
                </c:pt>
                <c:pt idx="335">
                  <c:v>5958.5962904572489</c:v>
                </c:pt>
                <c:pt idx="336">
                  <c:v>5982.8723493213593</c:v>
                </c:pt>
                <c:pt idx="337">
                  <c:v>6007.2473118542612</c:v>
                </c:pt>
                <c:pt idx="338">
                  <c:v>6031.7215810017451</c:v>
                </c:pt>
                <c:pt idx="339">
                  <c:v>6056.2955613512495</c:v>
                </c:pt>
                <c:pt idx="340">
                  <c:v>6080.9696591385546</c:v>
                </c:pt>
                <c:pt idx="341">
                  <c:v>6105.7442822544954</c:v>
                </c:pt>
                <c:pt idx="342">
                  <c:v>6130.6198402517048</c:v>
                </c:pt>
                <c:pt idx="343">
                  <c:v>6155.5967443513809</c:v>
                </c:pt>
                <c:pt idx="344">
                  <c:v>6180.6754074500914</c:v>
                </c:pt>
                <c:pt idx="345">
                  <c:v>6205.856244126594</c:v>
                </c:pt>
                <c:pt idx="346">
                  <c:v>6231.139670648693</c:v>
                </c:pt>
                <c:pt idx="347">
                  <c:v>6256.5261049801175</c:v>
                </c:pt>
                <c:pt idx="348">
                  <c:v>6282.0159667874341</c:v>
                </c:pt>
                <c:pt idx="349">
                  <c:v>6307.6096774469806</c:v>
                </c:pt>
                <c:pt idx="350">
                  <c:v>6333.307660051837</c:v>
                </c:pt>
                <c:pt idx="351">
                  <c:v>6359.1103394188167</c:v>
                </c:pt>
                <c:pt idx="352">
                  <c:v>6385.0181420954887</c:v>
                </c:pt>
                <c:pt idx="353">
                  <c:v>6411.0314963672254</c:v>
                </c:pt>
                <c:pt idx="354">
                  <c:v>6437.150832264294</c:v>
                </c:pt>
                <c:pt idx="355">
                  <c:v>6463.376581568954</c:v>
                </c:pt>
                <c:pt idx="356">
                  <c:v>6489.7091778225986</c:v>
                </c:pt>
                <c:pt idx="357">
                  <c:v>6516.1490563329262</c:v>
                </c:pt>
                <c:pt idx="358">
                  <c:v>6542.6966541811298</c:v>
                </c:pt>
                <c:pt idx="359">
                  <c:v>6569.3524102291258</c:v>
                </c:pt>
              </c:numCache>
            </c:numRef>
          </c:val>
          <c:smooth val="0"/>
          <c:extLst>
            <c:ext xmlns:c16="http://schemas.microsoft.com/office/drawing/2014/chart" uri="{C3380CC4-5D6E-409C-BE32-E72D297353CC}">
              <c16:uniqueId val="{00000002-154D-46EC-B45F-E4ADD48AADB6}"/>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Rental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(Hold)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Flows'!$V$23:$V$383</c:f>
              <c:numCache>
                <c:formatCode>0.0%</c:formatCode>
                <c:ptCount val="361"/>
                <c:pt idx="0">
                  <c:v>0</c:v>
                </c:pt>
                <c:pt idx="1">
                  <c:v>-4.680559847717548E-3</c:v>
                </c:pt>
                <c:pt idx="2">
                  <c:v>-8.9622116351901725E-3</c:v>
                </c:pt>
                <c:pt idx="3">
                  <c:v>-1.2843127682428483E-2</c:v>
                </c:pt>
                <c:pt idx="4">
                  <c:v>-1.6321472446174701E-2</c:v>
                </c:pt>
                <c:pt idx="5">
                  <c:v>-1.9395402487007489E-2</c:v>
                </c:pt>
                <c:pt idx="6">
                  <c:v>-2.2063066436311205E-2</c:v>
                </c:pt>
                <c:pt idx="7">
                  <c:v>-2.4322604963108771E-2</c:v>
                </c:pt>
                <c:pt idx="8">
                  <c:v>-2.6172150740757513E-2</c:v>
                </c:pt>
                <c:pt idx="9">
                  <c:v>-2.7609828413507665E-2</c:v>
                </c:pt>
                <c:pt idx="10">
                  <c:v>-2.8633754562922841E-2</c:v>
                </c:pt>
                <c:pt idx="11">
                  <c:v>-2.9242037674161836E-2</c:v>
                </c:pt>
                <c:pt idx="12">
                  <c:v>-2.9432778102121322E-2</c:v>
                </c:pt>
                <c:pt idx="13">
                  <c:v>-2.9204068037438767E-2</c:v>
                </c:pt>
                <c:pt idx="14">
                  <c:v>-2.8553991472355069E-2</c:v>
                </c:pt>
                <c:pt idx="15">
                  <c:v>-2.7480624166436353E-2</c:v>
                </c:pt>
                <c:pt idx="16">
                  <c:v>-2.5982033612154221E-2</c:v>
                </c:pt>
                <c:pt idx="17">
                  <c:v>-2.4056279000324022E-2</c:v>
                </c:pt>
                <c:pt idx="18">
                  <c:v>-2.1701411185400459E-2</c:v>
                </c:pt>
                <c:pt idx="19">
                  <c:v>-1.8915472650630004E-2</c:v>
                </c:pt>
                <c:pt idx="20">
                  <c:v>-1.5696497473059592E-2</c:v>
                </c:pt>
                <c:pt idx="21">
                  <c:v>-1.2042511288400793E-2</c:v>
                </c:pt>
                <c:pt idx="22">
                  <c:v>-7.9515312557491349E-3</c:v>
                </c:pt>
                <c:pt idx="23">
                  <c:v>-3.4215660221577062E-3</c:v>
                </c:pt>
                <c:pt idx="24">
                  <c:v>1.549384312935157E-3</c:v>
                </c:pt>
                <c:pt idx="25">
                  <c:v>6.963328233425289E-3</c:v>
                </c:pt>
                <c:pt idx="26">
                  <c:v>2.1813233887844563E-2</c:v>
                </c:pt>
                <c:pt idx="27">
                  <c:v>3.7128695876133114E-2</c:v>
                </c:pt>
                <c:pt idx="28">
                  <c:v>5.2911786795916273E-2</c:v>
                </c:pt>
                <c:pt idx="29">
                  <c:v>6.9164588051088563E-2</c:v>
                </c:pt>
                <c:pt idx="30">
                  <c:v>8.5889189888437856E-2</c:v>
                </c:pt>
                <c:pt idx="31">
                  <c:v>0.10308769143442002</c:v>
                </c:pt>
                <c:pt idx="32">
                  <c:v>0.12076220073208517</c:v>
                </c:pt>
                <c:pt idx="33">
                  <c:v>0.13891483477815558</c:v>
                </c:pt>
                <c:pt idx="34">
                  <c:v>0.15754771956025657</c:v>
                </c:pt>
                <c:pt idx="35">
                  <c:v>0.17666299009430034</c:v>
                </c:pt>
                <c:pt idx="36">
                  <c:v>0.19626279046202383</c:v>
                </c:pt>
                <c:pt idx="37">
                  <c:v>0.21634927384868111</c:v>
                </c:pt>
                <c:pt idx="38">
                  <c:v>0.23692460258089049</c:v>
                </c:pt>
                <c:pt idx="39">
                  <c:v>0.25799094816463802</c:v>
                </c:pt>
                <c:pt idx="40">
                  <c:v>0.27955049132343684</c:v>
                </c:pt>
                <c:pt idx="41">
                  <c:v>0.30160542203664398</c:v>
                </c:pt>
                <c:pt idx="42">
                  <c:v>0.32415793957793443</c:v>
                </c:pt>
                <c:pt idx="43">
                  <c:v>0.34721025255393384</c:v>
                </c:pt>
                <c:pt idx="44">
                  <c:v>0.37076457894301029</c:v>
                </c:pt>
                <c:pt idx="45">
                  <c:v>0.3948231461342252</c:v>
                </c:pt>
                <c:pt idx="46">
                  <c:v>0.41938819096644475</c:v>
                </c:pt>
                <c:pt idx="47">
                  <c:v>0.44446195976761288</c:v>
                </c:pt>
                <c:pt idx="48">
                  <c:v>0.47004670839418444</c:v>
                </c:pt>
                <c:pt idx="49">
                  <c:v>0.49614470227072227</c:v>
                </c:pt>
                <c:pt idx="50">
                  <c:v>0.52275821642965581</c:v>
                </c:pt>
                <c:pt idx="51">
                  <c:v>0.54988953555120412</c:v>
                </c:pt>
                <c:pt idx="52">
                  <c:v>0.57754095400346295</c:v>
                </c:pt>
                <c:pt idx="53">
                  <c:v>0.60571477588265632</c:v>
                </c:pt>
                <c:pt idx="54">
                  <c:v>0.63441331505355458</c:v>
                </c:pt>
                <c:pt idx="55">
                  <c:v>0.66363889519005781</c:v>
                </c:pt>
                <c:pt idx="56">
                  <c:v>0.69339384981594721</c:v>
                </c:pt>
                <c:pt idx="57">
                  <c:v>0.72368052234580249</c:v>
                </c:pt>
                <c:pt idx="58">
                  <c:v>0.75450126612608992</c:v>
                </c:pt>
                <c:pt idx="59">
                  <c:v>0.78585844447641684</c:v>
                </c:pt>
                <c:pt idx="60">
                  <c:v>0.81775443073095822</c:v>
                </c:pt>
                <c:pt idx="61">
                  <c:v>0.85019160828005225</c:v>
                </c:pt>
                <c:pt idx="62">
                  <c:v>0.88317237061196685</c:v>
                </c:pt>
                <c:pt idx="63">
                  <c:v>0.91669912135483933</c:v>
                </c:pt>
                <c:pt idx="64">
                  <c:v>0.95077427431878692</c:v>
                </c:pt>
                <c:pt idx="65">
                  <c:v>0.98540025353819194</c:v>
                </c:pt>
                <c:pt idx="66">
                  <c:v>1.0205794933141601</c:v>
                </c:pt>
                <c:pt idx="67">
                  <c:v>1.0563144382571528</c:v>
                </c:pt>
                <c:pt idx="68">
                  <c:v>1.0926075433297975</c:v>
                </c:pt>
                <c:pt idx="69">
                  <c:v>1.1294612738898702</c:v>
                </c:pt>
                <c:pt idx="70">
                  <c:v>1.1668781057334578</c:v>
                </c:pt>
                <c:pt idx="71">
                  <c:v>1.2048605251382969</c:v>
                </c:pt>
                <c:pt idx="72">
                  <c:v>1.2434110289072908</c:v>
                </c:pt>
                <c:pt idx="73">
                  <c:v>1.2825321244122048</c:v>
                </c:pt>
                <c:pt idx="74">
                  <c:v>1.3222263296375434</c:v>
                </c:pt>
                <c:pt idx="75">
                  <c:v>1.3624961732246053</c:v>
                </c:pt>
                <c:pt idx="76">
                  <c:v>1.4033441945157208</c:v>
                </c:pt>
                <c:pt idx="77">
                  <c:v>1.4447729435986723</c:v>
                </c:pt>
                <c:pt idx="78">
                  <c:v>1.4867849813512946</c:v>
                </c:pt>
                <c:pt idx="79">
                  <c:v>1.5293828794862612</c:v>
                </c:pt>
                <c:pt idx="80">
                  <c:v>1.5725692205960533</c:v>
                </c:pt>
                <c:pt idx="81">
                  <c:v>1.6163465981981153</c:v>
                </c:pt>
                <c:pt idx="82">
                  <c:v>1.6607176167801934</c:v>
                </c:pt>
                <c:pt idx="83">
                  <c:v>1.7056848918458631</c:v>
                </c:pt>
                <c:pt idx="84">
                  <c:v>1.7512510499602427</c:v>
                </c:pt>
                <c:pt idx="85">
                  <c:v>1.7974187287958947</c:v>
                </c:pt>
                <c:pt idx="86">
                  <c:v>1.8441905771789169</c:v>
                </c:pt>
                <c:pt idx="87">
                  <c:v>1.8915692551352212</c:v>
                </c:pt>
                <c:pt idx="88">
                  <c:v>1.9395574339370054</c:v>
                </c:pt>
                <c:pt idx="89">
                  <c:v>1.9881577961494128</c:v>
                </c:pt>
                <c:pt idx="90">
                  <c:v>2.0373730356773865</c:v>
                </c:pt>
                <c:pt idx="91">
                  <c:v>2.0872058578127133</c:v>
                </c:pt>
                <c:pt idx="92">
                  <c:v>2.1376589792812664</c:v>
                </c:pt>
                <c:pt idx="93">
                  <c:v>2.1887351282904346</c:v>
                </c:pt>
                <c:pt idx="94">
                  <c:v>2.240437044576753</c:v>
                </c:pt>
                <c:pt idx="95">
                  <c:v>2.2927674794537274</c:v>
                </c:pt>
                <c:pt idx="96">
                  <c:v>2.3457291958598536</c:v>
                </c:pt>
                <c:pt idx="97">
                  <c:v>2.3993249684068356</c:v>
                </c:pt>
                <c:pt idx="98">
                  <c:v>2.4535575834280037</c:v>
                </c:pt>
                <c:pt idx="99">
                  <c:v>2.5084298390269284</c:v>
                </c:pt>
                <c:pt idx="100">
                  <c:v>2.563944545126235</c:v>
                </c:pt>
                <c:pt idx="101">
                  <c:v>2.620104523516622</c:v>
                </c:pt>
                <c:pt idx="102">
                  <c:v>2.6769126079060754</c:v>
                </c:pt>
                <c:pt idx="103">
                  <c:v>2.7343716439692893</c:v>
                </c:pt>
                <c:pt idx="104">
                  <c:v>2.7924844893972907</c:v>
                </c:pt>
                <c:pt idx="105">
                  <c:v>2.8512540139472633</c:v>
                </c:pt>
                <c:pt idx="106">
                  <c:v>2.910683099492581</c:v>
                </c:pt>
                <c:pt idx="107">
                  <c:v>2.9707746400730439</c:v>
                </c:pt>
                <c:pt idx="108">
                  <c:v>3.0315315419453222</c:v>
                </c:pt>
                <c:pt idx="109">
                  <c:v>3.0929567236336073</c:v>
                </c:pt>
                <c:pt idx="110">
                  <c:v>3.1550531159804716</c:v>
                </c:pt>
                <c:pt idx="111">
                  <c:v>3.2178236621979353</c:v>
                </c:pt>
                <c:pt idx="112">
                  <c:v>3.2812713179187449</c:v>
                </c:pt>
                <c:pt idx="113">
                  <c:v>3.3453990512478615</c:v>
                </c:pt>
                <c:pt idx="114">
                  <c:v>3.4102098428141634</c:v>
                </c:pt>
                <c:pt idx="115">
                  <c:v>3.4757066858223546</c:v>
                </c:pt>
                <c:pt idx="116">
                  <c:v>3.5418925861050949</c:v>
                </c:pt>
                <c:pt idx="117">
                  <c:v>3.608770562175339</c:v>
                </c:pt>
                <c:pt idx="118">
                  <c:v>3.6763436452788905</c:v>
                </c:pt>
                <c:pt idx="119">
                  <c:v>3.7446148794471745</c:v>
                </c:pt>
                <c:pt idx="120">
                  <c:v>3.8135873215502265</c:v>
                </c:pt>
                <c:pt idx="121">
                  <c:v>3.8832640413498973</c:v>
                </c:pt>
                <c:pt idx="122">
                  <c:v>3.9536481215532766</c:v>
                </c:pt>
                <c:pt idx="123">
                  <c:v>4.024742657866339</c:v>
                </c:pt>
                <c:pt idx="124">
                  <c:v>4.0965507590478074</c:v>
                </c:pt>
                <c:pt idx="125">
                  <c:v>4.1690755469632395</c:v>
                </c:pt>
                <c:pt idx="126">
                  <c:v>4.2423201566393338</c:v>
                </c:pt>
                <c:pt idx="127">
                  <c:v>4.316287736318464</c:v>
                </c:pt>
                <c:pt idx="128">
                  <c:v>4.3909814475134326</c:v>
                </c:pt>
                <c:pt idx="129">
                  <c:v>4.4664044650624479</c:v>
                </c:pt>
                <c:pt idx="130">
                  <c:v>4.5425599771843368</c:v>
                </c:pt>
                <c:pt idx="131">
                  <c:v>4.6194511855339719</c:v>
                </c:pt>
                <c:pt idx="132">
                  <c:v>4.6970813052579334</c:v>
                </c:pt>
                <c:pt idx="133">
                  <c:v>4.7754535650504</c:v>
                </c:pt>
                <c:pt idx="134">
                  <c:v>4.8545712072092666</c:v>
                </c:pt>
                <c:pt idx="135">
                  <c:v>4.9344374876924935</c:v>
                </c:pt>
                <c:pt idx="136">
                  <c:v>5.0150556761746872</c:v>
                </c:pt>
                <c:pt idx="137">
                  <c:v>5.0964290561039141</c:v>
                </c:pt>
                <c:pt idx="138">
                  <c:v>5.1785609247587461</c:v>
                </c:pt>
                <c:pt idx="139">
                  <c:v>5.2614545933055439</c:v>
                </c:pt>
                <c:pt idx="140">
                  <c:v>5.3451133868559708</c:v>
                </c:pt>
                <c:pt idx="141">
                  <c:v>5.4295406445247476</c:v>
                </c:pt>
                <c:pt idx="142">
                  <c:v>5.5147397194876371</c:v>
                </c:pt>
                <c:pt idx="143">
                  <c:v>5.6007139790396812</c:v>
                </c:pt>
                <c:pt idx="144">
                  <c:v>5.6874668046536607</c:v>
                </c:pt>
                <c:pt idx="145">
                  <c:v>5.7750015920388016</c:v>
                </c:pt>
                <c:pt idx="146">
                  <c:v>5.8633217511997318</c:v>
                </c:pt>
                <c:pt idx="147">
                  <c:v>5.9524307064956625</c:v>
                </c:pt>
                <c:pt idx="148">
                  <c:v>6.0423318966998263</c:v>
                </c:pt>
                <c:pt idx="149">
                  <c:v>6.1330287750591559</c:v>
                </c:pt>
                <c:pt idx="150">
                  <c:v>6.2245248093542029</c:v>
                </c:pt>
                <c:pt idx="151">
                  <c:v>6.3168234819593119</c:v>
                </c:pt>
                <c:pt idx="152">
                  <c:v>6.4099282899030312</c:v>
                </c:pt>
                <c:pt idx="153">
                  <c:v>6.5038427449287797</c:v>
                </c:pt>
                <c:pt idx="154">
                  <c:v>6.5985703735557619</c:v>
                </c:pt>
                <c:pt idx="155">
                  <c:v>6.6941147171401267</c:v>
                </c:pt>
                <c:pt idx="156">
                  <c:v>6.7904793319363863</c:v>
                </c:pt>
                <c:pt idx="157">
                  <c:v>6.8876677891590807</c:v>
                </c:pt>
                <c:pt idx="158">
                  <c:v>6.9856836750446965</c:v>
                </c:pt>
                <c:pt idx="159">
                  <c:v>7.0845305909138467</c:v>
                </c:pt>
                <c:pt idx="160">
                  <c:v>7.1842121532336947</c:v>
                </c:pt>
                <c:pt idx="161">
                  <c:v>7.2847319936806416</c:v>
                </c:pt>
                <c:pt idx="162">
                  <c:v>7.3860937592032707</c:v>
                </c:pt>
                <c:pt idx="163">
                  <c:v>7.4883011120855487</c:v>
                </c:pt>
                <c:pt idx="164">
                  <c:v>7.5913577300102864</c:v>
                </c:pt>
                <c:pt idx="165">
                  <c:v>7.6952673061228642</c:v>
                </c:pt>
                <c:pt idx="166">
                  <c:v>7.8000335490952084</c:v>
                </c:pt>
                <c:pt idx="167">
                  <c:v>7.9056601831900464</c:v>
                </c:pt>
                <c:pt idx="168">
                  <c:v>8.0121509483254076</c:v>
                </c:pt>
                <c:pt idx="169">
                  <c:v>8.1195096001394056</c:v>
                </c:pt>
                <c:pt idx="170">
                  <c:v>8.2277399100552788</c:v>
                </c:pt>
                <c:pt idx="171">
                  <c:v>8.3368456653466882</c:v>
                </c:pt>
                <c:pt idx="172">
                  <c:v>8.4468306692033082</c:v>
                </c:pt>
                <c:pt idx="173">
                  <c:v>8.5576987407966616</c:v>
                </c:pt>
                <c:pt idx="174">
                  <c:v>8.6694537153462399</c:v>
                </c:pt>
                <c:pt idx="175">
                  <c:v>8.7820994441858868</c:v>
                </c:pt>
                <c:pt idx="176">
                  <c:v>8.8956397948304584</c:v>
                </c:pt>
                <c:pt idx="177">
                  <c:v>9.0100786510427611</c:v>
                </c:pt>
                <c:pt idx="178">
                  <c:v>9.1254199129007549</c:v>
                </c:pt>
                <c:pt idx="179">
                  <c:v>9.2416674968650376</c:v>
                </c:pt>
                <c:pt idx="180">
                  <c:v>9.3588253358466069</c:v>
                </c:pt>
                <c:pt idx="181">
                  <c:v>9.4768973792748987</c:v>
                </c:pt>
                <c:pt idx="182">
                  <c:v>9.5958875931661058</c:v>
                </c:pt>
                <c:pt idx="183">
                  <c:v>9.7157999601917773</c:v>
                </c:pt>
                <c:pt idx="184">
                  <c:v>9.8366384797476947</c:v>
                </c:pt>
                <c:pt idx="185">
                  <c:v>9.9584071680230455</c:v>
                </c:pt>
                <c:pt idx="186">
                  <c:v>10.081110058069857</c:v>
                </c:pt>
                <c:pt idx="187">
                  <c:v>10.204751199872739</c:v>
                </c:pt>
                <c:pt idx="188">
                  <c:v>10.329334660418894</c:v>
                </c:pt>
                <c:pt idx="189">
                  <c:v>10.45486452376843</c:v>
                </c:pt>
                <c:pt idx="190">
                  <c:v>10.581344891124951</c:v>
                </c:pt>
                <c:pt idx="191">
                  <c:v>10.708779880906437</c:v>
                </c:pt>
                <c:pt idx="192">
                  <c:v>10.837173628816428</c:v>
                </c:pt>
                <c:pt idx="193">
                  <c:v>10.966530287915486</c:v>
                </c:pt>
                <c:pt idx="194">
                  <c:v>11.096854028692951</c:v>
                </c:pt>
                <c:pt idx="195">
                  <c:v>11.228149039139003</c:v>
                </c:pt>
                <c:pt idx="196">
                  <c:v>11.360419524817013</c:v>
                </c:pt>
                <c:pt idx="197">
                  <c:v>11.493669708936189</c:v>
                </c:pt>
                <c:pt idx="198">
                  <c:v>11.627903832424508</c:v>
                </c:pt>
                <c:pt idx="199">
                  <c:v>11.763126154001986</c:v>
                </c:pt>
                <c:pt idx="200">
                  <c:v>11.899340950254206</c:v>
                </c:pt>
                <c:pt idx="201">
                  <c:v>12.03655251570617</c:v>
                </c:pt>
                <c:pt idx="202">
                  <c:v>12.174765162896451</c:v>
                </c:pt>
                <c:pt idx="203">
                  <c:v>12.313983222451643</c:v>
                </c:pt>
                <c:pt idx="204">
                  <c:v>12.454211043161127</c:v>
                </c:pt>
                <c:pt idx="205">
                  <c:v>12.595452992052136</c:v>
                </c:pt>
                <c:pt idx="206">
                  <c:v>12.737713454465135</c:v>
                </c:pt>
                <c:pt idx="207">
                  <c:v>12.880996834129487</c:v>
                </c:pt>
                <c:pt idx="208">
                  <c:v>13.025307553239472</c:v>
                </c:pt>
                <c:pt idx="209">
                  <c:v>13.170650052530579</c:v>
                </c:pt>
                <c:pt idx="210">
                  <c:v>13.317028791356128</c:v>
                </c:pt>
                <c:pt idx="211">
                  <c:v>13.464448247764212</c:v>
                </c:pt>
                <c:pt idx="212">
                  <c:v>13.612912918574937</c:v>
                </c:pt>
                <c:pt idx="213">
                  <c:v>13.762427319457991</c:v>
                </c:pt>
                <c:pt idx="214">
                  <c:v>13.912995985010536</c:v>
                </c:pt>
                <c:pt idx="215">
                  <c:v>14.064623468835402</c:v>
                </c:pt>
                <c:pt idx="216">
                  <c:v>14.217314343619623</c:v>
                </c:pt>
                <c:pt idx="217">
                  <c:v>14.371073201213282</c:v>
                </c:pt>
                <c:pt idx="218">
                  <c:v>14.52590465270867</c:v>
                </c:pt>
                <c:pt idx="219">
                  <c:v>14.6818133285198</c:v>
                </c:pt>
                <c:pt idx="220">
                  <c:v>14.838803878462226</c:v>
                </c:pt>
                <c:pt idx="221">
                  <c:v>14.99688097183318</c:v>
                </c:pt>
                <c:pt idx="222">
                  <c:v>15.156049297492061</c:v>
                </c:pt>
                <c:pt idx="223">
                  <c:v>15.316313563941243</c:v>
                </c:pt>
                <c:pt idx="224">
                  <c:v>15.477678499407213</c:v>
                </c:pt>
                <c:pt idx="225">
                  <c:v>15.640148851922042</c:v>
                </c:pt>
                <c:pt idx="226">
                  <c:v>15.8037293894052</c:v>
                </c:pt>
                <c:pt idx="227">
                  <c:v>15.968424899745694</c:v>
                </c:pt>
                <c:pt idx="228">
                  <c:v>16.13424019088454</c:v>
                </c:pt>
                <c:pt idx="229">
                  <c:v>16.301180090897592</c:v>
                </c:pt>
                <c:pt idx="230">
                  <c:v>16.469249448078706</c:v>
                </c:pt>
                <c:pt idx="231">
                  <c:v>16.638453131023212</c:v>
                </c:pt>
                <c:pt idx="232">
                  <c:v>16.808796028711793</c:v>
                </c:pt>
                <c:pt idx="233">
                  <c:v>16.980283050594636</c:v>
                </c:pt>
                <c:pt idx="234">
                  <c:v>17.152919126675982</c:v>
                </c:pt>
                <c:pt idx="235">
                  <c:v>17.326709207599002</c:v>
                </c:pt>
                <c:pt idx="236">
                  <c:v>17.501658264731013</c:v>
                </c:pt>
                <c:pt idx="237">
                  <c:v>17.677771290249066</c:v>
                </c:pt>
                <c:pt idx="238">
                  <c:v>17.855053297225862</c:v>
                </c:pt>
                <c:pt idx="239">
                  <c:v>18.033509319716035</c:v>
                </c:pt>
                <c:pt idx="240">
                  <c:v>18.213144412842787</c:v>
                </c:pt>
                <c:pt idx="241">
                  <c:v>18.393963652884871</c:v>
                </c:pt>
                <c:pt idx="242">
                  <c:v>18.575972137363934</c:v>
                </c:pt>
                <c:pt idx="243">
                  <c:v>18.75917498513223</c:v>
                </c:pt>
                <c:pt idx="244">
                  <c:v>18.943577336460663</c:v>
                </c:pt>
                <c:pt idx="245">
                  <c:v>19.129184353127243</c:v>
                </c:pt>
                <c:pt idx="246">
                  <c:v>19.316001218505836</c:v>
                </c:pt>
                <c:pt idx="247">
                  <c:v>19.504033137655338</c:v>
                </c:pt>
                <c:pt idx="248">
                  <c:v>19.693285337409179</c:v>
                </c:pt>
                <c:pt idx="249">
                  <c:v>19.883763066465221</c:v>
                </c:pt>
                <c:pt idx="250">
                  <c:v>20.075471595475992</c:v>
                </c:pt>
                <c:pt idx="251">
                  <c:v>20.268416217139322</c:v>
                </c:pt>
                <c:pt idx="252">
                  <c:v>20.462602246289318</c:v>
                </c:pt>
                <c:pt idx="253">
                  <c:v>20.658035019987757</c:v>
                </c:pt>
                <c:pt idx="254">
                  <c:v>20.854719897615809</c:v>
                </c:pt>
                <c:pt idx="255">
                  <c:v>21.052662260966159</c:v>
                </c:pt>
                <c:pt idx="256">
                  <c:v>21.251867514335494</c:v>
                </c:pt>
                <c:pt idx="257">
                  <c:v>21.452341084617402</c:v>
                </c:pt>
                <c:pt idx="258">
                  <c:v>21.654088421395599</c:v>
                </c:pt>
                <c:pt idx="259">
                  <c:v>21.857114997037581</c:v>
                </c:pt>
                <c:pt idx="260">
                  <c:v>22.061426306788647</c:v>
                </c:pt>
                <c:pt idx="261">
                  <c:v>22.267027868866297</c:v>
                </c:pt>
                <c:pt idx="262">
                  <c:v>22.473925224555039</c:v>
                </c:pt>
                <c:pt idx="263">
                  <c:v>22.682123938301558</c:v>
                </c:pt>
                <c:pt idx="264">
                  <c:v>22.891629597810304</c:v>
                </c:pt>
                <c:pt idx="265">
                  <c:v>23.102447814139442</c:v>
                </c:pt>
                <c:pt idx="266">
                  <c:v>23.314584221797222</c:v>
                </c:pt>
                <c:pt idx="267">
                  <c:v>23.528044478838737</c:v>
                </c:pt>
                <c:pt idx="268">
                  <c:v>23.742834266963055</c:v>
                </c:pt>
                <c:pt idx="269">
                  <c:v>23.958959291610778</c:v>
                </c:pt>
                <c:pt idx="270">
                  <c:v>24.176425282061992</c:v>
                </c:pt>
                <c:pt idx="271">
                  <c:v>24.395237991534625</c:v>
                </c:pt>
                <c:pt idx="272">
                  <c:v>24.615403197283175</c:v>
                </c:pt>
                <c:pt idx="273">
                  <c:v>24.836926700697902</c:v>
                </c:pt>
                <c:pt idx="274">
                  <c:v>25.059814327404364</c:v>
                </c:pt>
                <c:pt idx="275">
                  <c:v>25.284071927363403</c:v>
                </c:pt>
                <c:pt idx="276">
                  <c:v>25.509705374971535</c:v>
                </c:pt>
                <c:pt idx="277">
                  <c:v>25.736720569161722</c:v>
                </c:pt>
                <c:pt idx="278">
                  <c:v>25.965123433504605</c:v>
                </c:pt>
                <c:pt idx="279">
                  <c:v>26.194919916310102</c:v>
                </c:pt>
                <c:pt idx="280">
                  <c:v>26.426115990729478</c:v>
                </c:pt>
                <c:pt idx="281">
                  <c:v>26.658717654857767</c:v>
                </c:pt>
                <c:pt idx="282">
                  <c:v>26.892730931836674</c:v>
                </c:pt>
                <c:pt idx="283">
                  <c:v>27.128161869957868</c:v>
                </c:pt>
                <c:pt idx="284">
                  <c:v>27.3650165427667</c:v>
                </c:pt>
                <c:pt idx="285">
                  <c:v>27.603301049166355</c:v>
                </c:pt>
                <c:pt idx="286">
                  <c:v>27.843021513522423</c:v>
                </c:pt>
                <c:pt idx="287">
                  <c:v>28.084184085767909</c:v>
                </c:pt>
                <c:pt idx="288">
                  <c:v>28.326794941508656</c:v>
                </c:pt>
                <c:pt idx="289">
                  <c:v>28.570860282129221</c:v>
                </c:pt>
                <c:pt idx="290">
                  <c:v>28.816386334899175</c:v>
                </c:pt>
                <c:pt idx="291">
                  <c:v>29.063379353079824</c:v>
                </c:pt>
                <c:pt idx="292">
                  <c:v>29.311845616031398</c:v>
                </c:pt>
                <c:pt idx="293">
                  <c:v>29.561791429320653</c:v>
                </c:pt>
                <c:pt idx="294">
                  <c:v>29.81322312482893</c:v>
                </c:pt>
                <c:pt idx="295">
                  <c:v>30.066147060860658</c:v>
                </c:pt>
                <c:pt idx="296">
                  <c:v>30.320569622252272</c:v>
                </c:pt>
                <c:pt idx="297">
                  <c:v>30.576497220481624</c:v>
                </c:pt>
                <c:pt idx="298">
                  <c:v>30.833936293777807</c:v>
                </c:pt>
                <c:pt idx="299">
                  <c:v>31.092893307231442</c:v>
                </c:pt>
                <c:pt idx="300">
                  <c:v>31.353374752905417</c:v>
                </c:pt>
                <c:pt idx="301">
                  <c:v>31.615387149946073</c:v>
                </c:pt>
                <c:pt idx="302">
                  <c:v>31.878937044694869</c:v>
                </c:pt>
                <c:pt idx="303">
                  <c:v>32.144031010800461</c:v>
                </c:pt>
                <c:pt idx="304">
                  <c:v>32.410675649331296</c:v>
                </c:pt>
                <c:pt idx="305">
                  <c:v>32.678877588888589</c:v>
                </c:pt>
                <c:pt idx="306">
                  <c:v>32.948643485719892</c:v>
                </c:pt>
                <c:pt idx="307">
                  <c:v>33.219980023832953</c:v>
                </c:pt>
                <c:pt idx="308">
                  <c:v>33.492893915110216</c:v>
                </c:pt>
                <c:pt idx="309">
                  <c:v>33.767391899423657</c:v>
                </c:pt>
                <c:pt idx="310">
                  <c:v>34.043480744750184</c:v>
                </c:pt>
                <c:pt idx="311">
                  <c:v>34.321167247287434</c:v>
                </c:pt>
                <c:pt idx="312">
                  <c:v>34.600458231570116</c:v>
                </c:pt>
                <c:pt idx="313">
                  <c:v>34.881360550586763</c:v>
                </c:pt>
                <c:pt idx="314">
                  <c:v>35.163881085897017</c:v>
                </c:pt>
                <c:pt idx="315">
                  <c:v>35.448026747749367</c:v>
                </c:pt>
                <c:pt idx="316">
                  <c:v>35.733804475199378</c:v>
                </c:pt>
                <c:pt idx="317">
                  <c:v>36.021221236228385</c:v>
                </c:pt>
                <c:pt idx="318">
                  <c:v>36.310284027862714</c:v>
                </c:pt>
                <c:pt idx="319">
                  <c:v>36.600999876293344</c:v>
                </c:pt>
                <c:pt idx="320">
                  <c:v>36.893375836996107</c:v>
                </c:pt>
                <c:pt idx="321">
                  <c:v>37.187418994852329</c:v>
                </c:pt>
                <c:pt idx="322">
                  <c:v>37.483136464270025</c:v>
                </c:pt>
                <c:pt idx="323">
                  <c:v>37.780535389305527</c:v>
                </c:pt>
                <c:pt idx="324">
                  <c:v>38.079622943785637</c:v>
                </c:pt>
                <c:pt idx="325">
                  <c:v>38.380406331430343</c:v>
                </c:pt>
                <c:pt idx="326">
                  <c:v>38.682892785975902</c:v>
                </c:pt>
                <c:pt idx="327">
                  <c:v>38.987089571298554</c:v>
                </c:pt>
                <c:pt idx="328">
                  <c:v>39.293003981538689</c:v>
                </c:pt>
                <c:pt idx="329">
                  <c:v>39.600643341225499</c:v>
                </c:pt>
                <c:pt idx="330">
                  <c:v>39.910015005402215</c:v>
                </c:pt>
                <c:pt idx="331">
                  <c:v>40.221126359751757</c:v>
                </c:pt>
                <c:pt idx="332">
                  <c:v>40.533984820723006</c:v>
                </c:pt>
                <c:pt idx="333">
                  <c:v>40.848597835657493</c:v>
                </c:pt>
                <c:pt idx="334">
                  <c:v>41.1649728829167</c:v>
                </c:pt>
                <c:pt idx="335">
                  <c:v>41.483117472009809</c:v>
                </c:pt>
                <c:pt idx="336">
                  <c:v>41.803039143721982</c:v>
                </c:pt>
                <c:pt idx="337">
                  <c:v>42.124745470243248</c:v>
                </c:pt>
                <c:pt idx="338">
                  <c:v>42.448244055297785</c:v>
                </c:pt>
                <c:pt idx="339">
                  <c:v>42.773542534273865</c:v>
                </c:pt>
                <c:pt idx="340">
                  <c:v>43.100648574354231</c:v>
                </c:pt>
                <c:pt idx="341">
                  <c:v>43.429569874647072</c:v>
                </c:pt>
                <c:pt idx="342">
                  <c:v>43.760314166317471</c:v>
                </c:pt>
                <c:pt idx="343">
                  <c:v>44.09288921271947</c:v>
                </c:pt>
                <c:pt idx="344">
                  <c:v>44.427302809528626</c:v>
                </c:pt>
                <c:pt idx="345">
                  <c:v>44.763562784875099</c:v>
                </c:pt>
                <c:pt idx="346">
                  <c:v>45.101676999477334</c:v>
                </c:pt>
                <c:pt idx="347">
                  <c:v>45.441653346776242</c:v>
                </c:pt>
                <c:pt idx="348">
                  <c:v>45.78349975306994</c:v>
                </c:pt>
                <c:pt idx="349">
                  <c:v>46.127224177649111</c:v>
                </c:pt>
                <c:pt idx="350">
                  <c:v>46.472834612932786</c:v>
                </c:pt>
                <c:pt idx="351">
                  <c:v>46.820339084604818</c:v>
                </c:pt>
                <c:pt idx="352">
                  <c:v>47.169745651750816</c:v>
                </c:pt>
                <c:pt idx="353">
                  <c:v>47.521062406995682</c:v>
                </c:pt>
                <c:pt idx="354">
                  <c:v>47.874297476641743</c:v>
                </c:pt>
                <c:pt idx="355">
                  <c:v>48.229459020807369</c:v>
                </c:pt>
                <c:pt idx="356">
                  <c:v>48.586555233566237</c:v>
                </c:pt>
                <c:pt idx="357">
                  <c:v>48.945594343087087</c:v>
                </c:pt>
                <c:pt idx="358">
                  <c:v>49.30658461177417</c:v>
                </c:pt>
                <c:pt idx="359">
                  <c:v>49.669534336408105</c:v>
                </c:pt>
                <c:pt idx="360">
                  <c:v>50.034451848287482</c:v>
                </c:pt>
              </c:numCache>
            </c:numRef>
          </c:val>
          <c:smooth val="0"/>
          <c:extLst>
            <c:ext xmlns:c16="http://schemas.microsoft.com/office/drawing/2014/chart" uri="{C3380CC4-5D6E-409C-BE32-E72D297353CC}">
              <c16:uniqueId val="{00000000-A52A-48CE-B98B-E4AA12D6B827}"/>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Flows'!$AU$23:$AU$383</c:f>
              <c:numCache>
                <c:formatCode>0.0%</c:formatCode>
                <c:ptCount val="361"/>
                <c:pt idx="0">
                  <c:v>0</c:v>
                </c:pt>
                <c:pt idx="1">
                  <c:v>-4.680559847717548E-3</c:v>
                </c:pt>
                <c:pt idx="2">
                  <c:v>-8.9622116351901725E-3</c:v>
                </c:pt>
                <c:pt idx="3">
                  <c:v>-1.2843127682428483E-2</c:v>
                </c:pt>
                <c:pt idx="4">
                  <c:v>-1.6321472446174701E-2</c:v>
                </c:pt>
                <c:pt idx="5">
                  <c:v>-1.9395402487007489E-2</c:v>
                </c:pt>
                <c:pt idx="6">
                  <c:v>-2.2063066436311205E-2</c:v>
                </c:pt>
                <c:pt idx="7">
                  <c:v>-2.4322604963108771E-2</c:v>
                </c:pt>
                <c:pt idx="8">
                  <c:v>-2.6172150740757513E-2</c:v>
                </c:pt>
                <c:pt idx="9">
                  <c:v>-2.7609828413507665E-2</c:v>
                </c:pt>
                <c:pt idx="10">
                  <c:v>-2.8633754562922841E-2</c:v>
                </c:pt>
                <c:pt idx="11">
                  <c:v>-2.9242037674161836E-2</c:v>
                </c:pt>
                <c:pt idx="12">
                  <c:v>-2.9432778102121322E-2</c:v>
                </c:pt>
                <c:pt idx="13">
                  <c:v>-2.9204068037438767E-2</c:v>
                </c:pt>
                <c:pt idx="14">
                  <c:v>-2.8553991472355069E-2</c:v>
                </c:pt>
                <c:pt idx="15">
                  <c:v>-2.7480624166436353E-2</c:v>
                </c:pt>
                <c:pt idx="16">
                  <c:v>-2.5982033612154221E-2</c:v>
                </c:pt>
                <c:pt idx="17">
                  <c:v>-2.4056279000324022E-2</c:v>
                </c:pt>
                <c:pt idx="18">
                  <c:v>-2.1701411185400459E-2</c:v>
                </c:pt>
                <c:pt idx="19">
                  <c:v>-1.8915472650630004E-2</c:v>
                </c:pt>
                <c:pt idx="20">
                  <c:v>-1.5696497473059592E-2</c:v>
                </c:pt>
                <c:pt idx="21">
                  <c:v>-1.2042511288400793E-2</c:v>
                </c:pt>
                <c:pt idx="22">
                  <c:v>-7.9515312557491349E-3</c:v>
                </c:pt>
                <c:pt idx="23">
                  <c:v>-3.4215660221577062E-3</c:v>
                </c:pt>
                <c:pt idx="24">
                  <c:v>1.549384312935157E-3</c:v>
                </c:pt>
                <c:pt idx="25">
                  <c:v>6.963328233425289E-3</c:v>
                </c:pt>
                <c:pt idx="26">
                  <c:v>2.1813233887844563E-2</c:v>
                </c:pt>
                <c:pt idx="27">
                  <c:v>3.7128695876133114E-2</c:v>
                </c:pt>
                <c:pt idx="28">
                  <c:v>5.2911786795916273E-2</c:v>
                </c:pt>
                <c:pt idx="29">
                  <c:v>6.9164588051088563E-2</c:v>
                </c:pt>
                <c:pt idx="30">
                  <c:v>8.5889189888437856E-2</c:v>
                </c:pt>
                <c:pt idx="31">
                  <c:v>0.10308769143442002</c:v>
                </c:pt>
                <c:pt idx="32">
                  <c:v>0.12076220073208517</c:v>
                </c:pt>
                <c:pt idx="33">
                  <c:v>0.13891483477815558</c:v>
                </c:pt>
                <c:pt idx="34">
                  <c:v>0.15754771956025657</c:v>
                </c:pt>
                <c:pt idx="35">
                  <c:v>0.17666299009430034</c:v>
                </c:pt>
                <c:pt idx="36">
                  <c:v>0.19626279046202383</c:v>
                </c:pt>
                <c:pt idx="37">
                  <c:v>0.21634927384868111</c:v>
                </c:pt>
                <c:pt idx="38">
                  <c:v>0.23692460258089049</c:v>
                </c:pt>
                <c:pt idx="39">
                  <c:v>0.25799094816463802</c:v>
                </c:pt>
                <c:pt idx="40">
                  <c:v>0.27955049132343684</c:v>
                </c:pt>
                <c:pt idx="41">
                  <c:v>0.30160542203664398</c:v>
                </c:pt>
                <c:pt idx="42">
                  <c:v>0.32415793957793443</c:v>
                </c:pt>
                <c:pt idx="43">
                  <c:v>0.34721025255393384</c:v>
                </c:pt>
                <c:pt idx="44">
                  <c:v>0.37076457894301029</c:v>
                </c:pt>
                <c:pt idx="45">
                  <c:v>0.3948231461342252</c:v>
                </c:pt>
                <c:pt idx="46">
                  <c:v>0.41938819096644475</c:v>
                </c:pt>
                <c:pt idx="47">
                  <c:v>0.44446195976761288</c:v>
                </c:pt>
                <c:pt idx="48">
                  <c:v>0.47004670839418444</c:v>
                </c:pt>
                <c:pt idx="49">
                  <c:v>0.49614470227072227</c:v>
                </c:pt>
                <c:pt idx="50">
                  <c:v>0.52275821642965581</c:v>
                </c:pt>
                <c:pt idx="51">
                  <c:v>0.54988953555120412</c:v>
                </c:pt>
                <c:pt idx="52">
                  <c:v>0.57754095400346295</c:v>
                </c:pt>
                <c:pt idx="53">
                  <c:v>0.60571477588265632</c:v>
                </c:pt>
                <c:pt idx="54">
                  <c:v>0.63441331505355458</c:v>
                </c:pt>
                <c:pt idx="55">
                  <c:v>0.66363889519005781</c:v>
                </c:pt>
                <c:pt idx="56">
                  <c:v>0.69339384981594721</c:v>
                </c:pt>
                <c:pt idx="57">
                  <c:v>0.72368052234580249</c:v>
                </c:pt>
                <c:pt idx="58">
                  <c:v>0.75450126612608992</c:v>
                </c:pt>
                <c:pt idx="59">
                  <c:v>0.78585844447641684</c:v>
                </c:pt>
                <c:pt idx="60">
                  <c:v>0.81775443073095822</c:v>
                </c:pt>
                <c:pt idx="61">
                  <c:v>0.85019160828005225</c:v>
                </c:pt>
                <c:pt idx="62">
                  <c:v>0.88317237061196685</c:v>
                </c:pt>
                <c:pt idx="63">
                  <c:v>0.91669912135483933</c:v>
                </c:pt>
                <c:pt idx="64">
                  <c:v>0.95077427431878692</c:v>
                </c:pt>
                <c:pt idx="65">
                  <c:v>0.98540025353819194</c:v>
                </c:pt>
                <c:pt idx="66">
                  <c:v>1.0205794933141601</c:v>
                </c:pt>
                <c:pt idx="67">
                  <c:v>1.0563144382571528</c:v>
                </c:pt>
                <c:pt idx="68">
                  <c:v>1.0926075433297975</c:v>
                </c:pt>
                <c:pt idx="69">
                  <c:v>1.1294612738898702</c:v>
                </c:pt>
                <c:pt idx="70">
                  <c:v>1.1668781057334578</c:v>
                </c:pt>
                <c:pt idx="71">
                  <c:v>1.2048605251382969</c:v>
                </c:pt>
                <c:pt idx="72">
                  <c:v>1.2434110289072908</c:v>
                </c:pt>
                <c:pt idx="73">
                  <c:v>1.2825321244122048</c:v>
                </c:pt>
                <c:pt idx="74">
                  <c:v>1.3222263296375434</c:v>
                </c:pt>
                <c:pt idx="75">
                  <c:v>1.3624961732246053</c:v>
                </c:pt>
                <c:pt idx="76">
                  <c:v>1.4033441945157208</c:v>
                </c:pt>
                <c:pt idx="77">
                  <c:v>1.4447729435986723</c:v>
                </c:pt>
                <c:pt idx="78">
                  <c:v>1.4867849813512946</c:v>
                </c:pt>
                <c:pt idx="79">
                  <c:v>1.5293828794862612</c:v>
                </c:pt>
                <c:pt idx="80">
                  <c:v>1.5725692205960533</c:v>
                </c:pt>
                <c:pt idx="81">
                  <c:v>1.6163465981981153</c:v>
                </c:pt>
                <c:pt idx="82">
                  <c:v>1.6607176167801934</c:v>
                </c:pt>
                <c:pt idx="83">
                  <c:v>1.7056848918458631</c:v>
                </c:pt>
                <c:pt idx="84">
                  <c:v>1.7512510499602427</c:v>
                </c:pt>
                <c:pt idx="85">
                  <c:v>1.7974187287958947</c:v>
                </c:pt>
                <c:pt idx="86">
                  <c:v>1.8441905771789169</c:v>
                </c:pt>
                <c:pt idx="87">
                  <c:v>1.8915692551352212</c:v>
                </c:pt>
                <c:pt idx="88">
                  <c:v>1.9395574339370054</c:v>
                </c:pt>
                <c:pt idx="89">
                  <c:v>1.9881577961494128</c:v>
                </c:pt>
                <c:pt idx="90">
                  <c:v>2.0373730356773865</c:v>
                </c:pt>
                <c:pt idx="91">
                  <c:v>2.0872058578127133</c:v>
                </c:pt>
                <c:pt idx="92">
                  <c:v>2.1376589792812664</c:v>
                </c:pt>
                <c:pt idx="93">
                  <c:v>2.1887351282904346</c:v>
                </c:pt>
                <c:pt idx="94">
                  <c:v>2.240437044576753</c:v>
                </c:pt>
                <c:pt idx="95">
                  <c:v>2.2927674794537274</c:v>
                </c:pt>
                <c:pt idx="96">
                  <c:v>2.3457291958598536</c:v>
                </c:pt>
                <c:pt idx="97">
                  <c:v>2.3993249684068356</c:v>
                </c:pt>
                <c:pt idx="98">
                  <c:v>2.4535575834280037</c:v>
                </c:pt>
                <c:pt idx="99">
                  <c:v>2.5084298390269284</c:v>
                </c:pt>
                <c:pt idx="100">
                  <c:v>2.563944545126235</c:v>
                </c:pt>
                <c:pt idx="101">
                  <c:v>2.620104523516622</c:v>
                </c:pt>
                <c:pt idx="102">
                  <c:v>2.6769126079060754</c:v>
                </c:pt>
                <c:pt idx="103">
                  <c:v>2.7343716439692893</c:v>
                </c:pt>
                <c:pt idx="104">
                  <c:v>2.7924844893972907</c:v>
                </c:pt>
                <c:pt idx="105">
                  <c:v>2.8512540139472633</c:v>
                </c:pt>
                <c:pt idx="106">
                  <c:v>2.910683099492581</c:v>
                </c:pt>
                <c:pt idx="107">
                  <c:v>2.9707746400730439</c:v>
                </c:pt>
                <c:pt idx="108">
                  <c:v>3.0315315419453222</c:v>
                </c:pt>
                <c:pt idx="109">
                  <c:v>3.0929567236336073</c:v>
                </c:pt>
                <c:pt idx="110">
                  <c:v>3.1550531159804716</c:v>
                </c:pt>
                <c:pt idx="111">
                  <c:v>3.2178236621979353</c:v>
                </c:pt>
                <c:pt idx="112">
                  <c:v>3.2812713179187449</c:v>
                </c:pt>
                <c:pt idx="113">
                  <c:v>3.3453990512478615</c:v>
                </c:pt>
                <c:pt idx="114">
                  <c:v>3.4102098428141634</c:v>
                </c:pt>
                <c:pt idx="115">
                  <c:v>3.4757066858223546</c:v>
                </c:pt>
                <c:pt idx="116">
                  <c:v>3.5418925861050949</c:v>
                </c:pt>
                <c:pt idx="117">
                  <c:v>3.608770562175339</c:v>
                </c:pt>
                <c:pt idx="118">
                  <c:v>3.6763436452788905</c:v>
                </c:pt>
                <c:pt idx="119">
                  <c:v>3.7446148794471745</c:v>
                </c:pt>
                <c:pt idx="120">
                  <c:v>3.8135873215502265</c:v>
                </c:pt>
                <c:pt idx="121">
                  <c:v>3.8832640413498973</c:v>
                </c:pt>
                <c:pt idx="122">
                  <c:v>3.9536481215532766</c:v>
                </c:pt>
                <c:pt idx="123">
                  <c:v>4.024742657866339</c:v>
                </c:pt>
                <c:pt idx="124">
                  <c:v>4.0965507590478074</c:v>
                </c:pt>
                <c:pt idx="125">
                  <c:v>4.1690755469632395</c:v>
                </c:pt>
                <c:pt idx="126">
                  <c:v>4.2423201566393338</c:v>
                </c:pt>
                <c:pt idx="127">
                  <c:v>4.316287736318464</c:v>
                </c:pt>
                <c:pt idx="128">
                  <c:v>4.3909814475134326</c:v>
                </c:pt>
                <c:pt idx="129">
                  <c:v>4.4664044650624479</c:v>
                </c:pt>
                <c:pt idx="130">
                  <c:v>4.5425599771843368</c:v>
                </c:pt>
                <c:pt idx="131">
                  <c:v>4.6194511855339719</c:v>
                </c:pt>
                <c:pt idx="132">
                  <c:v>4.6970813052579334</c:v>
                </c:pt>
                <c:pt idx="133">
                  <c:v>4.7754535650504</c:v>
                </c:pt>
                <c:pt idx="134">
                  <c:v>4.8545712072092666</c:v>
                </c:pt>
                <c:pt idx="135">
                  <c:v>4.9344374876924935</c:v>
                </c:pt>
                <c:pt idx="136">
                  <c:v>5.0150556761746872</c:v>
                </c:pt>
                <c:pt idx="137">
                  <c:v>5.0964290561039141</c:v>
                </c:pt>
                <c:pt idx="138">
                  <c:v>5.1785609247587461</c:v>
                </c:pt>
                <c:pt idx="139">
                  <c:v>5.2614545933055439</c:v>
                </c:pt>
                <c:pt idx="140">
                  <c:v>5.3451133868559708</c:v>
                </c:pt>
                <c:pt idx="141">
                  <c:v>5.4295406445247476</c:v>
                </c:pt>
                <c:pt idx="142">
                  <c:v>5.5147397194876371</c:v>
                </c:pt>
                <c:pt idx="143">
                  <c:v>5.6007139790396812</c:v>
                </c:pt>
                <c:pt idx="144">
                  <c:v>5.6874668046536607</c:v>
                </c:pt>
                <c:pt idx="145">
                  <c:v>5.7750015920388016</c:v>
                </c:pt>
                <c:pt idx="146">
                  <c:v>5.8633217511997318</c:v>
                </c:pt>
                <c:pt idx="147">
                  <c:v>5.9524307064956625</c:v>
                </c:pt>
                <c:pt idx="148">
                  <c:v>6.0423318966998263</c:v>
                </c:pt>
                <c:pt idx="149">
                  <c:v>6.1330287750591559</c:v>
                </c:pt>
                <c:pt idx="150">
                  <c:v>6.2245248093542029</c:v>
                </c:pt>
                <c:pt idx="151">
                  <c:v>6.3168234819593119</c:v>
                </c:pt>
                <c:pt idx="152">
                  <c:v>6.4099282899030312</c:v>
                </c:pt>
                <c:pt idx="153">
                  <c:v>6.5038427449287797</c:v>
                </c:pt>
                <c:pt idx="154">
                  <c:v>6.5985703735557619</c:v>
                </c:pt>
                <c:pt idx="155">
                  <c:v>6.6941147171401267</c:v>
                </c:pt>
                <c:pt idx="156">
                  <c:v>6.7904793319363863</c:v>
                </c:pt>
                <c:pt idx="157">
                  <c:v>6.8876677891590807</c:v>
                </c:pt>
                <c:pt idx="158">
                  <c:v>6.9856836750446965</c:v>
                </c:pt>
                <c:pt idx="159">
                  <c:v>7.0845305909138467</c:v>
                </c:pt>
                <c:pt idx="160">
                  <c:v>7.1842121532336947</c:v>
                </c:pt>
                <c:pt idx="161">
                  <c:v>7.2847319936806416</c:v>
                </c:pt>
                <c:pt idx="162">
                  <c:v>7.3860937592032707</c:v>
                </c:pt>
                <c:pt idx="163">
                  <c:v>7.4883011120855487</c:v>
                </c:pt>
                <c:pt idx="164">
                  <c:v>7.5913577300102864</c:v>
                </c:pt>
                <c:pt idx="165">
                  <c:v>7.6952673061228642</c:v>
                </c:pt>
                <c:pt idx="166">
                  <c:v>7.8000335490952084</c:v>
                </c:pt>
                <c:pt idx="167">
                  <c:v>7.9056601831900464</c:v>
                </c:pt>
                <c:pt idx="168">
                  <c:v>8.0121509483254076</c:v>
                </c:pt>
                <c:pt idx="169">
                  <c:v>8.1195096001394056</c:v>
                </c:pt>
                <c:pt idx="170">
                  <c:v>8.2277399100552788</c:v>
                </c:pt>
                <c:pt idx="171">
                  <c:v>8.3368456653466882</c:v>
                </c:pt>
                <c:pt idx="172">
                  <c:v>8.4468306692033082</c:v>
                </c:pt>
                <c:pt idx="173">
                  <c:v>8.5576987407966616</c:v>
                </c:pt>
                <c:pt idx="174">
                  <c:v>8.6694537153462399</c:v>
                </c:pt>
                <c:pt idx="175">
                  <c:v>8.7820994441858868</c:v>
                </c:pt>
                <c:pt idx="176">
                  <c:v>8.8956397948304584</c:v>
                </c:pt>
                <c:pt idx="177">
                  <c:v>9.0100786510427611</c:v>
                </c:pt>
                <c:pt idx="178">
                  <c:v>9.1254199129007549</c:v>
                </c:pt>
                <c:pt idx="179">
                  <c:v>9.2416674968650376</c:v>
                </c:pt>
                <c:pt idx="180">
                  <c:v>9.3588253358466069</c:v>
                </c:pt>
                <c:pt idx="181">
                  <c:v>9.4768973792748987</c:v>
                </c:pt>
                <c:pt idx="182">
                  <c:v>9.5958875931661058</c:v>
                </c:pt>
                <c:pt idx="183">
                  <c:v>9.7157999601917773</c:v>
                </c:pt>
                <c:pt idx="184">
                  <c:v>9.8366384797476947</c:v>
                </c:pt>
                <c:pt idx="185">
                  <c:v>9.9584071680230455</c:v>
                </c:pt>
                <c:pt idx="186">
                  <c:v>10.081110058069857</c:v>
                </c:pt>
                <c:pt idx="187">
                  <c:v>10.204751199872739</c:v>
                </c:pt>
                <c:pt idx="188">
                  <c:v>10.329334660418894</c:v>
                </c:pt>
                <c:pt idx="189">
                  <c:v>10.45486452376843</c:v>
                </c:pt>
                <c:pt idx="190">
                  <c:v>10.581344891124951</c:v>
                </c:pt>
                <c:pt idx="191">
                  <c:v>10.708779880906437</c:v>
                </c:pt>
                <c:pt idx="192">
                  <c:v>10.837173628816428</c:v>
                </c:pt>
                <c:pt idx="193">
                  <c:v>10.966530287915486</c:v>
                </c:pt>
                <c:pt idx="194">
                  <c:v>11.096854028692951</c:v>
                </c:pt>
                <c:pt idx="195">
                  <c:v>11.228149039139003</c:v>
                </c:pt>
                <c:pt idx="196">
                  <c:v>11.360419524817013</c:v>
                </c:pt>
                <c:pt idx="197">
                  <c:v>11.493669708936189</c:v>
                </c:pt>
                <c:pt idx="198">
                  <c:v>11.627903832424508</c:v>
                </c:pt>
                <c:pt idx="199">
                  <c:v>11.763126154001986</c:v>
                </c:pt>
                <c:pt idx="200">
                  <c:v>11.899340950254206</c:v>
                </c:pt>
                <c:pt idx="201">
                  <c:v>12.03655251570617</c:v>
                </c:pt>
                <c:pt idx="202">
                  <c:v>12.174765162896451</c:v>
                </c:pt>
                <c:pt idx="203">
                  <c:v>12.313983222451643</c:v>
                </c:pt>
                <c:pt idx="204">
                  <c:v>12.454211043161127</c:v>
                </c:pt>
                <c:pt idx="205">
                  <c:v>12.595452992052136</c:v>
                </c:pt>
                <c:pt idx="206">
                  <c:v>12.737713454465135</c:v>
                </c:pt>
                <c:pt idx="207">
                  <c:v>12.880996834129487</c:v>
                </c:pt>
                <c:pt idx="208">
                  <c:v>13.025307553239472</c:v>
                </c:pt>
                <c:pt idx="209">
                  <c:v>13.170650052530579</c:v>
                </c:pt>
                <c:pt idx="210">
                  <c:v>13.317028791356128</c:v>
                </c:pt>
                <c:pt idx="211">
                  <c:v>13.464448247764212</c:v>
                </c:pt>
                <c:pt idx="212">
                  <c:v>13.612912918574937</c:v>
                </c:pt>
                <c:pt idx="213">
                  <c:v>13.762427319457991</c:v>
                </c:pt>
                <c:pt idx="214">
                  <c:v>13.912995985010536</c:v>
                </c:pt>
                <c:pt idx="215">
                  <c:v>14.064623468835402</c:v>
                </c:pt>
                <c:pt idx="216">
                  <c:v>14.217314343619623</c:v>
                </c:pt>
                <c:pt idx="217">
                  <c:v>14.371073201213282</c:v>
                </c:pt>
                <c:pt idx="218">
                  <c:v>14.52590465270867</c:v>
                </c:pt>
                <c:pt idx="219">
                  <c:v>14.6818133285198</c:v>
                </c:pt>
                <c:pt idx="220">
                  <c:v>14.838803878462226</c:v>
                </c:pt>
                <c:pt idx="221">
                  <c:v>14.99688097183318</c:v>
                </c:pt>
                <c:pt idx="222">
                  <c:v>15.156049297492061</c:v>
                </c:pt>
                <c:pt idx="223">
                  <c:v>15.316313563941243</c:v>
                </c:pt>
                <c:pt idx="224">
                  <c:v>15.477678499407213</c:v>
                </c:pt>
                <c:pt idx="225">
                  <c:v>15.640148851922042</c:v>
                </c:pt>
                <c:pt idx="226">
                  <c:v>15.8037293894052</c:v>
                </c:pt>
                <c:pt idx="227">
                  <c:v>15.968424899745694</c:v>
                </c:pt>
                <c:pt idx="228">
                  <c:v>16.13424019088454</c:v>
                </c:pt>
                <c:pt idx="229">
                  <c:v>16.301180090897592</c:v>
                </c:pt>
                <c:pt idx="230">
                  <c:v>16.469249448078706</c:v>
                </c:pt>
                <c:pt idx="231">
                  <c:v>16.638453131023212</c:v>
                </c:pt>
                <c:pt idx="232">
                  <c:v>16.808796028711793</c:v>
                </c:pt>
                <c:pt idx="233">
                  <c:v>16.980283050594636</c:v>
                </c:pt>
                <c:pt idx="234">
                  <c:v>17.152919126675982</c:v>
                </c:pt>
                <c:pt idx="235">
                  <c:v>17.326709207599002</c:v>
                </c:pt>
                <c:pt idx="236">
                  <c:v>17.501658264731013</c:v>
                </c:pt>
                <c:pt idx="237">
                  <c:v>17.677771290249066</c:v>
                </c:pt>
                <c:pt idx="238">
                  <c:v>17.855053297225862</c:v>
                </c:pt>
                <c:pt idx="239">
                  <c:v>18.033509319716035</c:v>
                </c:pt>
                <c:pt idx="240">
                  <c:v>18.213144412842787</c:v>
                </c:pt>
                <c:pt idx="241">
                  <c:v>18.393963652884871</c:v>
                </c:pt>
                <c:pt idx="242">
                  <c:v>18.575972137363934</c:v>
                </c:pt>
                <c:pt idx="243">
                  <c:v>18.75917498513223</c:v>
                </c:pt>
                <c:pt idx="244">
                  <c:v>18.943577336460663</c:v>
                </c:pt>
                <c:pt idx="245">
                  <c:v>19.129184353127243</c:v>
                </c:pt>
                <c:pt idx="246">
                  <c:v>19.316001218505836</c:v>
                </c:pt>
                <c:pt idx="247">
                  <c:v>19.504033137655338</c:v>
                </c:pt>
                <c:pt idx="248">
                  <c:v>19.693285337409179</c:v>
                </c:pt>
                <c:pt idx="249">
                  <c:v>19.883763066465221</c:v>
                </c:pt>
                <c:pt idx="250">
                  <c:v>20.075471595475992</c:v>
                </c:pt>
                <c:pt idx="251">
                  <c:v>20.268416217139322</c:v>
                </c:pt>
                <c:pt idx="252">
                  <c:v>20.462602246289318</c:v>
                </c:pt>
                <c:pt idx="253">
                  <c:v>20.658035019987757</c:v>
                </c:pt>
                <c:pt idx="254">
                  <c:v>20.854719897615809</c:v>
                </c:pt>
                <c:pt idx="255">
                  <c:v>21.052662260966159</c:v>
                </c:pt>
                <c:pt idx="256">
                  <c:v>21.251867514335494</c:v>
                </c:pt>
                <c:pt idx="257">
                  <c:v>21.452341084617402</c:v>
                </c:pt>
                <c:pt idx="258">
                  <c:v>21.654088421395599</c:v>
                </c:pt>
                <c:pt idx="259">
                  <c:v>21.857114997037581</c:v>
                </c:pt>
                <c:pt idx="260">
                  <c:v>22.061426306788647</c:v>
                </c:pt>
                <c:pt idx="261">
                  <c:v>22.267027868866297</c:v>
                </c:pt>
                <c:pt idx="262">
                  <c:v>22.473925224555039</c:v>
                </c:pt>
                <c:pt idx="263">
                  <c:v>22.682123938301558</c:v>
                </c:pt>
                <c:pt idx="264">
                  <c:v>22.891629597810304</c:v>
                </c:pt>
                <c:pt idx="265">
                  <c:v>23.102447814139442</c:v>
                </c:pt>
                <c:pt idx="266">
                  <c:v>23.314584221797222</c:v>
                </c:pt>
                <c:pt idx="267">
                  <c:v>23.528044478838737</c:v>
                </c:pt>
                <c:pt idx="268">
                  <c:v>23.742834266963055</c:v>
                </c:pt>
                <c:pt idx="269">
                  <c:v>23.958959291610778</c:v>
                </c:pt>
                <c:pt idx="270">
                  <c:v>24.176425282061992</c:v>
                </c:pt>
                <c:pt idx="271">
                  <c:v>24.395237991534625</c:v>
                </c:pt>
                <c:pt idx="272">
                  <c:v>24.615403197283175</c:v>
                </c:pt>
                <c:pt idx="273">
                  <c:v>24.836926700697902</c:v>
                </c:pt>
                <c:pt idx="274">
                  <c:v>25.059814327404364</c:v>
                </c:pt>
                <c:pt idx="275">
                  <c:v>25.284071927363403</c:v>
                </c:pt>
                <c:pt idx="276">
                  <c:v>25.509705374971535</c:v>
                </c:pt>
                <c:pt idx="277">
                  <c:v>25.736720569161722</c:v>
                </c:pt>
                <c:pt idx="278">
                  <c:v>25.965123433504605</c:v>
                </c:pt>
                <c:pt idx="279">
                  <c:v>26.194919916310102</c:v>
                </c:pt>
                <c:pt idx="280">
                  <c:v>26.426115990729478</c:v>
                </c:pt>
                <c:pt idx="281">
                  <c:v>26.658717654857767</c:v>
                </c:pt>
                <c:pt idx="282">
                  <c:v>26.892730931836674</c:v>
                </c:pt>
                <c:pt idx="283">
                  <c:v>27.128161869957868</c:v>
                </c:pt>
                <c:pt idx="284">
                  <c:v>27.3650165427667</c:v>
                </c:pt>
                <c:pt idx="285">
                  <c:v>27.603301049166355</c:v>
                </c:pt>
                <c:pt idx="286">
                  <c:v>27.843021513522423</c:v>
                </c:pt>
                <c:pt idx="287">
                  <c:v>28.084184085767909</c:v>
                </c:pt>
                <c:pt idx="288">
                  <c:v>28.326794941508656</c:v>
                </c:pt>
                <c:pt idx="289">
                  <c:v>28.570860282129221</c:v>
                </c:pt>
                <c:pt idx="290">
                  <c:v>28.816386334899175</c:v>
                </c:pt>
                <c:pt idx="291">
                  <c:v>29.063379353079824</c:v>
                </c:pt>
                <c:pt idx="292">
                  <c:v>29.311845616031398</c:v>
                </c:pt>
                <c:pt idx="293">
                  <c:v>29.561791429320653</c:v>
                </c:pt>
                <c:pt idx="294">
                  <c:v>29.81322312482893</c:v>
                </c:pt>
                <c:pt idx="295">
                  <c:v>30.066147060860658</c:v>
                </c:pt>
                <c:pt idx="296">
                  <c:v>30.320569622252272</c:v>
                </c:pt>
                <c:pt idx="297">
                  <c:v>30.576497220481624</c:v>
                </c:pt>
                <c:pt idx="298">
                  <c:v>30.833936293777807</c:v>
                </c:pt>
                <c:pt idx="299">
                  <c:v>31.092893307231442</c:v>
                </c:pt>
                <c:pt idx="300">
                  <c:v>31.353374752905417</c:v>
                </c:pt>
                <c:pt idx="301">
                  <c:v>31.615387149946073</c:v>
                </c:pt>
                <c:pt idx="302">
                  <c:v>31.878937044694869</c:v>
                </c:pt>
                <c:pt idx="303">
                  <c:v>32.144031010800461</c:v>
                </c:pt>
                <c:pt idx="304">
                  <c:v>32.410675649331296</c:v>
                </c:pt>
                <c:pt idx="305">
                  <c:v>32.678877588888589</c:v>
                </c:pt>
                <c:pt idx="306">
                  <c:v>32.948643485719892</c:v>
                </c:pt>
                <c:pt idx="307">
                  <c:v>33.219980023832953</c:v>
                </c:pt>
                <c:pt idx="308">
                  <c:v>33.492893915110216</c:v>
                </c:pt>
                <c:pt idx="309">
                  <c:v>33.767391899423657</c:v>
                </c:pt>
                <c:pt idx="310">
                  <c:v>34.043480744750184</c:v>
                </c:pt>
                <c:pt idx="311">
                  <c:v>34.321167247287434</c:v>
                </c:pt>
                <c:pt idx="312">
                  <c:v>34.600458231570116</c:v>
                </c:pt>
                <c:pt idx="313">
                  <c:v>34.881360550586763</c:v>
                </c:pt>
                <c:pt idx="314">
                  <c:v>35.163881085897017</c:v>
                </c:pt>
                <c:pt idx="315">
                  <c:v>35.448026747749367</c:v>
                </c:pt>
                <c:pt idx="316">
                  <c:v>35.733804475199378</c:v>
                </c:pt>
                <c:pt idx="317">
                  <c:v>36.021221236228385</c:v>
                </c:pt>
                <c:pt idx="318">
                  <c:v>36.310284027862714</c:v>
                </c:pt>
                <c:pt idx="319">
                  <c:v>36.600999876293344</c:v>
                </c:pt>
                <c:pt idx="320">
                  <c:v>36.893375836996107</c:v>
                </c:pt>
                <c:pt idx="321">
                  <c:v>37.187418994852329</c:v>
                </c:pt>
                <c:pt idx="322">
                  <c:v>37.483136464270025</c:v>
                </c:pt>
                <c:pt idx="323">
                  <c:v>37.780535389305527</c:v>
                </c:pt>
                <c:pt idx="324">
                  <c:v>38.079622943785637</c:v>
                </c:pt>
                <c:pt idx="325">
                  <c:v>38.380406331430343</c:v>
                </c:pt>
                <c:pt idx="326">
                  <c:v>38.682892785975902</c:v>
                </c:pt>
                <c:pt idx="327">
                  <c:v>38.987089571298554</c:v>
                </c:pt>
                <c:pt idx="328">
                  <c:v>39.293003981538689</c:v>
                </c:pt>
                <c:pt idx="329">
                  <c:v>39.600643341225499</c:v>
                </c:pt>
                <c:pt idx="330">
                  <c:v>39.910015005402215</c:v>
                </c:pt>
                <c:pt idx="331">
                  <c:v>40.221126359751757</c:v>
                </c:pt>
                <c:pt idx="332">
                  <c:v>40.533984820723006</c:v>
                </c:pt>
                <c:pt idx="333">
                  <c:v>40.848597835657493</c:v>
                </c:pt>
                <c:pt idx="334">
                  <c:v>41.1649728829167</c:v>
                </c:pt>
                <c:pt idx="335">
                  <c:v>41.483117472009809</c:v>
                </c:pt>
                <c:pt idx="336">
                  <c:v>41.803039143721982</c:v>
                </c:pt>
                <c:pt idx="337">
                  <c:v>42.124745470243248</c:v>
                </c:pt>
                <c:pt idx="338">
                  <c:v>42.448244055297785</c:v>
                </c:pt>
                <c:pt idx="339">
                  <c:v>42.773542534273865</c:v>
                </c:pt>
                <c:pt idx="340">
                  <c:v>43.100648574354231</c:v>
                </c:pt>
                <c:pt idx="341">
                  <c:v>43.429569874647072</c:v>
                </c:pt>
                <c:pt idx="342">
                  <c:v>43.760314166317471</c:v>
                </c:pt>
                <c:pt idx="343">
                  <c:v>44.09288921271947</c:v>
                </c:pt>
                <c:pt idx="344">
                  <c:v>44.427302809528626</c:v>
                </c:pt>
                <c:pt idx="345">
                  <c:v>44.763562784875099</c:v>
                </c:pt>
                <c:pt idx="346">
                  <c:v>45.101676999477334</c:v>
                </c:pt>
                <c:pt idx="347">
                  <c:v>45.441653346776242</c:v>
                </c:pt>
                <c:pt idx="348">
                  <c:v>45.78349975306994</c:v>
                </c:pt>
                <c:pt idx="349">
                  <c:v>46.127224177649111</c:v>
                </c:pt>
                <c:pt idx="350">
                  <c:v>46.472834612932786</c:v>
                </c:pt>
                <c:pt idx="351">
                  <c:v>46.820339084604818</c:v>
                </c:pt>
                <c:pt idx="352">
                  <c:v>47.169745651750816</c:v>
                </c:pt>
                <c:pt idx="353">
                  <c:v>47.521062406995682</c:v>
                </c:pt>
                <c:pt idx="354">
                  <c:v>47.874297476641743</c:v>
                </c:pt>
                <c:pt idx="355">
                  <c:v>48.229459020807369</c:v>
                </c:pt>
                <c:pt idx="356">
                  <c:v>48.586555233566237</c:v>
                </c:pt>
                <c:pt idx="357">
                  <c:v>48.945594343087087</c:v>
                </c:pt>
                <c:pt idx="358">
                  <c:v>49.30658461177417</c:v>
                </c:pt>
                <c:pt idx="359">
                  <c:v>49.669534336408105</c:v>
                </c:pt>
                <c:pt idx="360">
                  <c:v>50.034451848287482</c:v>
                </c:pt>
              </c:numCache>
            </c:numRef>
          </c:val>
          <c:smooth val="0"/>
          <c:extLst>
            <c:ext xmlns:c16="http://schemas.microsoft.com/office/drawing/2014/chart" uri="{C3380CC4-5D6E-409C-BE32-E72D297353CC}">
              <c16:uniqueId val="{00000001-097B-4EA1-9DE2-6AF28C35F459}"/>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Flows'!$BT$23:$BT$383</c:f>
              <c:numCache>
                <c:formatCode>0.0%</c:formatCode>
                <c:ptCount val="361"/>
                <c:pt idx="0">
                  <c:v>0</c:v>
                </c:pt>
                <c:pt idx="1">
                  <c:v>-4.680559847717548E-3</c:v>
                </c:pt>
                <c:pt idx="2">
                  <c:v>-8.9622116351901725E-3</c:v>
                </c:pt>
                <c:pt idx="3">
                  <c:v>-1.2843127682428483E-2</c:v>
                </c:pt>
                <c:pt idx="4">
                  <c:v>-1.6321472446174701E-2</c:v>
                </c:pt>
                <c:pt idx="5">
                  <c:v>-1.9395402487007489E-2</c:v>
                </c:pt>
                <c:pt idx="6">
                  <c:v>-2.2063066436311205E-2</c:v>
                </c:pt>
                <c:pt idx="7">
                  <c:v>-2.4322604963108771E-2</c:v>
                </c:pt>
                <c:pt idx="8">
                  <c:v>-2.6172150740757513E-2</c:v>
                </c:pt>
                <c:pt idx="9">
                  <c:v>-2.7609828413507665E-2</c:v>
                </c:pt>
                <c:pt idx="10">
                  <c:v>-2.8633754562922841E-2</c:v>
                </c:pt>
                <c:pt idx="11">
                  <c:v>-2.9242037674161836E-2</c:v>
                </c:pt>
                <c:pt idx="12">
                  <c:v>-2.9432778102121322E-2</c:v>
                </c:pt>
                <c:pt idx="13">
                  <c:v>-2.9204068037438767E-2</c:v>
                </c:pt>
                <c:pt idx="14">
                  <c:v>-2.8553991472355069E-2</c:v>
                </c:pt>
                <c:pt idx="15">
                  <c:v>-2.7480624166436353E-2</c:v>
                </c:pt>
                <c:pt idx="16">
                  <c:v>-2.5982033612154221E-2</c:v>
                </c:pt>
                <c:pt idx="17">
                  <c:v>-2.4056279000324022E-2</c:v>
                </c:pt>
                <c:pt idx="18">
                  <c:v>-2.1701411185400459E-2</c:v>
                </c:pt>
                <c:pt idx="19">
                  <c:v>-1.8915472650630004E-2</c:v>
                </c:pt>
                <c:pt idx="20">
                  <c:v>-1.5696497473059592E-2</c:v>
                </c:pt>
                <c:pt idx="21">
                  <c:v>-1.2042511288400793E-2</c:v>
                </c:pt>
                <c:pt idx="22">
                  <c:v>-7.9515312557491349E-3</c:v>
                </c:pt>
                <c:pt idx="23">
                  <c:v>-3.4215660221577062E-3</c:v>
                </c:pt>
                <c:pt idx="24">
                  <c:v>1.549384312935157E-3</c:v>
                </c:pt>
                <c:pt idx="25">
                  <c:v>6.963328233425289E-3</c:v>
                </c:pt>
                <c:pt idx="26">
                  <c:v>2.1813233887844563E-2</c:v>
                </c:pt>
                <c:pt idx="27">
                  <c:v>3.7128695876133114E-2</c:v>
                </c:pt>
                <c:pt idx="28">
                  <c:v>5.2911786795916273E-2</c:v>
                </c:pt>
                <c:pt idx="29">
                  <c:v>6.9164588051088563E-2</c:v>
                </c:pt>
                <c:pt idx="30">
                  <c:v>8.5889189888437856E-2</c:v>
                </c:pt>
                <c:pt idx="31">
                  <c:v>0.10308769143442002</c:v>
                </c:pt>
                <c:pt idx="32">
                  <c:v>0.12076220073208517</c:v>
                </c:pt>
                <c:pt idx="33">
                  <c:v>0.13891483477815558</c:v>
                </c:pt>
                <c:pt idx="34">
                  <c:v>0.15754771956025657</c:v>
                </c:pt>
                <c:pt idx="35">
                  <c:v>0.17666299009430034</c:v>
                </c:pt>
                <c:pt idx="36">
                  <c:v>0.19626279046202383</c:v>
                </c:pt>
                <c:pt idx="37">
                  <c:v>0.21634927384868111</c:v>
                </c:pt>
                <c:pt idx="38">
                  <c:v>0.23692460258089049</c:v>
                </c:pt>
                <c:pt idx="39">
                  <c:v>0.25799094816463802</c:v>
                </c:pt>
                <c:pt idx="40">
                  <c:v>0.27955049132343684</c:v>
                </c:pt>
                <c:pt idx="41">
                  <c:v>0.30160542203664398</c:v>
                </c:pt>
                <c:pt idx="42">
                  <c:v>0.32415793957793443</c:v>
                </c:pt>
                <c:pt idx="43">
                  <c:v>0.34721025255393384</c:v>
                </c:pt>
                <c:pt idx="44">
                  <c:v>0.37076457894301029</c:v>
                </c:pt>
                <c:pt idx="45">
                  <c:v>0.3948231461342252</c:v>
                </c:pt>
                <c:pt idx="46">
                  <c:v>0.41938819096644475</c:v>
                </c:pt>
                <c:pt idx="47">
                  <c:v>0.44446195976761288</c:v>
                </c:pt>
                <c:pt idx="48">
                  <c:v>0.47004670839418444</c:v>
                </c:pt>
                <c:pt idx="49">
                  <c:v>0.49614470227072227</c:v>
                </c:pt>
                <c:pt idx="50">
                  <c:v>0.52275821642965581</c:v>
                </c:pt>
                <c:pt idx="51">
                  <c:v>0.54988953555120412</c:v>
                </c:pt>
                <c:pt idx="52">
                  <c:v>0.57754095400346295</c:v>
                </c:pt>
                <c:pt idx="53">
                  <c:v>0.60571477588265632</c:v>
                </c:pt>
                <c:pt idx="54">
                  <c:v>0.63441331505355458</c:v>
                </c:pt>
                <c:pt idx="55">
                  <c:v>0.66363889519005781</c:v>
                </c:pt>
                <c:pt idx="56">
                  <c:v>0.69339384981594721</c:v>
                </c:pt>
                <c:pt idx="57">
                  <c:v>0.72368052234580249</c:v>
                </c:pt>
                <c:pt idx="58">
                  <c:v>0.75450126612608992</c:v>
                </c:pt>
                <c:pt idx="59">
                  <c:v>0.78585844447641684</c:v>
                </c:pt>
                <c:pt idx="60">
                  <c:v>0.81775443073095822</c:v>
                </c:pt>
                <c:pt idx="61">
                  <c:v>0.85019160828005225</c:v>
                </c:pt>
                <c:pt idx="62">
                  <c:v>0.88317237061196685</c:v>
                </c:pt>
                <c:pt idx="63">
                  <c:v>0.91669912135483933</c:v>
                </c:pt>
                <c:pt idx="64">
                  <c:v>0.95077427431878692</c:v>
                </c:pt>
                <c:pt idx="65">
                  <c:v>0.98540025353819194</c:v>
                </c:pt>
                <c:pt idx="66">
                  <c:v>1.0205794933141601</c:v>
                </c:pt>
                <c:pt idx="67">
                  <c:v>1.0563144382571528</c:v>
                </c:pt>
                <c:pt idx="68">
                  <c:v>1.0926075433297975</c:v>
                </c:pt>
                <c:pt idx="69">
                  <c:v>1.1294612738898702</c:v>
                </c:pt>
                <c:pt idx="70">
                  <c:v>1.1668781057334578</c:v>
                </c:pt>
                <c:pt idx="71">
                  <c:v>1.2048605251382969</c:v>
                </c:pt>
                <c:pt idx="72">
                  <c:v>1.2434110289072908</c:v>
                </c:pt>
                <c:pt idx="73">
                  <c:v>1.2825321244122048</c:v>
                </c:pt>
                <c:pt idx="74">
                  <c:v>1.3222263296375434</c:v>
                </c:pt>
                <c:pt idx="75">
                  <c:v>1.3624961732246053</c:v>
                </c:pt>
                <c:pt idx="76">
                  <c:v>1.4033441945157208</c:v>
                </c:pt>
                <c:pt idx="77">
                  <c:v>1.4447729435986723</c:v>
                </c:pt>
                <c:pt idx="78">
                  <c:v>1.4867849813512946</c:v>
                </c:pt>
                <c:pt idx="79">
                  <c:v>1.5293828794862612</c:v>
                </c:pt>
                <c:pt idx="80">
                  <c:v>1.5725692205960533</c:v>
                </c:pt>
                <c:pt idx="81">
                  <c:v>1.6163465981981153</c:v>
                </c:pt>
                <c:pt idx="82">
                  <c:v>1.6607176167801934</c:v>
                </c:pt>
                <c:pt idx="83">
                  <c:v>1.7056848918458631</c:v>
                </c:pt>
                <c:pt idx="84">
                  <c:v>1.7512510499602427</c:v>
                </c:pt>
                <c:pt idx="85">
                  <c:v>1.7974187287958947</c:v>
                </c:pt>
                <c:pt idx="86">
                  <c:v>1.8441905771789169</c:v>
                </c:pt>
                <c:pt idx="87">
                  <c:v>1.8915692551352212</c:v>
                </c:pt>
                <c:pt idx="88">
                  <c:v>1.9395574339370054</c:v>
                </c:pt>
                <c:pt idx="89">
                  <c:v>1.9881577961494128</c:v>
                </c:pt>
                <c:pt idx="90">
                  <c:v>2.0373730356773865</c:v>
                </c:pt>
                <c:pt idx="91">
                  <c:v>2.0872058578127133</c:v>
                </c:pt>
                <c:pt idx="92">
                  <c:v>2.1376589792812664</c:v>
                </c:pt>
                <c:pt idx="93">
                  <c:v>2.1887351282904346</c:v>
                </c:pt>
                <c:pt idx="94">
                  <c:v>2.240437044576753</c:v>
                </c:pt>
                <c:pt idx="95">
                  <c:v>2.2927674794537274</c:v>
                </c:pt>
                <c:pt idx="96">
                  <c:v>2.3457291958598536</c:v>
                </c:pt>
                <c:pt idx="97">
                  <c:v>2.3993249684068356</c:v>
                </c:pt>
                <c:pt idx="98">
                  <c:v>2.4535575834280037</c:v>
                </c:pt>
                <c:pt idx="99">
                  <c:v>2.5084298390269284</c:v>
                </c:pt>
                <c:pt idx="100">
                  <c:v>2.563944545126235</c:v>
                </c:pt>
                <c:pt idx="101">
                  <c:v>2.620104523516622</c:v>
                </c:pt>
                <c:pt idx="102">
                  <c:v>2.6769126079060754</c:v>
                </c:pt>
                <c:pt idx="103">
                  <c:v>2.7343716439692893</c:v>
                </c:pt>
                <c:pt idx="104">
                  <c:v>2.7924844893972907</c:v>
                </c:pt>
                <c:pt idx="105">
                  <c:v>2.8512540139472633</c:v>
                </c:pt>
                <c:pt idx="106">
                  <c:v>2.910683099492581</c:v>
                </c:pt>
                <c:pt idx="107">
                  <c:v>2.9707746400730439</c:v>
                </c:pt>
                <c:pt idx="108">
                  <c:v>3.0315315419453222</c:v>
                </c:pt>
                <c:pt idx="109">
                  <c:v>3.0929567236336073</c:v>
                </c:pt>
                <c:pt idx="110">
                  <c:v>3.1550531159804716</c:v>
                </c:pt>
                <c:pt idx="111">
                  <c:v>3.2178236621979353</c:v>
                </c:pt>
                <c:pt idx="112">
                  <c:v>3.2812713179187449</c:v>
                </c:pt>
                <c:pt idx="113">
                  <c:v>3.3453990512478615</c:v>
                </c:pt>
                <c:pt idx="114">
                  <c:v>3.4102098428141634</c:v>
                </c:pt>
                <c:pt idx="115">
                  <c:v>3.4757066858223546</c:v>
                </c:pt>
                <c:pt idx="116">
                  <c:v>3.5418925861050949</c:v>
                </c:pt>
                <c:pt idx="117">
                  <c:v>3.608770562175339</c:v>
                </c:pt>
                <c:pt idx="118">
                  <c:v>3.6763436452788905</c:v>
                </c:pt>
                <c:pt idx="119">
                  <c:v>3.7446148794471745</c:v>
                </c:pt>
                <c:pt idx="120">
                  <c:v>3.8135873215502265</c:v>
                </c:pt>
                <c:pt idx="121">
                  <c:v>3.8832640413498973</c:v>
                </c:pt>
                <c:pt idx="122">
                  <c:v>3.9536481215532766</c:v>
                </c:pt>
                <c:pt idx="123">
                  <c:v>4.024742657866339</c:v>
                </c:pt>
                <c:pt idx="124">
                  <c:v>4.0965507590478074</c:v>
                </c:pt>
                <c:pt idx="125">
                  <c:v>4.1690755469632395</c:v>
                </c:pt>
                <c:pt idx="126">
                  <c:v>4.2423201566393338</c:v>
                </c:pt>
                <c:pt idx="127">
                  <c:v>4.316287736318464</c:v>
                </c:pt>
                <c:pt idx="128">
                  <c:v>4.3909814475134326</c:v>
                </c:pt>
                <c:pt idx="129">
                  <c:v>4.4664044650624479</c:v>
                </c:pt>
                <c:pt idx="130">
                  <c:v>4.5425599771843368</c:v>
                </c:pt>
                <c:pt idx="131">
                  <c:v>4.6194511855339719</c:v>
                </c:pt>
                <c:pt idx="132">
                  <c:v>4.6970813052579334</c:v>
                </c:pt>
                <c:pt idx="133">
                  <c:v>4.7754535650504</c:v>
                </c:pt>
                <c:pt idx="134">
                  <c:v>4.8545712072092666</c:v>
                </c:pt>
                <c:pt idx="135">
                  <c:v>4.9344374876924935</c:v>
                </c:pt>
                <c:pt idx="136">
                  <c:v>5.0150556761746872</c:v>
                </c:pt>
                <c:pt idx="137">
                  <c:v>5.0964290561039141</c:v>
                </c:pt>
                <c:pt idx="138">
                  <c:v>5.1785609247587461</c:v>
                </c:pt>
                <c:pt idx="139">
                  <c:v>5.2614545933055439</c:v>
                </c:pt>
                <c:pt idx="140">
                  <c:v>5.3451133868559708</c:v>
                </c:pt>
                <c:pt idx="141">
                  <c:v>5.4295406445247476</c:v>
                </c:pt>
                <c:pt idx="142">
                  <c:v>5.5147397194876371</c:v>
                </c:pt>
                <c:pt idx="143">
                  <c:v>5.6007139790396812</c:v>
                </c:pt>
                <c:pt idx="144">
                  <c:v>5.6874668046536607</c:v>
                </c:pt>
                <c:pt idx="145">
                  <c:v>5.7750015920388016</c:v>
                </c:pt>
                <c:pt idx="146">
                  <c:v>5.8633217511997318</c:v>
                </c:pt>
                <c:pt idx="147">
                  <c:v>5.9524307064956625</c:v>
                </c:pt>
                <c:pt idx="148">
                  <c:v>6.0423318966998263</c:v>
                </c:pt>
                <c:pt idx="149">
                  <c:v>6.1330287750591559</c:v>
                </c:pt>
                <c:pt idx="150">
                  <c:v>6.2245248093542029</c:v>
                </c:pt>
                <c:pt idx="151">
                  <c:v>6.3168234819593119</c:v>
                </c:pt>
                <c:pt idx="152">
                  <c:v>6.4099282899030312</c:v>
                </c:pt>
                <c:pt idx="153">
                  <c:v>6.5038427449287797</c:v>
                </c:pt>
                <c:pt idx="154">
                  <c:v>6.5985703735557619</c:v>
                </c:pt>
                <c:pt idx="155">
                  <c:v>6.6941147171401267</c:v>
                </c:pt>
                <c:pt idx="156">
                  <c:v>6.7904793319363863</c:v>
                </c:pt>
                <c:pt idx="157">
                  <c:v>6.8876677891590807</c:v>
                </c:pt>
                <c:pt idx="158">
                  <c:v>6.9856836750446965</c:v>
                </c:pt>
                <c:pt idx="159">
                  <c:v>7.0845305909138467</c:v>
                </c:pt>
                <c:pt idx="160">
                  <c:v>7.1842121532336947</c:v>
                </c:pt>
                <c:pt idx="161">
                  <c:v>7.2847319936806416</c:v>
                </c:pt>
                <c:pt idx="162">
                  <c:v>7.3860937592032707</c:v>
                </c:pt>
                <c:pt idx="163">
                  <c:v>7.4883011120855487</c:v>
                </c:pt>
                <c:pt idx="164">
                  <c:v>7.5913577300102864</c:v>
                </c:pt>
                <c:pt idx="165">
                  <c:v>7.6952673061228642</c:v>
                </c:pt>
                <c:pt idx="166">
                  <c:v>7.8000335490952084</c:v>
                </c:pt>
                <c:pt idx="167">
                  <c:v>7.9056601831900464</c:v>
                </c:pt>
                <c:pt idx="168">
                  <c:v>8.0121509483254076</c:v>
                </c:pt>
                <c:pt idx="169">
                  <c:v>8.1195096001394056</c:v>
                </c:pt>
                <c:pt idx="170">
                  <c:v>8.2277399100552788</c:v>
                </c:pt>
                <c:pt idx="171">
                  <c:v>8.3368456653466882</c:v>
                </c:pt>
                <c:pt idx="172">
                  <c:v>8.4468306692033082</c:v>
                </c:pt>
                <c:pt idx="173">
                  <c:v>8.5576987407966616</c:v>
                </c:pt>
                <c:pt idx="174">
                  <c:v>8.6694537153462399</c:v>
                </c:pt>
                <c:pt idx="175">
                  <c:v>8.7820994441858868</c:v>
                </c:pt>
                <c:pt idx="176">
                  <c:v>8.8956397948304584</c:v>
                </c:pt>
                <c:pt idx="177">
                  <c:v>9.0100786510427611</c:v>
                </c:pt>
                <c:pt idx="178">
                  <c:v>9.1254199129007549</c:v>
                </c:pt>
                <c:pt idx="179">
                  <c:v>9.2416674968650376</c:v>
                </c:pt>
                <c:pt idx="180">
                  <c:v>9.3588253358466069</c:v>
                </c:pt>
                <c:pt idx="181">
                  <c:v>9.4768973792748987</c:v>
                </c:pt>
                <c:pt idx="182">
                  <c:v>9.5958875931661058</c:v>
                </c:pt>
                <c:pt idx="183">
                  <c:v>9.7157999601917773</c:v>
                </c:pt>
                <c:pt idx="184">
                  <c:v>9.8366384797476947</c:v>
                </c:pt>
                <c:pt idx="185">
                  <c:v>9.9584071680230455</c:v>
                </c:pt>
                <c:pt idx="186">
                  <c:v>10.081110058069857</c:v>
                </c:pt>
                <c:pt idx="187">
                  <c:v>10.204751199872739</c:v>
                </c:pt>
                <c:pt idx="188">
                  <c:v>10.329334660418894</c:v>
                </c:pt>
                <c:pt idx="189">
                  <c:v>10.45486452376843</c:v>
                </c:pt>
                <c:pt idx="190">
                  <c:v>10.581344891124951</c:v>
                </c:pt>
                <c:pt idx="191">
                  <c:v>10.708779880906437</c:v>
                </c:pt>
                <c:pt idx="192">
                  <c:v>10.837173628816428</c:v>
                </c:pt>
                <c:pt idx="193">
                  <c:v>10.966530287915486</c:v>
                </c:pt>
                <c:pt idx="194">
                  <c:v>11.096854028692951</c:v>
                </c:pt>
                <c:pt idx="195">
                  <c:v>11.228149039139003</c:v>
                </c:pt>
                <c:pt idx="196">
                  <c:v>11.360419524817013</c:v>
                </c:pt>
                <c:pt idx="197">
                  <c:v>11.493669708936189</c:v>
                </c:pt>
                <c:pt idx="198">
                  <c:v>11.627903832424508</c:v>
                </c:pt>
                <c:pt idx="199">
                  <c:v>11.763126154001986</c:v>
                </c:pt>
                <c:pt idx="200">
                  <c:v>11.899340950254206</c:v>
                </c:pt>
                <c:pt idx="201">
                  <c:v>12.03655251570617</c:v>
                </c:pt>
                <c:pt idx="202">
                  <c:v>12.174765162896451</c:v>
                </c:pt>
                <c:pt idx="203">
                  <c:v>12.313983222451643</c:v>
                </c:pt>
                <c:pt idx="204">
                  <c:v>12.454211043161127</c:v>
                </c:pt>
                <c:pt idx="205">
                  <c:v>12.595452992052136</c:v>
                </c:pt>
                <c:pt idx="206">
                  <c:v>12.737713454465135</c:v>
                </c:pt>
                <c:pt idx="207">
                  <c:v>12.880996834129487</c:v>
                </c:pt>
                <c:pt idx="208">
                  <c:v>13.025307553239472</c:v>
                </c:pt>
                <c:pt idx="209">
                  <c:v>13.170650052530579</c:v>
                </c:pt>
                <c:pt idx="210">
                  <c:v>13.317028791356128</c:v>
                </c:pt>
                <c:pt idx="211">
                  <c:v>13.464448247764212</c:v>
                </c:pt>
                <c:pt idx="212">
                  <c:v>13.612912918574937</c:v>
                </c:pt>
                <c:pt idx="213">
                  <c:v>13.762427319457991</c:v>
                </c:pt>
                <c:pt idx="214">
                  <c:v>13.912995985010536</c:v>
                </c:pt>
                <c:pt idx="215">
                  <c:v>14.064623468835402</c:v>
                </c:pt>
                <c:pt idx="216">
                  <c:v>14.217314343619623</c:v>
                </c:pt>
                <c:pt idx="217">
                  <c:v>14.371073201213282</c:v>
                </c:pt>
                <c:pt idx="218">
                  <c:v>14.52590465270867</c:v>
                </c:pt>
                <c:pt idx="219">
                  <c:v>14.6818133285198</c:v>
                </c:pt>
                <c:pt idx="220">
                  <c:v>14.838803878462226</c:v>
                </c:pt>
                <c:pt idx="221">
                  <c:v>14.99688097183318</c:v>
                </c:pt>
                <c:pt idx="222">
                  <c:v>15.156049297492061</c:v>
                </c:pt>
                <c:pt idx="223">
                  <c:v>15.316313563941243</c:v>
                </c:pt>
                <c:pt idx="224">
                  <c:v>15.477678499407213</c:v>
                </c:pt>
                <c:pt idx="225">
                  <c:v>15.640148851922042</c:v>
                </c:pt>
                <c:pt idx="226">
                  <c:v>15.8037293894052</c:v>
                </c:pt>
                <c:pt idx="227">
                  <c:v>15.968424899745694</c:v>
                </c:pt>
                <c:pt idx="228">
                  <c:v>16.13424019088454</c:v>
                </c:pt>
                <c:pt idx="229">
                  <c:v>16.301180090897592</c:v>
                </c:pt>
                <c:pt idx="230">
                  <c:v>16.469249448078706</c:v>
                </c:pt>
                <c:pt idx="231">
                  <c:v>16.638453131023212</c:v>
                </c:pt>
                <c:pt idx="232">
                  <c:v>16.808796028711793</c:v>
                </c:pt>
                <c:pt idx="233">
                  <c:v>16.980283050594636</c:v>
                </c:pt>
                <c:pt idx="234">
                  <c:v>17.152919126675982</c:v>
                </c:pt>
                <c:pt idx="235">
                  <c:v>17.326709207599002</c:v>
                </c:pt>
                <c:pt idx="236">
                  <c:v>17.501658264731013</c:v>
                </c:pt>
                <c:pt idx="237">
                  <c:v>17.677771290249066</c:v>
                </c:pt>
                <c:pt idx="238">
                  <c:v>17.855053297225862</c:v>
                </c:pt>
                <c:pt idx="239">
                  <c:v>18.033509319716035</c:v>
                </c:pt>
                <c:pt idx="240">
                  <c:v>18.213144412842787</c:v>
                </c:pt>
                <c:pt idx="241">
                  <c:v>18.393963652884871</c:v>
                </c:pt>
                <c:pt idx="242">
                  <c:v>18.575972137363934</c:v>
                </c:pt>
                <c:pt idx="243">
                  <c:v>18.75917498513223</c:v>
                </c:pt>
                <c:pt idx="244">
                  <c:v>18.943577336460663</c:v>
                </c:pt>
                <c:pt idx="245">
                  <c:v>19.129184353127243</c:v>
                </c:pt>
                <c:pt idx="246">
                  <c:v>19.316001218505836</c:v>
                </c:pt>
                <c:pt idx="247">
                  <c:v>19.504033137655338</c:v>
                </c:pt>
                <c:pt idx="248">
                  <c:v>19.693285337409179</c:v>
                </c:pt>
                <c:pt idx="249">
                  <c:v>19.883763066465221</c:v>
                </c:pt>
                <c:pt idx="250">
                  <c:v>20.075471595475992</c:v>
                </c:pt>
                <c:pt idx="251">
                  <c:v>20.268416217139322</c:v>
                </c:pt>
                <c:pt idx="252">
                  <c:v>20.462602246289318</c:v>
                </c:pt>
                <c:pt idx="253">
                  <c:v>20.658035019987757</c:v>
                </c:pt>
                <c:pt idx="254">
                  <c:v>20.854719897615809</c:v>
                </c:pt>
                <c:pt idx="255">
                  <c:v>21.052662260966159</c:v>
                </c:pt>
                <c:pt idx="256">
                  <c:v>21.251867514335494</c:v>
                </c:pt>
                <c:pt idx="257">
                  <c:v>21.452341084617402</c:v>
                </c:pt>
                <c:pt idx="258">
                  <c:v>21.654088421395599</c:v>
                </c:pt>
                <c:pt idx="259">
                  <c:v>21.857114997037581</c:v>
                </c:pt>
                <c:pt idx="260">
                  <c:v>22.061426306788647</c:v>
                </c:pt>
                <c:pt idx="261">
                  <c:v>22.267027868866297</c:v>
                </c:pt>
                <c:pt idx="262">
                  <c:v>22.473925224555039</c:v>
                </c:pt>
                <c:pt idx="263">
                  <c:v>22.682123938301558</c:v>
                </c:pt>
                <c:pt idx="264">
                  <c:v>22.891629597810304</c:v>
                </c:pt>
                <c:pt idx="265">
                  <c:v>23.102447814139442</c:v>
                </c:pt>
                <c:pt idx="266">
                  <c:v>23.314584221797222</c:v>
                </c:pt>
                <c:pt idx="267">
                  <c:v>23.528044478838737</c:v>
                </c:pt>
                <c:pt idx="268">
                  <c:v>23.742834266963055</c:v>
                </c:pt>
                <c:pt idx="269">
                  <c:v>23.958959291610778</c:v>
                </c:pt>
                <c:pt idx="270">
                  <c:v>24.176425282061992</c:v>
                </c:pt>
                <c:pt idx="271">
                  <c:v>24.395237991534625</c:v>
                </c:pt>
                <c:pt idx="272">
                  <c:v>24.615403197283175</c:v>
                </c:pt>
                <c:pt idx="273">
                  <c:v>24.836926700697902</c:v>
                </c:pt>
                <c:pt idx="274">
                  <c:v>25.059814327404364</c:v>
                </c:pt>
                <c:pt idx="275">
                  <c:v>25.284071927363403</c:v>
                </c:pt>
                <c:pt idx="276">
                  <c:v>25.509705374971535</c:v>
                </c:pt>
                <c:pt idx="277">
                  <c:v>25.736720569161722</c:v>
                </c:pt>
                <c:pt idx="278">
                  <c:v>25.965123433504605</c:v>
                </c:pt>
                <c:pt idx="279">
                  <c:v>26.194919916310102</c:v>
                </c:pt>
                <c:pt idx="280">
                  <c:v>26.426115990729478</c:v>
                </c:pt>
                <c:pt idx="281">
                  <c:v>26.658717654857767</c:v>
                </c:pt>
                <c:pt idx="282">
                  <c:v>26.892730931836674</c:v>
                </c:pt>
                <c:pt idx="283">
                  <c:v>27.128161869957868</c:v>
                </c:pt>
                <c:pt idx="284">
                  <c:v>27.3650165427667</c:v>
                </c:pt>
                <c:pt idx="285">
                  <c:v>27.603301049166355</c:v>
                </c:pt>
                <c:pt idx="286">
                  <c:v>27.843021513522423</c:v>
                </c:pt>
                <c:pt idx="287">
                  <c:v>28.084184085767909</c:v>
                </c:pt>
                <c:pt idx="288">
                  <c:v>28.326794941508656</c:v>
                </c:pt>
                <c:pt idx="289">
                  <c:v>28.570860282129221</c:v>
                </c:pt>
                <c:pt idx="290">
                  <c:v>28.816386334899175</c:v>
                </c:pt>
                <c:pt idx="291">
                  <c:v>29.063379353079824</c:v>
                </c:pt>
                <c:pt idx="292">
                  <c:v>29.311845616031398</c:v>
                </c:pt>
                <c:pt idx="293">
                  <c:v>29.561791429320653</c:v>
                </c:pt>
                <c:pt idx="294">
                  <c:v>29.81322312482893</c:v>
                </c:pt>
                <c:pt idx="295">
                  <c:v>30.066147060860658</c:v>
                </c:pt>
                <c:pt idx="296">
                  <c:v>30.320569622252272</c:v>
                </c:pt>
                <c:pt idx="297">
                  <c:v>30.576497220481624</c:v>
                </c:pt>
                <c:pt idx="298">
                  <c:v>30.833936293777807</c:v>
                </c:pt>
                <c:pt idx="299">
                  <c:v>31.092893307231442</c:v>
                </c:pt>
                <c:pt idx="300">
                  <c:v>31.353374752905417</c:v>
                </c:pt>
                <c:pt idx="301">
                  <c:v>31.615387149946073</c:v>
                </c:pt>
                <c:pt idx="302">
                  <c:v>31.878937044694869</c:v>
                </c:pt>
                <c:pt idx="303">
                  <c:v>32.144031010800461</c:v>
                </c:pt>
                <c:pt idx="304">
                  <c:v>32.410675649331296</c:v>
                </c:pt>
                <c:pt idx="305">
                  <c:v>32.678877588888589</c:v>
                </c:pt>
                <c:pt idx="306">
                  <c:v>32.948643485719892</c:v>
                </c:pt>
                <c:pt idx="307">
                  <c:v>33.219980023832953</c:v>
                </c:pt>
                <c:pt idx="308">
                  <c:v>33.492893915110216</c:v>
                </c:pt>
                <c:pt idx="309">
                  <c:v>33.767391899423657</c:v>
                </c:pt>
                <c:pt idx="310">
                  <c:v>34.043480744750184</c:v>
                </c:pt>
                <c:pt idx="311">
                  <c:v>34.321167247287434</c:v>
                </c:pt>
                <c:pt idx="312">
                  <c:v>34.600458231570116</c:v>
                </c:pt>
                <c:pt idx="313">
                  <c:v>34.881360550586763</c:v>
                </c:pt>
                <c:pt idx="314">
                  <c:v>35.163881085897017</c:v>
                </c:pt>
                <c:pt idx="315">
                  <c:v>35.448026747749367</c:v>
                </c:pt>
                <c:pt idx="316">
                  <c:v>35.733804475199378</c:v>
                </c:pt>
                <c:pt idx="317">
                  <c:v>36.021221236228385</c:v>
                </c:pt>
                <c:pt idx="318">
                  <c:v>36.310284027862714</c:v>
                </c:pt>
                <c:pt idx="319">
                  <c:v>36.600999876293344</c:v>
                </c:pt>
                <c:pt idx="320">
                  <c:v>36.893375836996107</c:v>
                </c:pt>
                <c:pt idx="321">
                  <c:v>37.187418994852329</c:v>
                </c:pt>
                <c:pt idx="322">
                  <c:v>37.483136464270025</c:v>
                </c:pt>
                <c:pt idx="323">
                  <c:v>37.780535389305527</c:v>
                </c:pt>
                <c:pt idx="324">
                  <c:v>38.079622943785637</c:v>
                </c:pt>
                <c:pt idx="325">
                  <c:v>38.380406331430343</c:v>
                </c:pt>
                <c:pt idx="326">
                  <c:v>38.682892785975902</c:v>
                </c:pt>
                <c:pt idx="327">
                  <c:v>38.987089571298554</c:v>
                </c:pt>
                <c:pt idx="328">
                  <c:v>39.293003981538689</c:v>
                </c:pt>
                <c:pt idx="329">
                  <c:v>39.600643341225499</c:v>
                </c:pt>
                <c:pt idx="330">
                  <c:v>39.910015005402215</c:v>
                </c:pt>
                <c:pt idx="331">
                  <c:v>40.221126359751757</c:v>
                </c:pt>
                <c:pt idx="332">
                  <c:v>40.533984820723006</c:v>
                </c:pt>
                <c:pt idx="333">
                  <c:v>40.848597835657493</c:v>
                </c:pt>
                <c:pt idx="334">
                  <c:v>41.1649728829167</c:v>
                </c:pt>
                <c:pt idx="335">
                  <c:v>41.483117472009809</c:v>
                </c:pt>
                <c:pt idx="336">
                  <c:v>41.803039143721982</c:v>
                </c:pt>
                <c:pt idx="337">
                  <c:v>42.124745470243248</c:v>
                </c:pt>
                <c:pt idx="338">
                  <c:v>42.448244055297785</c:v>
                </c:pt>
                <c:pt idx="339">
                  <c:v>42.773542534273865</c:v>
                </c:pt>
                <c:pt idx="340">
                  <c:v>43.100648574354231</c:v>
                </c:pt>
                <c:pt idx="341">
                  <c:v>43.429569874647072</c:v>
                </c:pt>
                <c:pt idx="342">
                  <c:v>43.760314166317471</c:v>
                </c:pt>
                <c:pt idx="343">
                  <c:v>44.09288921271947</c:v>
                </c:pt>
                <c:pt idx="344">
                  <c:v>44.427302809528626</c:v>
                </c:pt>
                <c:pt idx="345">
                  <c:v>44.763562784875099</c:v>
                </c:pt>
                <c:pt idx="346">
                  <c:v>45.101676999477334</c:v>
                </c:pt>
                <c:pt idx="347">
                  <c:v>45.441653346776242</c:v>
                </c:pt>
                <c:pt idx="348">
                  <c:v>45.78349975306994</c:v>
                </c:pt>
                <c:pt idx="349">
                  <c:v>46.127224177649111</c:v>
                </c:pt>
                <c:pt idx="350">
                  <c:v>46.472834612932786</c:v>
                </c:pt>
                <c:pt idx="351">
                  <c:v>46.820339084604818</c:v>
                </c:pt>
                <c:pt idx="352">
                  <c:v>47.169745651750816</c:v>
                </c:pt>
                <c:pt idx="353">
                  <c:v>47.521062406995682</c:v>
                </c:pt>
                <c:pt idx="354">
                  <c:v>47.874297476641743</c:v>
                </c:pt>
                <c:pt idx="355">
                  <c:v>48.229459020807369</c:v>
                </c:pt>
                <c:pt idx="356">
                  <c:v>48.586555233566237</c:v>
                </c:pt>
                <c:pt idx="357">
                  <c:v>48.945594343087087</c:v>
                </c:pt>
                <c:pt idx="358">
                  <c:v>49.30658461177417</c:v>
                </c:pt>
                <c:pt idx="359">
                  <c:v>49.669534336408105</c:v>
                </c:pt>
                <c:pt idx="360">
                  <c:v>50.034451848287482</c:v>
                </c:pt>
              </c:numCache>
            </c:numRef>
          </c:val>
          <c:smooth val="0"/>
          <c:extLst>
            <c:ext xmlns:c16="http://schemas.microsoft.com/office/drawing/2014/chart" uri="{C3380CC4-5D6E-409C-BE32-E72D297353CC}">
              <c16:uniqueId val="{00000003-097B-4EA1-9DE2-6AF28C35F459}"/>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MOIC (Sell) </a:t>
            </a:r>
            <a:r>
              <a:rPr lang="en-US" sz="1400" b="0" i="0" u="none" strike="noStrike" baseline="0">
                <a:effectLst/>
              </a:rPr>
              <a:t>Scenarios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'Cash Flows'!$A$2</c:f>
              <c:strCache>
                <c:ptCount val="1"/>
                <c:pt idx="0">
                  <c:v>Bear</c:v>
                </c:pt>
              </c:strCache>
            </c:strRef>
          </c:tx>
          <c:spPr>
            <a:ln w="28575" cap="rnd">
              <a:solidFill>
                <a:schemeClr val="accent1"/>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Flows'!$Y$23:$Y$383</c:f>
              <c:numCache>
                <c:formatCode>0.0%</c:formatCode>
                <c:ptCount val="361"/>
                <c:pt idx="0">
                  <c:v>0</c:v>
                </c:pt>
                <c:pt idx="1">
                  <c:v>-4.680559847717548E-3</c:v>
                </c:pt>
                <c:pt idx="2">
                  <c:v>-8.9622116351901725E-3</c:v>
                </c:pt>
                <c:pt idx="3">
                  <c:v>-1.2843127682428483E-2</c:v>
                </c:pt>
                <c:pt idx="4">
                  <c:v>-1.6321472446174701E-2</c:v>
                </c:pt>
                <c:pt idx="5">
                  <c:v>-1.9395402487007489E-2</c:v>
                </c:pt>
                <c:pt idx="6">
                  <c:v>-2.2063066436311205E-2</c:v>
                </c:pt>
                <c:pt idx="7">
                  <c:v>-2.4322604963108771E-2</c:v>
                </c:pt>
                <c:pt idx="8">
                  <c:v>-2.6172150740757513E-2</c:v>
                </c:pt>
                <c:pt idx="9">
                  <c:v>-2.7609828413507665E-2</c:v>
                </c:pt>
                <c:pt idx="10">
                  <c:v>-2.8633754562922841E-2</c:v>
                </c:pt>
                <c:pt idx="11">
                  <c:v>-2.9242037674161836E-2</c:v>
                </c:pt>
                <c:pt idx="12">
                  <c:v>-2.9432778102121322E-2</c:v>
                </c:pt>
                <c:pt idx="13">
                  <c:v>-2.9204068037438767E-2</c:v>
                </c:pt>
                <c:pt idx="14">
                  <c:v>-2.8553991472355069E-2</c:v>
                </c:pt>
                <c:pt idx="15">
                  <c:v>-2.7480624166436353E-2</c:v>
                </c:pt>
                <c:pt idx="16">
                  <c:v>-2.5982033612154221E-2</c:v>
                </c:pt>
                <c:pt idx="17">
                  <c:v>-2.4056279000324022E-2</c:v>
                </c:pt>
                <c:pt idx="18">
                  <c:v>-2.1701411185400459E-2</c:v>
                </c:pt>
                <c:pt idx="19">
                  <c:v>-1.8915472650630004E-2</c:v>
                </c:pt>
                <c:pt idx="20">
                  <c:v>-1.5696497473059592E-2</c:v>
                </c:pt>
                <c:pt idx="21">
                  <c:v>-1.2042511288400793E-2</c:v>
                </c:pt>
                <c:pt idx="22">
                  <c:v>-7.9515312557491349E-3</c:v>
                </c:pt>
                <c:pt idx="23">
                  <c:v>-3.4215660221577062E-3</c:v>
                </c:pt>
                <c:pt idx="24">
                  <c:v>1.549384312935157E-3</c:v>
                </c:pt>
                <c:pt idx="25">
                  <c:v>6.963328233425289E-3</c:v>
                </c:pt>
                <c:pt idx="26">
                  <c:v>2.1813233887844563E-2</c:v>
                </c:pt>
                <c:pt idx="27">
                  <c:v>3.7128695876133114E-2</c:v>
                </c:pt>
                <c:pt idx="28">
                  <c:v>5.2911786795916273E-2</c:v>
                </c:pt>
                <c:pt idx="29">
                  <c:v>6.9164588051088563E-2</c:v>
                </c:pt>
                <c:pt idx="30">
                  <c:v>8.5889189888437856E-2</c:v>
                </c:pt>
                <c:pt idx="31">
                  <c:v>0.10308769143442002</c:v>
                </c:pt>
                <c:pt idx="32">
                  <c:v>0.12076220073208517</c:v>
                </c:pt>
                <c:pt idx="33">
                  <c:v>0.13891483477815558</c:v>
                </c:pt>
                <c:pt idx="34">
                  <c:v>0.15754771956025657</c:v>
                </c:pt>
                <c:pt idx="35">
                  <c:v>0.17666299009430034</c:v>
                </c:pt>
                <c:pt idx="36">
                  <c:v>0.19626279046202383</c:v>
                </c:pt>
                <c:pt idx="37">
                  <c:v>0.21634927384868111</c:v>
                </c:pt>
                <c:pt idx="38">
                  <c:v>0.23692460258089049</c:v>
                </c:pt>
                <c:pt idx="39">
                  <c:v>0.25799094816463802</c:v>
                </c:pt>
                <c:pt idx="40">
                  <c:v>0.27955049132343684</c:v>
                </c:pt>
                <c:pt idx="41">
                  <c:v>0.30160542203664398</c:v>
                </c:pt>
                <c:pt idx="42">
                  <c:v>0.32415793957793443</c:v>
                </c:pt>
                <c:pt idx="43">
                  <c:v>0.34721025255393384</c:v>
                </c:pt>
                <c:pt idx="44">
                  <c:v>0.37076457894301029</c:v>
                </c:pt>
                <c:pt idx="45">
                  <c:v>0.3948231461342252</c:v>
                </c:pt>
                <c:pt idx="46">
                  <c:v>0.41938819096644475</c:v>
                </c:pt>
                <c:pt idx="47">
                  <c:v>0.44446195976761288</c:v>
                </c:pt>
                <c:pt idx="48">
                  <c:v>0.47004670839418444</c:v>
                </c:pt>
                <c:pt idx="49">
                  <c:v>0.49614470227072227</c:v>
                </c:pt>
                <c:pt idx="50">
                  <c:v>0.52275821642965581</c:v>
                </c:pt>
                <c:pt idx="51">
                  <c:v>0.54988953555120412</c:v>
                </c:pt>
                <c:pt idx="52">
                  <c:v>0.57754095400346295</c:v>
                </c:pt>
                <c:pt idx="53">
                  <c:v>0.60571477588265632</c:v>
                </c:pt>
                <c:pt idx="54">
                  <c:v>0.63441331505355458</c:v>
                </c:pt>
                <c:pt idx="55">
                  <c:v>0.66363889519005781</c:v>
                </c:pt>
                <c:pt idx="56">
                  <c:v>0.69339384981594721</c:v>
                </c:pt>
                <c:pt idx="57">
                  <c:v>0.72368052234580249</c:v>
                </c:pt>
                <c:pt idx="58">
                  <c:v>0.75450126612608992</c:v>
                </c:pt>
                <c:pt idx="59">
                  <c:v>0.78585844447641684</c:v>
                </c:pt>
                <c:pt idx="60">
                  <c:v>0.81775443073095822</c:v>
                </c:pt>
                <c:pt idx="61">
                  <c:v>0.85019160828005225</c:v>
                </c:pt>
                <c:pt idx="62">
                  <c:v>0.88317237061196685</c:v>
                </c:pt>
                <c:pt idx="63">
                  <c:v>0.91669912135483933</c:v>
                </c:pt>
                <c:pt idx="64">
                  <c:v>0.95077427431878692</c:v>
                </c:pt>
                <c:pt idx="65">
                  <c:v>0.98540025353819194</c:v>
                </c:pt>
                <c:pt idx="66">
                  <c:v>1.0205794933141601</c:v>
                </c:pt>
                <c:pt idx="67">
                  <c:v>1.0563144382571528</c:v>
                </c:pt>
                <c:pt idx="68">
                  <c:v>1.0926075433297975</c:v>
                </c:pt>
                <c:pt idx="69">
                  <c:v>1.1294612738898702</c:v>
                </c:pt>
                <c:pt idx="70">
                  <c:v>1.1668781057334578</c:v>
                </c:pt>
                <c:pt idx="71">
                  <c:v>1.2048605251382969</c:v>
                </c:pt>
                <c:pt idx="72">
                  <c:v>1.2434110289072908</c:v>
                </c:pt>
                <c:pt idx="73">
                  <c:v>1.2825321244122048</c:v>
                </c:pt>
                <c:pt idx="74">
                  <c:v>1.3222263296375434</c:v>
                </c:pt>
                <c:pt idx="75">
                  <c:v>1.3624961732246053</c:v>
                </c:pt>
                <c:pt idx="76">
                  <c:v>1.4033441945157208</c:v>
                </c:pt>
                <c:pt idx="77">
                  <c:v>1.4447729435986723</c:v>
                </c:pt>
                <c:pt idx="78">
                  <c:v>1.4867849813512946</c:v>
                </c:pt>
                <c:pt idx="79">
                  <c:v>1.5293828794862612</c:v>
                </c:pt>
                <c:pt idx="80">
                  <c:v>1.5725692205960533</c:v>
                </c:pt>
                <c:pt idx="81">
                  <c:v>1.6163465981981153</c:v>
                </c:pt>
                <c:pt idx="82">
                  <c:v>1.6607176167801934</c:v>
                </c:pt>
                <c:pt idx="83">
                  <c:v>1.7056848918458631</c:v>
                </c:pt>
                <c:pt idx="84">
                  <c:v>1.7512510499602427</c:v>
                </c:pt>
                <c:pt idx="85">
                  <c:v>1.7974187287958947</c:v>
                </c:pt>
                <c:pt idx="86">
                  <c:v>1.8441905771789169</c:v>
                </c:pt>
                <c:pt idx="87">
                  <c:v>1.8915692551352212</c:v>
                </c:pt>
                <c:pt idx="88">
                  <c:v>1.9395574339370054</c:v>
                </c:pt>
                <c:pt idx="89">
                  <c:v>1.9881577961494128</c:v>
                </c:pt>
                <c:pt idx="90">
                  <c:v>2.0373730356773865</c:v>
                </c:pt>
                <c:pt idx="91">
                  <c:v>2.0872058578127133</c:v>
                </c:pt>
                <c:pt idx="92">
                  <c:v>2.1376589792812664</c:v>
                </c:pt>
                <c:pt idx="93">
                  <c:v>2.1887351282904346</c:v>
                </c:pt>
                <c:pt idx="94">
                  <c:v>2.240437044576753</c:v>
                </c:pt>
                <c:pt idx="95">
                  <c:v>2.2927674794537274</c:v>
                </c:pt>
                <c:pt idx="96">
                  <c:v>2.3457291958598536</c:v>
                </c:pt>
                <c:pt idx="97">
                  <c:v>2.3993249684068356</c:v>
                </c:pt>
                <c:pt idx="98">
                  <c:v>2.4535575834280037</c:v>
                </c:pt>
                <c:pt idx="99">
                  <c:v>2.5084298390269284</c:v>
                </c:pt>
                <c:pt idx="100">
                  <c:v>15.899018028200768</c:v>
                </c:pt>
                <c:pt idx="101">
                  <c:v>15.899018028200768</c:v>
                </c:pt>
                <c:pt idx="102">
                  <c:v>15.899018028200768</c:v>
                </c:pt>
                <c:pt idx="103">
                  <c:v>15.899018028200768</c:v>
                </c:pt>
                <c:pt idx="104">
                  <c:v>15.899018028200768</c:v>
                </c:pt>
                <c:pt idx="105">
                  <c:v>15.899018028200768</c:v>
                </c:pt>
                <c:pt idx="106">
                  <c:v>15.899018028200768</c:v>
                </c:pt>
                <c:pt idx="107">
                  <c:v>15.899018028200768</c:v>
                </c:pt>
                <c:pt idx="108">
                  <c:v>15.899018028200768</c:v>
                </c:pt>
                <c:pt idx="109">
                  <c:v>15.899018028200768</c:v>
                </c:pt>
                <c:pt idx="110">
                  <c:v>15.899018028200768</c:v>
                </c:pt>
                <c:pt idx="111">
                  <c:v>15.899018028200768</c:v>
                </c:pt>
                <c:pt idx="112">
                  <c:v>15.899018028200768</c:v>
                </c:pt>
                <c:pt idx="113">
                  <c:v>15.899018028200768</c:v>
                </c:pt>
                <c:pt idx="114">
                  <c:v>15.899018028200768</c:v>
                </c:pt>
                <c:pt idx="115">
                  <c:v>15.899018028200768</c:v>
                </c:pt>
                <c:pt idx="116">
                  <c:v>15.899018028200768</c:v>
                </c:pt>
                <c:pt idx="117">
                  <c:v>15.899018028200768</c:v>
                </c:pt>
                <c:pt idx="118">
                  <c:v>15.899018028200768</c:v>
                </c:pt>
                <c:pt idx="119">
                  <c:v>15.899018028200768</c:v>
                </c:pt>
                <c:pt idx="120">
                  <c:v>15.899018028200768</c:v>
                </c:pt>
                <c:pt idx="121">
                  <c:v>15.899018028200768</c:v>
                </c:pt>
                <c:pt idx="122">
                  <c:v>15.899018028200768</c:v>
                </c:pt>
                <c:pt idx="123">
                  <c:v>15.899018028200768</c:v>
                </c:pt>
                <c:pt idx="124">
                  <c:v>15.899018028200768</c:v>
                </c:pt>
                <c:pt idx="125">
                  <c:v>15.899018028200768</c:v>
                </c:pt>
                <c:pt idx="126">
                  <c:v>15.899018028200768</c:v>
                </c:pt>
                <c:pt idx="127">
                  <c:v>15.899018028200768</c:v>
                </c:pt>
                <c:pt idx="128">
                  <c:v>15.899018028200768</c:v>
                </c:pt>
                <c:pt idx="129">
                  <c:v>15.899018028200768</c:v>
                </c:pt>
                <c:pt idx="130">
                  <c:v>15.899018028200768</c:v>
                </c:pt>
                <c:pt idx="131">
                  <c:v>15.899018028200768</c:v>
                </c:pt>
                <c:pt idx="132">
                  <c:v>15.899018028200768</c:v>
                </c:pt>
                <c:pt idx="133">
                  <c:v>15.899018028200768</c:v>
                </c:pt>
                <c:pt idx="134">
                  <c:v>15.899018028200768</c:v>
                </c:pt>
                <c:pt idx="135">
                  <c:v>15.899018028200768</c:v>
                </c:pt>
                <c:pt idx="136">
                  <c:v>15.899018028200768</c:v>
                </c:pt>
                <c:pt idx="137">
                  <c:v>15.899018028200768</c:v>
                </c:pt>
                <c:pt idx="138">
                  <c:v>15.899018028200768</c:v>
                </c:pt>
                <c:pt idx="139">
                  <c:v>15.899018028200768</c:v>
                </c:pt>
                <c:pt idx="140">
                  <c:v>15.899018028200768</c:v>
                </c:pt>
                <c:pt idx="141">
                  <c:v>15.899018028200768</c:v>
                </c:pt>
                <c:pt idx="142">
                  <c:v>15.899018028200768</c:v>
                </c:pt>
                <c:pt idx="143">
                  <c:v>15.899018028200768</c:v>
                </c:pt>
                <c:pt idx="144">
                  <c:v>15.899018028200768</c:v>
                </c:pt>
                <c:pt idx="145">
                  <c:v>15.899018028200768</c:v>
                </c:pt>
                <c:pt idx="146">
                  <c:v>15.899018028200768</c:v>
                </c:pt>
                <c:pt idx="147">
                  <c:v>15.899018028200768</c:v>
                </c:pt>
                <c:pt idx="148">
                  <c:v>15.899018028200768</c:v>
                </c:pt>
                <c:pt idx="149">
                  <c:v>15.899018028200768</c:v>
                </c:pt>
                <c:pt idx="150">
                  <c:v>15.899018028200768</c:v>
                </c:pt>
                <c:pt idx="151">
                  <c:v>15.899018028200768</c:v>
                </c:pt>
                <c:pt idx="152">
                  <c:v>15.899018028200768</c:v>
                </c:pt>
                <c:pt idx="153">
                  <c:v>15.899018028200768</c:v>
                </c:pt>
                <c:pt idx="154">
                  <c:v>15.899018028200768</c:v>
                </c:pt>
                <c:pt idx="155">
                  <c:v>15.899018028200768</c:v>
                </c:pt>
                <c:pt idx="156">
                  <c:v>15.899018028200768</c:v>
                </c:pt>
                <c:pt idx="157">
                  <c:v>15.899018028200768</c:v>
                </c:pt>
                <c:pt idx="158">
                  <c:v>15.899018028200768</c:v>
                </c:pt>
                <c:pt idx="159">
                  <c:v>15.899018028200768</c:v>
                </c:pt>
                <c:pt idx="160">
                  <c:v>15.899018028200768</c:v>
                </c:pt>
                <c:pt idx="161">
                  <c:v>15.899018028200768</c:v>
                </c:pt>
                <c:pt idx="162">
                  <c:v>15.899018028200768</c:v>
                </c:pt>
                <c:pt idx="163">
                  <c:v>15.899018028200768</c:v>
                </c:pt>
                <c:pt idx="164">
                  <c:v>15.899018028200768</c:v>
                </c:pt>
                <c:pt idx="165">
                  <c:v>15.899018028200768</c:v>
                </c:pt>
                <c:pt idx="166">
                  <c:v>15.899018028200768</c:v>
                </c:pt>
                <c:pt idx="167">
                  <c:v>15.899018028200768</c:v>
                </c:pt>
                <c:pt idx="168">
                  <c:v>15.899018028200768</c:v>
                </c:pt>
                <c:pt idx="169">
                  <c:v>15.899018028200768</c:v>
                </c:pt>
                <c:pt idx="170">
                  <c:v>15.899018028200768</c:v>
                </c:pt>
                <c:pt idx="171">
                  <c:v>15.899018028200768</c:v>
                </c:pt>
                <c:pt idx="172">
                  <c:v>15.899018028200768</c:v>
                </c:pt>
                <c:pt idx="173">
                  <c:v>15.899018028200768</c:v>
                </c:pt>
                <c:pt idx="174">
                  <c:v>15.899018028200768</c:v>
                </c:pt>
                <c:pt idx="175">
                  <c:v>15.899018028200768</c:v>
                </c:pt>
                <c:pt idx="176">
                  <c:v>15.899018028200768</c:v>
                </c:pt>
                <c:pt idx="177">
                  <c:v>15.899018028200768</c:v>
                </c:pt>
                <c:pt idx="178">
                  <c:v>15.899018028200768</c:v>
                </c:pt>
                <c:pt idx="179">
                  <c:v>15.899018028200768</c:v>
                </c:pt>
                <c:pt idx="180">
                  <c:v>15.899018028200768</c:v>
                </c:pt>
                <c:pt idx="181">
                  <c:v>15.899018028200768</c:v>
                </c:pt>
                <c:pt idx="182">
                  <c:v>15.899018028200768</c:v>
                </c:pt>
                <c:pt idx="183">
                  <c:v>15.899018028200768</c:v>
                </c:pt>
                <c:pt idx="184">
                  <c:v>15.899018028200768</c:v>
                </c:pt>
                <c:pt idx="185">
                  <c:v>15.899018028200768</c:v>
                </c:pt>
                <c:pt idx="186">
                  <c:v>15.899018028200768</c:v>
                </c:pt>
                <c:pt idx="187">
                  <c:v>15.899018028200768</c:v>
                </c:pt>
                <c:pt idx="188">
                  <c:v>15.899018028200768</c:v>
                </c:pt>
                <c:pt idx="189">
                  <c:v>15.899018028200768</c:v>
                </c:pt>
                <c:pt idx="190">
                  <c:v>15.899018028200768</c:v>
                </c:pt>
                <c:pt idx="191">
                  <c:v>15.899018028200768</c:v>
                </c:pt>
                <c:pt idx="192">
                  <c:v>15.899018028200768</c:v>
                </c:pt>
                <c:pt idx="193">
                  <c:v>15.899018028200768</c:v>
                </c:pt>
                <c:pt idx="194">
                  <c:v>15.899018028200768</c:v>
                </c:pt>
                <c:pt idx="195">
                  <c:v>15.899018028200768</c:v>
                </c:pt>
                <c:pt idx="196">
                  <c:v>15.899018028200768</c:v>
                </c:pt>
                <c:pt idx="197">
                  <c:v>15.899018028200768</c:v>
                </c:pt>
                <c:pt idx="198">
                  <c:v>15.899018028200768</c:v>
                </c:pt>
                <c:pt idx="199">
                  <c:v>15.899018028200768</c:v>
                </c:pt>
                <c:pt idx="200">
                  <c:v>15.899018028200768</c:v>
                </c:pt>
                <c:pt idx="201">
                  <c:v>15.899018028200768</c:v>
                </c:pt>
                <c:pt idx="202">
                  <c:v>15.899018028200768</c:v>
                </c:pt>
                <c:pt idx="203">
                  <c:v>15.899018028200768</c:v>
                </c:pt>
                <c:pt idx="204">
                  <c:v>15.899018028200768</c:v>
                </c:pt>
                <c:pt idx="205">
                  <c:v>15.899018028200768</c:v>
                </c:pt>
                <c:pt idx="206">
                  <c:v>15.899018028200768</c:v>
                </c:pt>
                <c:pt idx="207">
                  <c:v>15.899018028200768</c:v>
                </c:pt>
                <c:pt idx="208">
                  <c:v>15.899018028200768</c:v>
                </c:pt>
                <c:pt idx="209">
                  <c:v>15.899018028200768</c:v>
                </c:pt>
                <c:pt idx="210">
                  <c:v>15.899018028200768</c:v>
                </c:pt>
                <c:pt idx="211">
                  <c:v>15.899018028200768</c:v>
                </c:pt>
                <c:pt idx="212">
                  <c:v>15.899018028200768</c:v>
                </c:pt>
                <c:pt idx="213">
                  <c:v>15.899018028200768</c:v>
                </c:pt>
                <c:pt idx="214">
                  <c:v>15.899018028200768</c:v>
                </c:pt>
                <c:pt idx="215">
                  <c:v>15.899018028200768</c:v>
                </c:pt>
                <c:pt idx="216">
                  <c:v>15.899018028200768</c:v>
                </c:pt>
                <c:pt idx="217">
                  <c:v>15.899018028200768</c:v>
                </c:pt>
                <c:pt idx="218">
                  <c:v>15.899018028200768</c:v>
                </c:pt>
                <c:pt idx="219">
                  <c:v>15.899018028200768</c:v>
                </c:pt>
                <c:pt idx="220">
                  <c:v>15.899018028200768</c:v>
                </c:pt>
                <c:pt idx="221">
                  <c:v>15.899018028200768</c:v>
                </c:pt>
                <c:pt idx="222">
                  <c:v>15.899018028200768</c:v>
                </c:pt>
                <c:pt idx="223">
                  <c:v>15.899018028200768</c:v>
                </c:pt>
                <c:pt idx="224">
                  <c:v>15.899018028200768</c:v>
                </c:pt>
                <c:pt idx="225">
                  <c:v>15.899018028200768</c:v>
                </c:pt>
                <c:pt idx="226">
                  <c:v>15.899018028200768</c:v>
                </c:pt>
                <c:pt idx="227">
                  <c:v>15.899018028200768</c:v>
                </c:pt>
                <c:pt idx="228">
                  <c:v>15.899018028200768</c:v>
                </c:pt>
                <c:pt idx="229">
                  <c:v>15.899018028200768</c:v>
                </c:pt>
                <c:pt idx="230">
                  <c:v>15.899018028200768</c:v>
                </c:pt>
                <c:pt idx="231">
                  <c:v>15.899018028200768</c:v>
                </c:pt>
                <c:pt idx="232">
                  <c:v>15.899018028200768</c:v>
                </c:pt>
                <c:pt idx="233">
                  <c:v>15.899018028200768</c:v>
                </c:pt>
                <c:pt idx="234">
                  <c:v>15.899018028200768</c:v>
                </c:pt>
                <c:pt idx="235">
                  <c:v>15.899018028200768</c:v>
                </c:pt>
                <c:pt idx="236">
                  <c:v>15.899018028200768</c:v>
                </c:pt>
                <c:pt idx="237">
                  <c:v>15.899018028200768</c:v>
                </c:pt>
                <c:pt idx="238">
                  <c:v>15.899018028200768</c:v>
                </c:pt>
                <c:pt idx="239">
                  <c:v>15.899018028200768</c:v>
                </c:pt>
                <c:pt idx="240">
                  <c:v>15.899018028200768</c:v>
                </c:pt>
                <c:pt idx="241">
                  <c:v>15.899018028200768</c:v>
                </c:pt>
                <c:pt idx="242">
                  <c:v>15.899018028200768</c:v>
                </c:pt>
                <c:pt idx="243">
                  <c:v>15.899018028200768</c:v>
                </c:pt>
                <c:pt idx="244">
                  <c:v>15.899018028200768</c:v>
                </c:pt>
                <c:pt idx="245">
                  <c:v>15.899018028200768</c:v>
                </c:pt>
                <c:pt idx="246">
                  <c:v>15.899018028200768</c:v>
                </c:pt>
                <c:pt idx="247">
                  <c:v>15.899018028200768</c:v>
                </c:pt>
                <c:pt idx="248">
                  <c:v>15.899018028200768</c:v>
                </c:pt>
                <c:pt idx="249">
                  <c:v>15.899018028200768</c:v>
                </c:pt>
                <c:pt idx="250">
                  <c:v>15.899018028200768</c:v>
                </c:pt>
                <c:pt idx="251">
                  <c:v>15.899018028200768</c:v>
                </c:pt>
                <c:pt idx="252">
                  <c:v>15.899018028200768</c:v>
                </c:pt>
                <c:pt idx="253">
                  <c:v>15.899018028200768</c:v>
                </c:pt>
                <c:pt idx="254">
                  <c:v>15.899018028200768</c:v>
                </c:pt>
                <c:pt idx="255">
                  <c:v>15.899018028200768</c:v>
                </c:pt>
                <c:pt idx="256">
                  <c:v>15.899018028200768</c:v>
                </c:pt>
                <c:pt idx="257">
                  <c:v>15.899018028200768</c:v>
                </c:pt>
                <c:pt idx="258">
                  <c:v>15.899018028200768</c:v>
                </c:pt>
                <c:pt idx="259">
                  <c:v>15.899018028200768</c:v>
                </c:pt>
                <c:pt idx="260">
                  <c:v>15.899018028200768</c:v>
                </c:pt>
                <c:pt idx="261">
                  <c:v>15.899018028200768</c:v>
                </c:pt>
                <c:pt idx="262">
                  <c:v>15.899018028200768</c:v>
                </c:pt>
                <c:pt idx="263">
                  <c:v>15.899018028200768</c:v>
                </c:pt>
                <c:pt idx="264">
                  <c:v>15.899018028200768</c:v>
                </c:pt>
                <c:pt idx="265">
                  <c:v>15.899018028200768</c:v>
                </c:pt>
                <c:pt idx="266">
                  <c:v>15.899018028200768</c:v>
                </c:pt>
                <c:pt idx="267">
                  <c:v>15.899018028200768</c:v>
                </c:pt>
                <c:pt idx="268">
                  <c:v>15.899018028200768</c:v>
                </c:pt>
                <c:pt idx="269">
                  <c:v>15.899018028200768</c:v>
                </c:pt>
                <c:pt idx="270">
                  <c:v>15.899018028200768</c:v>
                </c:pt>
                <c:pt idx="271">
                  <c:v>15.899018028200768</c:v>
                </c:pt>
                <c:pt idx="272">
                  <c:v>15.899018028200768</c:v>
                </c:pt>
                <c:pt idx="273">
                  <c:v>15.899018028200768</c:v>
                </c:pt>
                <c:pt idx="274">
                  <c:v>15.899018028200768</c:v>
                </c:pt>
                <c:pt idx="275">
                  <c:v>15.899018028200768</c:v>
                </c:pt>
                <c:pt idx="276">
                  <c:v>15.899018028200768</c:v>
                </c:pt>
                <c:pt idx="277">
                  <c:v>15.899018028200768</c:v>
                </c:pt>
                <c:pt idx="278">
                  <c:v>15.899018028200768</c:v>
                </c:pt>
                <c:pt idx="279">
                  <c:v>15.899018028200768</c:v>
                </c:pt>
                <c:pt idx="280">
                  <c:v>15.899018028200768</c:v>
                </c:pt>
                <c:pt idx="281">
                  <c:v>15.899018028200768</c:v>
                </c:pt>
                <c:pt idx="282">
                  <c:v>15.899018028200768</c:v>
                </c:pt>
                <c:pt idx="283">
                  <c:v>15.899018028200768</c:v>
                </c:pt>
                <c:pt idx="284">
                  <c:v>15.899018028200768</c:v>
                </c:pt>
                <c:pt idx="285">
                  <c:v>15.899018028200768</c:v>
                </c:pt>
                <c:pt idx="286">
                  <c:v>15.899018028200768</c:v>
                </c:pt>
                <c:pt idx="287">
                  <c:v>15.899018028200768</c:v>
                </c:pt>
                <c:pt idx="288">
                  <c:v>15.899018028200768</c:v>
                </c:pt>
                <c:pt idx="289">
                  <c:v>15.899018028200768</c:v>
                </c:pt>
                <c:pt idx="290">
                  <c:v>15.899018028200768</c:v>
                </c:pt>
                <c:pt idx="291">
                  <c:v>15.899018028200768</c:v>
                </c:pt>
                <c:pt idx="292">
                  <c:v>15.899018028200768</c:v>
                </c:pt>
                <c:pt idx="293">
                  <c:v>15.899018028200768</c:v>
                </c:pt>
                <c:pt idx="294">
                  <c:v>15.899018028200768</c:v>
                </c:pt>
                <c:pt idx="295">
                  <c:v>15.899018028200768</c:v>
                </c:pt>
                <c:pt idx="296">
                  <c:v>15.899018028200768</c:v>
                </c:pt>
                <c:pt idx="297">
                  <c:v>15.899018028200768</c:v>
                </c:pt>
                <c:pt idx="298">
                  <c:v>15.899018028200768</c:v>
                </c:pt>
                <c:pt idx="299">
                  <c:v>15.899018028200768</c:v>
                </c:pt>
                <c:pt idx="300">
                  <c:v>15.899018028200768</c:v>
                </c:pt>
                <c:pt idx="301">
                  <c:v>15.899018028200768</c:v>
                </c:pt>
                <c:pt idx="302">
                  <c:v>15.899018028200768</c:v>
                </c:pt>
                <c:pt idx="303">
                  <c:v>15.899018028200768</c:v>
                </c:pt>
                <c:pt idx="304">
                  <c:v>15.899018028200768</c:v>
                </c:pt>
                <c:pt idx="305">
                  <c:v>15.899018028200768</c:v>
                </c:pt>
                <c:pt idx="306">
                  <c:v>15.899018028200768</c:v>
                </c:pt>
                <c:pt idx="307">
                  <c:v>15.899018028200768</c:v>
                </c:pt>
                <c:pt idx="308">
                  <c:v>15.899018028200768</c:v>
                </c:pt>
                <c:pt idx="309">
                  <c:v>15.899018028200768</c:v>
                </c:pt>
                <c:pt idx="310">
                  <c:v>15.899018028200768</c:v>
                </c:pt>
                <c:pt idx="311">
                  <c:v>15.899018028200768</c:v>
                </c:pt>
                <c:pt idx="312">
                  <c:v>15.899018028200768</c:v>
                </c:pt>
                <c:pt idx="313">
                  <c:v>15.899018028200768</c:v>
                </c:pt>
                <c:pt idx="314">
                  <c:v>15.899018028200768</c:v>
                </c:pt>
                <c:pt idx="315">
                  <c:v>15.899018028200768</c:v>
                </c:pt>
                <c:pt idx="316">
                  <c:v>15.899018028200768</c:v>
                </c:pt>
                <c:pt idx="317">
                  <c:v>15.899018028200768</c:v>
                </c:pt>
                <c:pt idx="318">
                  <c:v>15.899018028200768</c:v>
                </c:pt>
                <c:pt idx="319">
                  <c:v>15.899018028200768</c:v>
                </c:pt>
                <c:pt idx="320">
                  <c:v>15.899018028200768</c:v>
                </c:pt>
                <c:pt idx="321">
                  <c:v>15.899018028200768</c:v>
                </c:pt>
                <c:pt idx="322">
                  <c:v>15.899018028200768</c:v>
                </c:pt>
                <c:pt idx="323">
                  <c:v>15.899018028200768</c:v>
                </c:pt>
                <c:pt idx="324">
                  <c:v>15.899018028200768</c:v>
                </c:pt>
                <c:pt idx="325">
                  <c:v>15.899018028200768</c:v>
                </c:pt>
                <c:pt idx="326">
                  <c:v>15.899018028200768</c:v>
                </c:pt>
                <c:pt idx="327">
                  <c:v>15.899018028200768</c:v>
                </c:pt>
                <c:pt idx="328">
                  <c:v>15.899018028200768</c:v>
                </c:pt>
                <c:pt idx="329">
                  <c:v>15.899018028200768</c:v>
                </c:pt>
                <c:pt idx="330">
                  <c:v>15.899018028200768</c:v>
                </c:pt>
                <c:pt idx="331">
                  <c:v>15.899018028200768</c:v>
                </c:pt>
                <c:pt idx="332">
                  <c:v>15.899018028200768</c:v>
                </c:pt>
                <c:pt idx="333">
                  <c:v>15.899018028200768</c:v>
                </c:pt>
                <c:pt idx="334">
                  <c:v>15.899018028200768</c:v>
                </c:pt>
                <c:pt idx="335">
                  <c:v>15.899018028200768</c:v>
                </c:pt>
                <c:pt idx="336">
                  <c:v>15.899018028200768</c:v>
                </c:pt>
                <c:pt idx="337">
                  <c:v>15.899018028200768</c:v>
                </c:pt>
                <c:pt idx="338">
                  <c:v>15.899018028200768</c:v>
                </c:pt>
                <c:pt idx="339">
                  <c:v>15.899018028200768</c:v>
                </c:pt>
                <c:pt idx="340">
                  <c:v>15.899018028200768</c:v>
                </c:pt>
                <c:pt idx="341">
                  <c:v>15.899018028200768</c:v>
                </c:pt>
                <c:pt idx="342">
                  <c:v>15.899018028200768</c:v>
                </c:pt>
                <c:pt idx="343">
                  <c:v>15.899018028200768</c:v>
                </c:pt>
                <c:pt idx="344">
                  <c:v>15.899018028200768</c:v>
                </c:pt>
                <c:pt idx="345">
                  <c:v>15.899018028200768</c:v>
                </c:pt>
                <c:pt idx="346">
                  <c:v>15.899018028200768</c:v>
                </c:pt>
                <c:pt idx="347">
                  <c:v>15.899018028200768</c:v>
                </c:pt>
                <c:pt idx="348">
                  <c:v>15.899018028200768</c:v>
                </c:pt>
                <c:pt idx="349">
                  <c:v>15.899018028200768</c:v>
                </c:pt>
                <c:pt idx="350">
                  <c:v>15.899018028200768</c:v>
                </c:pt>
                <c:pt idx="351">
                  <c:v>15.899018028200768</c:v>
                </c:pt>
                <c:pt idx="352">
                  <c:v>15.899018028200768</c:v>
                </c:pt>
                <c:pt idx="353">
                  <c:v>15.899018028200768</c:v>
                </c:pt>
                <c:pt idx="354">
                  <c:v>15.899018028200768</c:v>
                </c:pt>
                <c:pt idx="355">
                  <c:v>15.899018028200768</c:v>
                </c:pt>
                <c:pt idx="356">
                  <c:v>15.899018028200768</c:v>
                </c:pt>
                <c:pt idx="357">
                  <c:v>15.899018028200768</c:v>
                </c:pt>
                <c:pt idx="358">
                  <c:v>15.899018028200768</c:v>
                </c:pt>
                <c:pt idx="359">
                  <c:v>15.899018028200768</c:v>
                </c:pt>
                <c:pt idx="360">
                  <c:v>15.899018028200768</c:v>
                </c:pt>
              </c:numCache>
            </c:numRef>
          </c:val>
          <c:smooth val="0"/>
          <c:extLst>
            <c:ext xmlns:c16="http://schemas.microsoft.com/office/drawing/2014/chart" uri="{C3380CC4-5D6E-409C-BE32-E72D297353CC}">
              <c16:uniqueId val="{00000000-6B68-465A-86B7-010C3DCC570F}"/>
            </c:ext>
          </c:extLst>
        </c:ser>
        <c:ser>
          <c:idx val="1"/>
          <c:order val="1"/>
          <c:tx>
            <c:strRef>
              <c:f>'Cash Flows'!$A$3</c:f>
              <c:strCache>
                <c:ptCount val="1"/>
                <c:pt idx="0">
                  <c:v>Base</c:v>
                </c:pt>
              </c:strCache>
            </c:strRef>
          </c:tx>
          <c:spPr>
            <a:ln w="28575" cap="rnd">
              <a:solidFill>
                <a:schemeClr val="accent2"/>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Flows'!$AX$23:$AX$383</c:f>
              <c:numCache>
                <c:formatCode>0.0%</c:formatCode>
                <c:ptCount val="361"/>
                <c:pt idx="0">
                  <c:v>0</c:v>
                </c:pt>
                <c:pt idx="1">
                  <c:v>-4.680559847717548E-3</c:v>
                </c:pt>
                <c:pt idx="2">
                  <c:v>-8.9622116351901725E-3</c:v>
                </c:pt>
                <c:pt idx="3">
                  <c:v>-1.2843127682428483E-2</c:v>
                </c:pt>
                <c:pt idx="4">
                  <c:v>-1.6321472446174701E-2</c:v>
                </c:pt>
                <c:pt idx="5">
                  <c:v>-1.9395402487007489E-2</c:v>
                </c:pt>
                <c:pt idx="6">
                  <c:v>-2.2063066436311205E-2</c:v>
                </c:pt>
                <c:pt idx="7">
                  <c:v>-2.4322604963108771E-2</c:v>
                </c:pt>
                <c:pt idx="8">
                  <c:v>-2.6172150740757513E-2</c:v>
                </c:pt>
                <c:pt idx="9">
                  <c:v>-2.7609828413507665E-2</c:v>
                </c:pt>
                <c:pt idx="10">
                  <c:v>-2.8633754562922841E-2</c:v>
                </c:pt>
                <c:pt idx="11">
                  <c:v>-2.9242037674161836E-2</c:v>
                </c:pt>
                <c:pt idx="12">
                  <c:v>-2.9432778102121322E-2</c:v>
                </c:pt>
                <c:pt idx="13">
                  <c:v>-2.9204068037438767E-2</c:v>
                </c:pt>
                <c:pt idx="14">
                  <c:v>-2.8553991472355069E-2</c:v>
                </c:pt>
                <c:pt idx="15">
                  <c:v>-2.7480624166436353E-2</c:v>
                </c:pt>
                <c:pt idx="16">
                  <c:v>-2.5982033612154221E-2</c:v>
                </c:pt>
                <c:pt idx="17">
                  <c:v>-2.4056279000324022E-2</c:v>
                </c:pt>
                <c:pt idx="18">
                  <c:v>-2.1701411185400459E-2</c:v>
                </c:pt>
                <c:pt idx="19">
                  <c:v>-1.8915472650630004E-2</c:v>
                </c:pt>
                <c:pt idx="20">
                  <c:v>-1.5696497473059592E-2</c:v>
                </c:pt>
                <c:pt idx="21">
                  <c:v>-1.2042511288400793E-2</c:v>
                </c:pt>
                <c:pt idx="22">
                  <c:v>-7.9515312557491349E-3</c:v>
                </c:pt>
                <c:pt idx="23">
                  <c:v>-3.4215660221577062E-3</c:v>
                </c:pt>
                <c:pt idx="24">
                  <c:v>1.549384312935157E-3</c:v>
                </c:pt>
                <c:pt idx="25">
                  <c:v>6.963328233425289E-3</c:v>
                </c:pt>
                <c:pt idx="26">
                  <c:v>2.1813233887844563E-2</c:v>
                </c:pt>
                <c:pt idx="27">
                  <c:v>3.7128695876133114E-2</c:v>
                </c:pt>
                <c:pt idx="28">
                  <c:v>5.2911786795916273E-2</c:v>
                </c:pt>
                <c:pt idx="29">
                  <c:v>6.9164588051088563E-2</c:v>
                </c:pt>
                <c:pt idx="30">
                  <c:v>8.5889189888437856E-2</c:v>
                </c:pt>
                <c:pt idx="31">
                  <c:v>0.10308769143442002</c:v>
                </c:pt>
                <c:pt idx="32">
                  <c:v>0.12076220073208517</c:v>
                </c:pt>
                <c:pt idx="33">
                  <c:v>0.13891483477815558</c:v>
                </c:pt>
                <c:pt idx="34">
                  <c:v>0.15754771956025657</c:v>
                </c:pt>
                <c:pt idx="35">
                  <c:v>0.17666299009430034</c:v>
                </c:pt>
                <c:pt idx="36">
                  <c:v>0.19626279046202383</c:v>
                </c:pt>
                <c:pt idx="37">
                  <c:v>0.21634927384868111</c:v>
                </c:pt>
                <c:pt idx="38">
                  <c:v>0.23692460258089049</c:v>
                </c:pt>
                <c:pt idx="39">
                  <c:v>0.25799094816463802</c:v>
                </c:pt>
                <c:pt idx="40">
                  <c:v>0.27955049132343684</c:v>
                </c:pt>
                <c:pt idx="41">
                  <c:v>0.30160542203664398</c:v>
                </c:pt>
                <c:pt idx="42">
                  <c:v>0.32415793957793443</c:v>
                </c:pt>
                <c:pt idx="43">
                  <c:v>0.34721025255393384</c:v>
                </c:pt>
                <c:pt idx="44">
                  <c:v>0.37076457894301029</c:v>
                </c:pt>
                <c:pt idx="45">
                  <c:v>0.3948231461342252</c:v>
                </c:pt>
                <c:pt idx="46">
                  <c:v>0.41938819096644475</c:v>
                </c:pt>
                <c:pt idx="47">
                  <c:v>0.44446195976761288</c:v>
                </c:pt>
                <c:pt idx="48">
                  <c:v>0.47004670839418444</c:v>
                </c:pt>
                <c:pt idx="49">
                  <c:v>0.49614470227072227</c:v>
                </c:pt>
                <c:pt idx="50">
                  <c:v>0.52275821642965581</c:v>
                </c:pt>
                <c:pt idx="51">
                  <c:v>0.54988953555120412</c:v>
                </c:pt>
                <c:pt idx="52">
                  <c:v>0.57754095400346295</c:v>
                </c:pt>
                <c:pt idx="53">
                  <c:v>0.60571477588265632</c:v>
                </c:pt>
                <c:pt idx="54">
                  <c:v>0.63441331505355458</c:v>
                </c:pt>
                <c:pt idx="55">
                  <c:v>0.66363889519005781</c:v>
                </c:pt>
                <c:pt idx="56">
                  <c:v>0.69339384981594721</c:v>
                </c:pt>
                <c:pt idx="57">
                  <c:v>0.72368052234580249</c:v>
                </c:pt>
                <c:pt idx="58">
                  <c:v>0.75450126612608992</c:v>
                </c:pt>
                <c:pt idx="59">
                  <c:v>0.78585844447641684</c:v>
                </c:pt>
                <c:pt idx="60">
                  <c:v>0.81775443073095822</c:v>
                </c:pt>
                <c:pt idx="61">
                  <c:v>0.85019160828005225</c:v>
                </c:pt>
                <c:pt idx="62">
                  <c:v>0.88317237061196685</c:v>
                </c:pt>
                <c:pt idx="63">
                  <c:v>0.91669912135483933</c:v>
                </c:pt>
                <c:pt idx="64">
                  <c:v>0.95077427431878692</c:v>
                </c:pt>
                <c:pt idx="65">
                  <c:v>0.98540025353819194</c:v>
                </c:pt>
                <c:pt idx="66">
                  <c:v>1.0205794933141601</c:v>
                </c:pt>
                <c:pt idx="67">
                  <c:v>1.0563144382571528</c:v>
                </c:pt>
                <c:pt idx="68">
                  <c:v>1.0926075433297975</c:v>
                </c:pt>
                <c:pt idx="69">
                  <c:v>1.1294612738898702</c:v>
                </c:pt>
                <c:pt idx="70">
                  <c:v>1.1668781057334578</c:v>
                </c:pt>
                <c:pt idx="71">
                  <c:v>1.2048605251382969</c:v>
                </c:pt>
                <c:pt idx="72">
                  <c:v>1.2434110289072908</c:v>
                </c:pt>
                <c:pt idx="73">
                  <c:v>1.2825321244122048</c:v>
                </c:pt>
                <c:pt idx="74">
                  <c:v>1.3222263296375434</c:v>
                </c:pt>
                <c:pt idx="75">
                  <c:v>1.3624961732246053</c:v>
                </c:pt>
                <c:pt idx="76">
                  <c:v>1.4033441945157208</c:v>
                </c:pt>
                <c:pt idx="77">
                  <c:v>1.4447729435986723</c:v>
                </c:pt>
                <c:pt idx="78">
                  <c:v>1.4867849813512946</c:v>
                </c:pt>
                <c:pt idx="79">
                  <c:v>1.5293828794862612</c:v>
                </c:pt>
                <c:pt idx="80">
                  <c:v>1.5725692205960533</c:v>
                </c:pt>
                <c:pt idx="81">
                  <c:v>1.6163465981981153</c:v>
                </c:pt>
                <c:pt idx="82">
                  <c:v>1.6607176167801934</c:v>
                </c:pt>
                <c:pt idx="83">
                  <c:v>1.7056848918458631</c:v>
                </c:pt>
                <c:pt idx="84">
                  <c:v>1.7512510499602427</c:v>
                </c:pt>
                <c:pt idx="85">
                  <c:v>1.7974187287958947</c:v>
                </c:pt>
                <c:pt idx="86">
                  <c:v>1.8441905771789169</c:v>
                </c:pt>
                <c:pt idx="87">
                  <c:v>1.8915692551352212</c:v>
                </c:pt>
                <c:pt idx="88">
                  <c:v>1.9395574339370054</c:v>
                </c:pt>
                <c:pt idx="89">
                  <c:v>1.9881577961494128</c:v>
                </c:pt>
                <c:pt idx="90">
                  <c:v>2.0373730356773865</c:v>
                </c:pt>
                <c:pt idx="91">
                  <c:v>2.0872058578127133</c:v>
                </c:pt>
                <c:pt idx="92">
                  <c:v>2.1376589792812664</c:v>
                </c:pt>
                <c:pt idx="93">
                  <c:v>2.1887351282904346</c:v>
                </c:pt>
                <c:pt idx="94">
                  <c:v>2.240437044576753</c:v>
                </c:pt>
                <c:pt idx="95">
                  <c:v>2.2927674794537274</c:v>
                </c:pt>
                <c:pt idx="96">
                  <c:v>2.3457291958598536</c:v>
                </c:pt>
                <c:pt idx="97">
                  <c:v>2.3993249684068356</c:v>
                </c:pt>
                <c:pt idx="98">
                  <c:v>2.4535575834280037</c:v>
                </c:pt>
                <c:pt idx="99">
                  <c:v>2.5084298390269284</c:v>
                </c:pt>
                <c:pt idx="100">
                  <c:v>15.899018028200768</c:v>
                </c:pt>
                <c:pt idx="101">
                  <c:v>15.899018028200768</c:v>
                </c:pt>
                <c:pt idx="102">
                  <c:v>15.899018028200768</c:v>
                </c:pt>
                <c:pt idx="103">
                  <c:v>15.899018028200768</c:v>
                </c:pt>
                <c:pt idx="104">
                  <c:v>15.899018028200768</c:v>
                </c:pt>
                <c:pt idx="105">
                  <c:v>15.899018028200768</c:v>
                </c:pt>
                <c:pt idx="106">
                  <c:v>15.899018028200768</c:v>
                </c:pt>
                <c:pt idx="107">
                  <c:v>15.899018028200768</c:v>
                </c:pt>
                <c:pt idx="108">
                  <c:v>15.899018028200768</c:v>
                </c:pt>
                <c:pt idx="109">
                  <c:v>15.899018028200768</c:v>
                </c:pt>
                <c:pt idx="110">
                  <c:v>15.899018028200768</c:v>
                </c:pt>
                <c:pt idx="111">
                  <c:v>15.899018028200768</c:v>
                </c:pt>
                <c:pt idx="112">
                  <c:v>15.899018028200768</c:v>
                </c:pt>
                <c:pt idx="113">
                  <c:v>15.899018028200768</c:v>
                </c:pt>
                <c:pt idx="114">
                  <c:v>15.899018028200768</c:v>
                </c:pt>
                <c:pt idx="115">
                  <c:v>15.899018028200768</c:v>
                </c:pt>
                <c:pt idx="116">
                  <c:v>15.899018028200768</c:v>
                </c:pt>
                <c:pt idx="117">
                  <c:v>15.899018028200768</c:v>
                </c:pt>
                <c:pt idx="118">
                  <c:v>15.899018028200768</c:v>
                </c:pt>
                <c:pt idx="119">
                  <c:v>15.899018028200768</c:v>
                </c:pt>
                <c:pt idx="120">
                  <c:v>15.899018028200768</c:v>
                </c:pt>
                <c:pt idx="121">
                  <c:v>15.899018028200768</c:v>
                </c:pt>
                <c:pt idx="122">
                  <c:v>15.899018028200768</c:v>
                </c:pt>
                <c:pt idx="123">
                  <c:v>15.899018028200768</c:v>
                </c:pt>
                <c:pt idx="124">
                  <c:v>15.899018028200768</c:v>
                </c:pt>
                <c:pt idx="125">
                  <c:v>15.899018028200768</c:v>
                </c:pt>
                <c:pt idx="126">
                  <c:v>15.899018028200768</c:v>
                </c:pt>
                <c:pt idx="127">
                  <c:v>15.899018028200768</c:v>
                </c:pt>
                <c:pt idx="128">
                  <c:v>15.899018028200768</c:v>
                </c:pt>
                <c:pt idx="129">
                  <c:v>15.899018028200768</c:v>
                </c:pt>
                <c:pt idx="130">
                  <c:v>15.899018028200768</c:v>
                </c:pt>
                <c:pt idx="131">
                  <c:v>15.899018028200768</c:v>
                </c:pt>
                <c:pt idx="132">
                  <c:v>15.899018028200768</c:v>
                </c:pt>
                <c:pt idx="133">
                  <c:v>15.899018028200768</c:v>
                </c:pt>
                <c:pt idx="134">
                  <c:v>15.899018028200768</c:v>
                </c:pt>
                <c:pt idx="135">
                  <c:v>15.899018028200768</c:v>
                </c:pt>
                <c:pt idx="136">
                  <c:v>15.899018028200768</c:v>
                </c:pt>
                <c:pt idx="137">
                  <c:v>15.899018028200768</c:v>
                </c:pt>
                <c:pt idx="138">
                  <c:v>15.899018028200768</c:v>
                </c:pt>
                <c:pt idx="139">
                  <c:v>15.899018028200768</c:v>
                </c:pt>
                <c:pt idx="140">
                  <c:v>15.899018028200768</c:v>
                </c:pt>
                <c:pt idx="141">
                  <c:v>15.899018028200768</c:v>
                </c:pt>
                <c:pt idx="142">
                  <c:v>15.899018028200768</c:v>
                </c:pt>
                <c:pt idx="143">
                  <c:v>15.899018028200768</c:v>
                </c:pt>
                <c:pt idx="144">
                  <c:v>15.899018028200768</c:v>
                </c:pt>
                <c:pt idx="145">
                  <c:v>15.899018028200768</c:v>
                </c:pt>
                <c:pt idx="146">
                  <c:v>15.899018028200768</c:v>
                </c:pt>
                <c:pt idx="147">
                  <c:v>15.899018028200768</c:v>
                </c:pt>
                <c:pt idx="148">
                  <c:v>15.899018028200768</c:v>
                </c:pt>
                <c:pt idx="149">
                  <c:v>15.899018028200768</c:v>
                </c:pt>
                <c:pt idx="150">
                  <c:v>15.899018028200768</c:v>
                </c:pt>
                <c:pt idx="151">
                  <c:v>15.899018028200768</c:v>
                </c:pt>
                <c:pt idx="152">
                  <c:v>15.899018028200768</c:v>
                </c:pt>
                <c:pt idx="153">
                  <c:v>15.899018028200768</c:v>
                </c:pt>
                <c:pt idx="154">
                  <c:v>15.899018028200768</c:v>
                </c:pt>
                <c:pt idx="155">
                  <c:v>15.899018028200768</c:v>
                </c:pt>
                <c:pt idx="156">
                  <c:v>15.899018028200768</c:v>
                </c:pt>
                <c:pt idx="157">
                  <c:v>15.899018028200768</c:v>
                </c:pt>
                <c:pt idx="158">
                  <c:v>15.899018028200768</c:v>
                </c:pt>
                <c:pt idx="159">
                  <c:v>15.899018028200768</c:v>
                </c:pt>
                <c:pt idx="160">
                  <c:v>15.899018028200768</c:v>
                </c:pt>
                <c:pt idx="161">
                  <c:v>15.899018028200768</c:v>
                </c:pt>
                <c:pt idx="162">
                  <c:v>15.899018028200768</c:v>
                </c:pt>
                <c:pt idx="163">
                  <c:v>15.899018028200768</c:v>
                </c:pt>
                <c:pt idx="164">
                  <c:v>15.899018028200768</c:v>
                </c:pt>
                <c:pt idx="165">
                  <c:v>15.899018028200768</c:v>
                </c:pt>
                <c:pt idx="166">
                  <c:v>15.899018028200768</c:v>
                </c:pt>
                <c:pt idx="167">
                  <c:v>15.899018028200768</c:v>
                </c:pt>
                <c:pt idx="168">
                  <c:v>15.899018028200768</c:v>
                </c:pt>
                <c:pt idx="169">
                  <c:v>15.899018028200768</c:v>
                </c:pt>
                <c:pt idx="170">
                  <c:v>15.899018028200768</c:v>
                </c:pt>
                <c:pt idx="171">
                  <c:v>15.899018028200768</c:v>
                </c:pt>
                <c:pt idx="172">
                  <c:v>15.899018028200768</c:v>
                </c:pt>
                <c:pt idx="173">
                  <c:v>15.899018028200768</c:v>
                </c:pt>
                <c:pt idx="174">
                  <c:v>15.899018028200768</c:v>
                </c:pt>
                <c:pt idx="175">
                  <c:v>15.899018028200768</c:v>
                </c:pt>
                <c:pt idx="176">
                  <c:v>15.899018028200768</c:v>
                </c:pt>
                <c:pt idx="177">
                  <c:v>15.899018028200768</c:v>
                </c:pt>
                <c:pt idx="178">
                  <c:v>15.899018028200768</c:v>
                </c:pt>
                <c:pt idx="179">
                  <c:v>15.899018028200768</c:v>
                </c:pt>
                <c:pt idx="180">
                  <c:v>15.899018028200768</c:v>
                </c:pt>
                <c:pt idx="181">
                  <c:v>15.899018028200768</c:v>
                </c:pt>
                <c:pt idx="182">
                  <c:v>15.899018028200768</c:v>
                </c:pt>
                <c:pt idx="183">
                  <c:v>15.899018028200768</c:v>
                </c:pt>
                <c:pt idx="184">
                  <c:v>15.899018028200768</c:v>
                </c:pt>
                <c:pt idx="185">
                  <c:v>15.899018028200768</c:v>
                </c:pt>
                <c:pt idx="186">
                  <c:v>15.899018028200768</c:v>
                </c:pt>
                <c:pt idx="187">
                  <c:v>15.899018028200768</c:v>
                </c:pt>
                <c:pt idx="188">
                  <c:v>15.899018028200768</c:v>
                </c:pt>
                <c:pt idx="189">
                  <c:v>15.899018028200768</c:v>
                </c:pt>
                <c:pt idx="190">
                  <c:v>15.899018028200768</c:v>
                </c:pt>
                <c:pt idx="191">
                  <c:v>15.899018028200768</c:v>
                </c:pt>
                <c:pt idx="192">
                  <c:v>15.899018028200768</c:v>
                </c:pt>
                <c:pt idx="193">
                  <c:v>15.899018028200768</c:v>
                </c:pt>
                <c:pt idx="194">
                  <c:v>15.899018028200768</c:v>
                </c:pt>
                <c:pt idx="195">
                  <c:v>15.899018028200768</c:v>
                </c:pt>
                <c:pt idx="196">
                  <c:v>15.899018028200768</c:v>
                </c:pt>
                <c:pt idx="197">
                  <c:v>15.899018028200768</c:v>
                </c:pt>
                <c:pt idx="198">
                  <c:v>15.899018028200768</c:v>
                </c:pt>
                <c:pt idx="199">
                  <c:v>15.899018028200768</c:v>
                </c:pt>
                <c:pt idx="200">
                  <c:v>15.899018028200768</c:v>
                </c:pt>
                <c:pt idx="201">
                  <c:v>15.899018028200768</c:v>
                </c:pt>
                <c:pt idx="202">
                  <c:v>15.899018028200768</c:v>
                </c:pt>
                <c:pt idx="203">
                  <c:v>15.899018028200768</c:v>
                </c:pt>
                <c:pt idx="204">
                  <c:v>15.899018028200768</c:v>
                </c:pt>
                <c:pt idx="205">
                  <c:v>15.899018028200768</c:v>
                </c:pt>
                <c:pt idx="206">
                  <c:v>15.899018028200768</c:v>
                </c:pt>
                <c:pt idx="207">
                  <c:v>15.899018028200768</c:v>
                </c:pt>
                <c:pt idx="208">
                  <c:v>15.899018028200768</c:v>
                </c:pt>
                <c:pt idx="209">
                  <c:v>15.899018028200768</c:v>
                </c:pt>
                <c:pt idx="210">
                  <c:v>15.899018028200768</c:v>
                </c:pt>
                <c:pt idx="211">
                  <c:v>15.899018028200768</c:v>
                </c:pt>
                <c:pt idx="212">
                  <c:v>15.899018028200768</c:v>
                </c:pt>
                <c:pt idx="213">
                  <c:v>15.899018028200768</c:v>
                </c:pt>
                <c:pt idx="214">
                  <c:v>15.899018028200768</c:v>
                </c:pt>
                <c:pt idx="215">
                  <c:v>15.899018028200768</c:v>
                </c:pt>
                <c:pt idx="216">
                  <c:v>15.899018028200768</c:v>
                </c:pt>
                <c:pt idx="217">
                  <c:v>15.899018028200768</c:v>
                </c:pt>
                <c:pt idx="218">
                  <c:v>15.899018028200768</c:v>
                </c:pt>
                <c:pt idx="219">
                  <c:v>15.899018028200768</c:v>
                </c:pt>
                <c:pt idx="220">
                  <c:v>15.899018028200768</c:v>
                </c:pt>
                <c:pt idx="221">
                  <c:v>15.899018028200768</c:v>
                </c:pt>
                <c:pt idx="222">
                  <c:v>15.899018028200768</c:v>
                </c:pt>
                <c:pt idx="223">
                  <c:v>15.899018028200768</c:v>
                </c:pt>
                <c:pt idx="224">
                  <c:v>15.899018028200768</c:v>
                </c:pt>
                <c:pt idx="225">
                  <c:v>15.899018028200768</c:v>
                </c:pt>
                <c:pt idx="226">
                  <c:v>15.899018028200768</c:v>
                </c:pt>
                <c:pt idx="227">
                  <c:v>15.899018028200768</c:v>
                </c:pt>
                <c:pt idx="228">
                  <c:v>15.899018028200768</c:v>
                </c:pt>
                <c:pt idx="229">
                  <c:v>15.899018028200768</c:v>
                </c:pt>
                <c:pt idx="230">
                  <c:v>15.899018028200768</c:v>
                </c:pt>
                <c:pt idx="231">
                  <c:v>15.899018028200768</c:v>
                </c:pt>
                <c:pt idx="232">
                  <c:v>15.899018028200768</c:v>
                </c:pt>
                <c:pt idx="233">
                  <c:v>15.899018028200768</c:v>
                </c:pt>
                <c:pt idx="234">
                  <c:v>15.899018028200768</c:v>
                </c:pt>
                <c:pt idx="235">
                  <c:v>15.899018028200768</c:v>
                </c:pt>
                <c:pt idx="236">
                  <c:v>15.899018028200768</c:v>
                </c:pt>
                <c:pt idx="237">
                  <c:v>15.899018028200768</c:v>
                </c:pt>
                <c:pt idx="238">
                  <c:v>15.899018028200768</c:v>
                </c:pt>
                <c:pt idx="239">
                  <c:v>15.899018028200768</c:v>
                </c:pt>
                <c:pt idx="240">
                  <c:v>15.899018028200768</c:v>
                </c:pt>
                <c:pt idx="241">
                  <c:v>15.899018028200768</c:v>
                </c:pt>
                <c:pt idx="242">
                  <c:v>15.899018028200768</c:v>
                </c:pt>
                <c:pt idx="243">
                  <c:v>15.899018028200768</c:v>
                </c:pt>
                <c:pt idx="244">
                  <c:v>15.899018028200768</c:v>
                </c:pt>
                <c:pt idx="245">
                  <c:v>15.899018028200768</c:v>
                </c:pt>
                <c:pt idx="246">
                  <c:v>15.899018028200768</c:v>
                </c:pt>
                <c:pt idx="247">
                  <c:v>15.899018028200768</c:v>
                </c:pt>
                <c:pt idx="248">
                  <c:v>15.899018028200768</c:v>
                </c:pt>
                <c:pt idx="249">
                  <c:v>15.899018028200768</c:v>
                </c:pt>
                <c:pt idx="250">
                  <c:v>15.899018028200768</c:v>
                </c:pt>
                <c:pt idx="251">
                  <c:v>15.899018028200768</c:v>
                </c:pt>
                <c:pt idx="252">
                  <c:v>15.899018028200768</c:v>
                </c:pt>
                <c:pt idx="253">
                  <c:v>15.899018028200768</c:v>
                </c:pt>
                <c:pt idx="254">
                  <c:v>15.899018028200768</c:v>
                </c:pt>
                <c:pt idx="255">
                  <c:v>15.899018028200768</c:v>
                </c:pt>
                <c:pt idx="256">
                  <c:v>15.899018028200768</c:v>
                </c:pt>
                <c:pt idx="257">
                  <c:v>15.899018028200768</c:v>
                </c:pt>
                <c:pt idx="258">
                  <c:v>15.899018028200768</c:v>
                </c:pt>
                <c:pt idx="259">
                  <c:v>15.899018028200768</c:v>
                </c:pt>
                <c:pt idx="260">
                  <c:v>15.899018028200768</c:v>
                </c:pt>
                <c:pt idx="261">
                  <c:v>15.899018028200768</c:v>
                </c:pt>
                <c:pt idx="262">
                  <c:v>15.899018028200768</c:v>
                </c:pt>
                <c:pt idx="263">
                  <c:v>15.899018028200768</c:v>
                </c:pt>
                <c:pt idx="264">
                  <c:v>15.899018028200768</c:v>
                </c:pt>
                <c:pt idx="265">
                  <c:v>15.899018028200768</c:v>
                </c:pt>
                <c:pt idx="266">
                  <c:v>15.899018028200768</c:v>
                </c:pt>
                <c:pt idx="267">
                  <c:v>15.899018028200768</c:v>
                </c:pt>
                <c:pt idx="268">
                  <c:v>15.899018028200768</c:v>
                </c:pt>
                <c:pt idx="269">
                  <c:v>15.899018028200768</c:v>
                </c:pt>
                <c:pt idx="270">
                  <c:v>15.899018028200768</c:v>
                </c:pt>
                <c:pt idx="271">
                  <c:v>15.899018028200768</c:v>
                </c:pt>
                <c:pt idx="272">
                  <c:v>15.899018028200768</c:v>
                </c:pt>
                <c:pt idx="273">
                  <c:v>15.899018028200768</c:v>
                </c:pt>
                <c:pt idx="274">
                  <c:v>15.899018028200768</c:v>
                </c:pt>
                <c:pt idx="275">
                  <c:v>15.899018028200768</c:v>
                </c:pt>
                <c:pt idx="276">
                  <c:v>15.899018028200768</c:v>
                </c:pt>
                <c:pt idx="277">
                  <c:v>15.899018028200768</c:v>
                </c:pt>
                <c:pt idx="278">
                  <c:v>15.899018028200768</c:v>
                </c:pt>
                <c:pt idx="279">
                  <c:v>15.899018028200768</c:v>
                </c:pt>
                <c:pt idx="280">
                  <c:v>15.899018028200768</c:v>
                </c:pt>
                <c:pt idx="281">
                  <c:v>15.899018028200768</c:v>
                </c:pt>
                <c:pt idx="282">
                  <c:v>15.899018028200768</c:v>
                </c:pt>
                <c:pt idx="283">
                  <c:v>15.899018028200768</c:v>
                </c:pt>
                <c:pt idx="284">
                  <c:v>15.899018028200768</c:v>
                </c:pt>
                <c:pt idx="285">
                  <c:v>15.899018028200768</c:v>
                </c:pt>
                <c:pt idx="286">
                  <c:v>15.899018028200768</c:v>
                </c:pt>
                <c:pt idx="287">
                  <c:v>15.899018028200768</c:v>
                </c:pt>
                <c:pt idx="288">
                  <c:v>15.899018028200768</c:v>
                </c:pt>
                <c:pt idx="289">
                  <c:v>15.899018028200768</c:v>
                </c:pt>
                <c:pt idx="290">
                  <c:v>15.899018028200768</c:v>
                </c:pt>
                <c:pt idx="291">
                  <c:v>15.899018028200768</c:v>
                </c:pt>
                <c:pt idx="292">
                  <c:v>15.899018028200768</c:v>
                </c:pt>
                <c:pt idx="293">
                  <c:v>15.899018028200768</c:v>
                </c:pt>
                <c:pt idx="294">
                  <c:v>15.899018028200768</c:v>
                </c:pt>
                <c:pt idx="295">
                  <c:v>15.899018028200768</c:v>
                </c:pt>
                <c:pt idx="296">
                  <c:v>15.899018028200768</c:v>
                </c:pt>
                <c:pt idx="297">
                  <c:v>15.899018028200768</c:v>
                </c:pt>
                <c:pt idx="298">
                  <c:v>15.899018028200768</c:v>
                </c:pt>
                <c:pt idx="299">
                  <c:v>15.899018028200768</c:v>
                </c:pt>
                <c:pt idx="300">
                  <c:v>15.899018028200768</c:v>
                </c:pt>
                <c:pt idx="301">
                  <c:v>15.899018028200768</c:v>
                </c:pt>
                <c:pt idx="302">
                  <c:v>15.899018028200768</c:v>
                </c:pt>
                <c:pt idx="303">
                  <c:v>15.899018028200768</c:v>
                </c:pt>
                <c:pt idx="304">
                  <c:v>15.899018028200768</c:v>
                </c:pt>
                <c:pt idx="305">
                  <c:v>15.899018028200768</c:v>
                </c:pt>
                <c:pt idx="306">
                  <c:v>15.899018028200768</c:v>
                </c:pt>
                <c:pt idx="307">
                  <c:v>15.899018028200768</c:v>
                </c:pt>
                <c:pt idx="308">
                  <c:v>15.899018028200768</c:v>
                </c:pt>
                <c:pt idx="309">
                  <c:v>15.899018028200768</c:v>
                </c:pt>
                <c:pt idx="310">
                  <c:v>15.899018028200768</c:v>
                </c:pt>
                <c:pt idx="311">
                  <c:v>15.899018028200768</c:v>
                </c:pt>
                <c:pt idx="312">
                  <c:v>15.899018028200768</c:v>
                </c:pt>
                <c:pt idx="313">
                  <c:v>15.899018028200768</c:v>
                </c:pt>
                <c:pt idx="314">
                  <c:v>15.899018028200768</c:v>
                </c:pt>
                <c:pt idx="315">
                  <c:v>15.899018028200768</c:v>
                </c:pt>
                <c:pt idx="316">
                  <c:v>15.899018028200768</c:v>
                </c:pt>
                <c:pt idx="317">
                  <c:v>15.899018028200768</c:v>
                </c:pt>
                <c:pt idx="318">
                  <c:v>15.899018028200768</c:v>
                </c:pt>
                <c:pt idx="319">
                  <c:v>15.899018028200768</c:v>
                </c:pt>
                <c:pt idx="320">
                  <c:v>15.899018028200768</c:v>
                </c:pt>
                <c:pt idx="321">
                  <c:v>15.899018028200768</c:v>
                </c:pt>
                <c:pt idx="322">
                  <c:v>15.899018028200768</c:v>
                </c:pt>
                <c:pt idx="323">
                  <c:v>15.899018028200768</c:v>
                </c:pt>
                <c:pt idx="324">
                  <c:v>15.899018028200768</c:v>
                </c:pt>
                <c:pt idx="325">
                  <c:v>15.899018028200768</c:v>
                </c:pt>
                <c:pt idx="326">
                  <c:v>15.899018028200768</c:v>
                </c:pt>
                <c:pt idx="327">
                  <c:v>15.899018028200768</c:v>
                </c:pt>
                <c:pt idx="328">
                  <c:v>15.899018028200768</c:v>
                </c:pt>
                <c:pt idx="329">
                  <c:v>15.899018028200768</c:v>
                </c:pt>
                <c:pt idx="330">
                  <c:v>15.899018028200768</c:v>
                </c:pt>
                <c:pt idx="331">
                  <c:v>15.899018028200768</c:v>
                </c:pt>
                <c:pt idx="332">
                  <c:v>15.899018028200768</c:v>
                </c:pt>
                <c:pt idx="333">
                  <c:v>15.899018028200768</c:v>
                </c:pt>
                <c:pt idx="334">
                  <c:v>15.899018028200768</c:v>
                </c:pt>
                <c:pt idx="335">
                  <c:v>15.899018028200768</c:v>
                </c:pt>
                <c:pt idx="336">
                  <c:v>15.899018028200768</c:v>
                </c:pt>
                <c:pt idx="337">
                  <c:v>15.899018028200768</c:v>
                </c:pt>
                <c:pt idx="338">
                  <c:v>15.899018028200768</c:v>
                </c:pt>
                <c:pt idx="339">
                  <c:v>15.899018028200768</c:v>
                </c:pt>
                <c:pt idx="340">
                  <c:v>15.899018028200768</c:v>
                </c:pt>
                <c:pt idx="341">
                  <c:v>15.899018028200768</c:v>
                </c:pt>
                <c:pt idx="342">
                  <c:v>15.899018028200768</c:v>
                </c:pt>
                <c:pt idx="343">
                  <c:v>15.899018028200768</c:v>
                </c:pt>
                <c:pt idx="344">
                  <c:v>15.899018028200768</c:v>
                </c:pt>
                <c:pt idx="345">
                  <c:v>15.899018028200768</c:v>
                </c:pt>
                <c:pt idx="346">
                  <c:v>15.899018028200768</c:v>
                </c:pt>
                <c:pt idx="347">
                  <c:v>15.899018028200768</c:v>
                </c:pt>
                <c:pt idx="348">
                  <c:v>15.899018028200768</c:v>
                </c:pt>
                <c:pt idx="349">
                  <c:v>15.899018028200768</c:v>
                </c:pt>
                <c:pt idx="350">
                  <c:v>15.899018028200768</c:v>
                </c:pt>
                <c:pt idx="351">
                  <c:v>15.899018028200768</c:v>
                </c:pt>
                <c:pt idx="352">
                  <c:v>15.899018028200768</c:v>
                </c:pt>
                <c:pt idx="353">
                  <c:v>15.899018028200768</c:v>
                </c:pt>
                <c:pt idx="354">
                  <c:v>15.899018028200768</c:v>
                </c:pt>
                <c:pt idx="355">
                  <c:v>15.899018028200768</c:v>
                </c:pt>
                <c:pt idx="356">
                  <c:v>15.899018028200768</c:v>
                </c:pt>
                <c:pt idx="357">
                  <c:v>15.899018028200768</c:v>
                </c:pt>
                <c:pt idx="358">
                  <c:v>15.899018028200768</c:v>
                </c:pt>
                <c:pt idx="359">
                  <c:v>15.899018028200768</c:v>
                </c:pt>
                <c:pt idx="360">
                  <c:v>15.899018028200768</c:v>
                </c:pt>
              </c:numCache>
            </c:numRef>
          </c:val>
          <c:smooth val="0"/>
          <c:extLst>
            <c:ext xmlns:c16="http://schemas.microsoft.com/office/drawing/2014/chart" uri="{C3380CC4-5D6E-409C-BE32-E72D297353CC}">
              <c16:uniqueId val="{00000002-3D98-4EDF-9D18-BFCDD7E83C3F}"/>
            </c:ext>
          </c:extLst>
        </c:ser>
        <c:ser>
          <c:idx val="2"/>
          <c:order val="2"/>
          <c:tx>
            <c:strRef>
              <c:f>'Cash Flows'!$A$4</c:f>
              <c:strCache>
                <c:ptCount val="1"/>
                <c:pt idx="0">
                  <c:v>Bull</c:v>
                </c:pt>
              </c:strCache>
            </c:strRef>
          </c:tx>
          <c:spPr>
            <a:ln w="28575" cap="rnd">
              <a:solidFill>
                <a:schemeClr val="accent3"/>
              </a:solidFill>
              <a:round/>
            </a:ln>
            <a:effectLst/>
          </c:spPr>
          <c:marker>
            <c:symbol val="none"/>
          </c:marker>
          <c:cat>
            <c:numRef>
              <c:f>'Cash Flows'!$A$23:$A$383</c:f>
              <c:numCache>
                <c:formatCode>0</c:formatCode>
                <c:ptCount val="36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numCache>
            </c:numRef>
          </c:cat>
          <c:val>
            <c:numRef>
              <c:f>'Cash Flows'!$BW$23:$BW$383</c:f>
              <c:numCache>
                <c:formatCode>0.0%</c:formatCode>
                <c:ptCount val="361"/>
                <c:pt idx="0">
                  <c:v>0</c:v>
                </c:pt>
                <c:pt idx="1">
                  <c:v>-4.680559847717548E-3</c:v>
                </c:pt>
                <c:pt idx="2">
                  <c:v>-8.9622116351901725E-3</c:v>
                </c:pt>
                <c:pt idx="3">
                  <c:v>-1.2843127682428483E-2</c:v>
                </c:pt>
                <c:pt idx="4">
                  <c:v>-1.6321472446174701E-2</c:v>
                </c:pt>
                <c:pt idx="5">
                  <c:v>-1.9395402487007489E-2</c:v>
                </c:pt>
                <c:pt idx="6">
                  <c:v>-2.2063066436311205E-2</c:v>
                </c:pt>
                <c:pt idx="7">
                  <c:v>-2.4322604963108771E-2</c:v>
                </c:pt>
                <c:pt idx="8">
                  <c:v>-2.6172150740757513E-2</c:v>
                </c:pt>
                <c:pt idx="9">
                  <c:v>-2.7609828413507665E-2</c:v>
                </c:pt>
                <c:pt idx="10">
                  <c:v>-2.8633754562922841E-2</c:v>
                </c:pt>
                <c:pt idx="11">
                  <c:v>-2.9242037674161836E-2</c:v>
                </c:pt>
                <c:pt idx="12">
                  <c:v>-2.9432778102121322E-2</c:v>
                </c:pt>
                <c:pt idx="13">
                  <c:v>-2.9204068037438767E-2</c:v>
                </c:pt>
                <c:pt idx="14">
                  <c:v>-2.8553991472355069E-2</c:v>
                </c:pt>
                <c:pt idx="15">
                  <c:v>-2.7480624166436353E-2</c:v>
                </c:pt>
                <c:pt idx="16">
                  <c:v>-2.5982033612154221E-2</c:v>
                </c:pt>
                <c:pt idx="17">
                  <c:v>-2.4056279000324022E-2</c:v>
                </c:pt>
                <c:pt idx="18">
                  <c:v>-2.1701411185400459E-2</c:v>
                </c:pt>
                <c:pt idx="19">
                  <c:v>-1.8915472650630004E-2</c:v>
                </c:pt>
                <c:pt idx="20">
                  <c:v>-1.5696497473059592E-2</c:v>
                </c:pt>
                <c:pt idx="21">
                  <c:v>-1.2042511288400793E-2</c:v>
                </c:pt>
                <c:pt idx="22">
                  <c:v>-7.9515312557491349E-3</c:v>
                </c:pt>
                <c:pt idx="23">
                  <c:v>-3.4215660221577062E-3</c:v>
                </c:pt>
                <c:pt idx="24">
                  <c:v>1.549384312935157E-3</c:v>
                </c:pt>
                <c:pt idx="25">
                  <c:v>6.963328233425289E-3</c:v>
                </c:pt>
                <c:pt idx="26">
                  <c:v>2.1813233887844563E-2</c:v>
                </c:pt>
                <c:pt idx="27">
                  <c:v>3.7128695876133114E-2</c:v>
                </c:pt>
                <c:pt idx="28">
                  <c:v>5.2911786795916273E-2</c:v>
                </c:pt>
                <c:pt idx="29">
                  <c:v>6.9164588051088563E-2</c:v>
                </c:pt>
                <c:pt idx="30">
                  <c:v>8.5889189888437856E-2</c:v>
                </c:pt>
                <c:pt idx="31">
                  <c:v>0.10308769143442002</c:v>
                </c:pt>
                <c:pt idx="32">
                  <c:v>0.12076220073208517</c:v>
                </c:pt>
                <c:pt idx="33">
                  <c:v>0.13891483477815558</c:v>
                </c:pt>
                <c:pt idx="34">
                  <c:v>0.15754771956025657</c:v>
                </c:pt>
                <c:pt idx="35">
                  <c:v>0.17666299009430034</c:v>
                </c:pt>
                <c:pt idx="36">
                  <c:v>0.19626279046202383</c:v>
                </c:pt>
                <c:pt idx="37">
                  <c:v>0.21634927384868111</c:v>
                </c:pt>
                <c:pt idx="38">
                  <c:v>0.23692460258089049</c:v>
                </c:pt>
                <c:pt idx="39">
                  <c:v>0.25799094816463802</c:v>
                </c:pt>
                <c:pt idx="40">
                  <c:v>0.27955049132343684</c:v>
                </c:pt>
                <c:pt idx="41">
                  <c:v>0.30160542203664398</c:v>
                </c:pt>
                <c:pt idx="42">
                  <c:v>0.32415793957793443</c:v>
                </c:pt>
                <c:pt idx="43">
                  <c:v>0.34721025255393384</c:v>
                </c:pt>
                <c:pt idx="44">
                  <c:v>0.37076457894301029</c:v>
                </c:pt>
                <c:pt idx="45">
                  <c:v>0.3948231461342252</c:v>
                </c:pt>
                <c:pt idx="46">
                  <c:v>0.41938819096644475</c:v>
                </c:pt>
                <c:pt idx="47">
                  <c:v>0.44446195976761288</c:v>
                </c:pt>
                <c:pt idx="48">
                  <c:v>0.47004670839418444</c:v>
                </c:pt>
                <c:pt idx="49">
                  <c:v>0.49614470227072227</c:v>
                </c:pt>
                <c:pt idx="50">
                  <c:v>0.52275821642965581</c:v>
                </c:pt>
                <c:pt idx="51">
                  <c:v>0.54988953555120412</c:v>
                </c:pt>
                <c:pt idx="52">
                  <c:v>0.57754095400346295</c:v>
                </c:pt>
                <c:pt idx="53">
                  <c:v>0.60571477588265632</c:v>
                </c:pt>
                <c:pt idx="54">
                  <c:v>0.63441331505355458</c:v>
                </c:pt>
                <c:pt idx="55">
                  <c:v>0.66363889519005781</c:v>
                </c:pt>
                <c:pt idx="56">
                  <c:v>0.69339384981594721</c:v>
                </c:pt>
                <c:pt idx="57">
                  <c:v>0.72368052234580249</c:v>
                </c:pt>
                <c:pt idx="58">
                  <c:v>0.75450126612608992</c:v>
                </c:pt>
                <c:pt idx="59">
                  <c:v>0.78585844447641684</c:v>
                </c:pt>
                <c:pt idx="60">
                  <c:v>0.81775443073095822</c:v>
                </c:pt>
                <c:pt idx="61">
                  <c:v>0.85019160828005225</c:v>
                </c:pt>
                <c:pt idx="62">
                  <c:v>0.88317237061196685</c:v>
                </c:pt>
                <c:pt idx="63">
                  <c:v>0.91669912135483933</c:v>
                </c:pt>
                <c:pt idx="64">
                  <c:v>0.95077427431878692</c:v>
                </c:pt>
                <c:pt idx="65">
                  <c:v>0.98540025353819194</c:v>
                </c:pt>
                <c:pt idx="66">
                  <c:v>1.0205794933141601</c:v>
                </c:pt>
                <c:pt idx="67">
                  <c:v>1.0563144382571528</c:v>
                </c:pt>
                <c:pt idx="68">
                  <c:v>1.0926075433297975</c:v>
                </c:pt>
                <c:pt idx="69">
                  <c:v>1.1294612738898702</c:v>
                </c:pt>
                <c:pt idx="70">
                  <c:v>1.1668781057334578</c:v>
                </c:pt>
                <c:pt idx="71">
                  <c:v>1.2048605251382969</c:v>
                </c:pt>
                <c:pt idx="72">
                  <c:v>1.2434110289072908</c:v>
                </c:pt>
                <c:pt idx="73">
                  <c:v>1.2825321244122048</c:v>
                </c:pt>
                <c:pt idx="74">
                  <c:v>1.3222263296375434</c:v>
                </c:pt>
                <c:pt idx="75">
                  <c:v>1.3624961732246053</c:v>
                </c:pt>
                <c:pt idx="76">
                  <c:v>1.4033441945157208</c:v>
                </c:pt>
                <c:pt idx="77">
                  <c:v>1.4447729435986723</c:v>
                </c:pt>
                <c:pt idx="78">
                  <c:v>1.4867849813512946</c:v>
                </c:pt>
                <c:pt idx="79">
                  <c:v>1.5293828794862612</c:v>
                </c:pt>
                <c:pt idx="80">
                  <c:v>1.5725692205960533</c:v>
                </c:pt>
                <c:pt idx="81">
                  <c:v>1.6163465981981153</c:v>
                </c:pt>
                <c:pt idx="82">
                  <c:v>1.6607176167801934</c:v>
                </c:pt>
                <c:pt idx="83">
                  <c:v>1.7056848918458631</c:v>
                </c:pt>
                <c:pt idx="84">
                  <c:v>1.7512510499602427</c:v>
                </c:pt>
                <c:pt idx="85">
                  <c:v>1.7974187287958947</c:v>
                </c:pt>
                <c:pt idx="86">
                  <c:v>1.8441905771789169</c:v>
                </c:pt>
                <c:pt idx="87">
                  <c:v>1.8915692551352212</c:v>
                </c:pt>
                <c:pt idx="88">
                  <c:v>1.9395574339370054</c:v>
                </c:pt>
                <c:pt idx="89">
                  <c:v>1.9881577961494128</c:v>
                </c:pt>
                <c:pt idx="90">
                  <c:v>2.0373730356773865</c:v>
                </c:pt>
                <c:pt idx="91">
                  <c:v>2.0872058578127133</c:v>
                </c:pt>
                <c:pt idx="92">
                  <c:v>2.1376589792812664</c:v>
                </c:pt>
                <c:pt idx="93">
                  <c:v>2.1887351282904346</c:v>
                </c:pt>
                <c:pt idx="94">
                  <c:v>2.240437044576753</c:v>
                </c:pt>
                <c:pt idx="95">
                  <c:v>2.2927674794537274</c:v>
                </c:pt>
                <c:pt idx="96">
                  <c:v>2.3457291958598536</c:v>
                </c:pt>
                <c:pt idx="97">
                  <c:v>2.3993249684068356</c:v>
                </c:pt>
                <c:pt idx="98">
                  <c:v>2.4535575834280037</c:v>
                </c:pt>
                <c:pt idx="99">
                  <c:v>2.5084298390269284</c:v>
                </c:pt>
                <c:pt idx="100">
                  <c:v>15.899018028200768</c:v>
                </c:pt>
                <c:pt idx="101">
                  <c:v>15.899018028200768</c:v>
                </c:pt>
                <c:pt idx="102">
                  <c:v>15.899018028200768</c:v>
                </c:pt>
                <c:pt idx="103">
                  <c:v>15.899018028200768</c:v>
                </c:pt>
                <c:pt idx="104">
                  <c:v>15.899018028200768</c:v>
                </c:pt>
                <c:pt idx="105">
                  <c:v>15.899018028200768</c:v>
                </c:pt>
                <c:pt idx="106">
                  <c:v>15.899018028200768</c:v>
                </c:pt>
                <c:pt idx="107">
                  <c:v>15.899018028200768</c:v>
                </c:pt>
                <c:pt idx="108">
                  <c:v>15.899018028200768</c:v>
                </c:pt>
                <c:pt idx="109">
                  <c:v>15.899018028200768</c:v>
                </c:pt>
                <c:pt idx="110">
                  <c:v>15.899018028200768</c:v>
                </c:pt>
                <c:pt idx="111">
                  <c:v>15.899018028200768</c:v>
                </c:pt>
                <c:pt idx="112">
                  <c:v>15.899018028200768</c:v>
                </c:pt>
                <c:pt idx="113">
                  <c:v>15.899018028200768</c:v>
                </c:pt>
                <c:pt idx="114">
                  <c:v>15.899018028200768</c:v>
                </c:pt>
                <c:pt idx="115">
                  <c:v>15.899018028200768</c:v>
                </c:pt>
                <c:pt idx="116">
                  <c:v>15.899018028200768</c:v>
                </c:pt>
                <c:pt idx="117">
                  <c:v>15.899018028200768</c:v>
                </c:pt>
                <c:pt idx="118">
                  <c:v>15.899018028200768</c:v>
                </c:pt>
                <c:pt idx="119">
                  <c:v>15.899018028200768</c:v>
                </c:pt>
                <c:pt idx="120">
                  <c:v>15.899018028200768</c:v>
                </c:pt>
                <c:pt idx="121">
                  <c:v>15.899018028200768</c:v>
                </c:pt>
                <c:pt idx="122">
                  <c:v>15.899018028200768</c:v>
                </c:pt>
                <c:pt idx="123">
                  <c:v>15.899018028200768</c:v>
                </c:pt>
                <c:pt idx="124">
                  <c:v>15.899018028200768</c:v>
                </c:pt>
                <c:pt idx="125">
                  <c:v>15.899018028200768</c:v>
                </c:pt>
                <c:pt idx="126">
                  <c:v>15.899018028200768</c:v>
                </c:pt>
                <c:pt idx="127">
                  <c:v>15.899018028200768</c:v>
                </c:pt>
                <c:pt idx="128">
                  <c:v>15.899018028200768</c:v>
                </c:pt>
                <c:pt idx="129">
                  <c:v>15.899018028200768</c:v>
                </c:pt>
                <c:pt idx="130">
                  <c:v>15.899018028200768</c:v>
                </c:pt>
                <c:pt idx="131">
                  <c:v>15.899018028200768</c:v>
                </c:pt>
                <c:pt idx="132">
                  <c:v>15.899018028200768</c:v>
                </c:pt>
                <c:pt idx="133">
                  <c:v>15.899018028200768</c:v>
                </c:pt>
                <c:pt idx="134">
                  <c:v>15.899018028200768</c:v>
                </c:pt>
                <c:pt idx="135">
                  <c:v>15.899018028200768</c:v>
                </c:pt>
                <c:pt idx="136">
                  <c:v>15.899018028200768</c:v>
                </c:pt>
                <c:pt idx="137">
                  <c:v>15.899018028200768</c:v>
                </c:pt>
                <c:pt idx="138">
                  <c:v>15.899018028200768</c:v>
                </c:pt>
                <c:pt idx="139">
                  <c:v>15.899018028200768</c:v>
                </c:pt>
                <c:pt idx="140">
                  <c:v>15.899018028200768</c:v>
                </c:pt>
                <c:pt idx="141">
                  <c:v>15.899018028200768</c:v>
                </c:pt>
                <c:pt idx="142">
                  <c:v>15.899018028200768</c:v>
                </c:pt>
                <c:pt idx="143">
                  <c:v>15.899018028200768</c:v>
                </c:pt>
                <c:pt idx="144">
                  <c:v>15.899018028200768</c:v>
                </c:pt>
                <c:pt idx="145">
                  <c:v>15.899018028200768</c:v>
                </c:pt>
                <c:pt idx="146">
                  <c:v>15.899018028200768</c:v>
                </c:pt>
                <c:pt idx="147">
                  <c:v>15.899018028200768</c:v>
                </c:pt>
                <c:pt idx="148">
                  <c:v>15.899018028200768</c:v>
                </c:pt>
                <c:pt idx="149">
                  <c:v>15.899018028200768</c:v>
                </c:pt>
                <c:pt idx="150">
                  <c:v>15.899018028200768</c:v>
                </c:pt>
                <c:pt idx="151">
                  <c:v>15.899018028200768</c:v>
                </c:pt>
                <c:pt idx="152">
                  <c:v>15.899018028200768</c:v>
                </c:pt>
                <c:pt idx="153">
                  <c:v>15.899018028200768</c:v>
                </c:pt>
                <c:pt idx="154">
                  <c:v>15.899018028200768</c:v>
                </c:pt>
                <c:pt idx="155">
                  <c:v>15.899018028200768</c:v>
                </c:pt>
                <c:pt idx="156">
                  <c:v>15.899018028200768</c:v>
                </c:pt>
                <c:pt idx="157">
                  <c:v>15.899018028200768</c:v>
                </c:pt>
                <c:pt idx="158">
                  <c:v>15.899018028200768</c:v>
                </c:pt>
                <c:pt idx="159">
                  <c:v>15.899018028200768</c:v>
                </c:pt>
                <c:pt idx="160">
                  <c:v>15.899018028200768</c:v>
                </c:pt>
                <c:pt idx="161">
                  <c:v>15.899018028200768</c:v>
                </c:pt>
                <c:pt idx="162">
                  <c:v>15.899018028200768</c:v>
                </c:pt>
                <c:pt idx="163">
                  <c:v>15.899018028200768</c:v>
                </c:pt>
                <c:pt idx="164">
                  <c:v>15.899018028200768</c:v>
                </c:pt>
                <c:pt idx="165">
                  <c:v>15.899018028200768</c:v>
                </c:pt>
                <c:pt idx="166">
                  <c:v>15.899018028200768</c:v>
                </c:pt>
                <c:pt idx="167">
                  <c:v>15.899018028200768</c:v>
                </c:pt>
                <c:pt idx="168">
                  <c:v>15.899018028200768</c:v>
                </c:pt>
                <c:pt idx="169">
                  <c:v>15.899018028200768</c:v>
                </c:pt>
                <c:pt idx="170">
                  <c:v>15.899018028200768</c:v>
                </c:pt>
                <c:pt idx="171">
                  <c:v>15.899018028200768</c:v>
                </c:pt>
                <c:pt idx="172">
                  <c:v>15.899018028200768</c:v>
                </c:pt>
                <c:pt idx="173">
                  <c:v>15.899018028200768</c:v>
                </c:pt>
                <c:pt idx="174">
                  <c:v>15.899018028200768</c:v>
                </c:pt>
                <c:pt idx="175">
                  <c:v>15.899018028200768</c:v>
                </c:pt>
                <c:pt idx="176">
                  <c:v>15.899018028200768</c:v>
                </c:pt>
                <c:pt idx="177">
                  <c:v>15.899018028200768</c:v>
                </c:pt>
                <c:pt idx="178">
                  <c:v>15.899018028200768</c:v>
                </c:pt>
                <c:pt idx="179">
                  <c:v>15.899018028200768</c:v>
                </c:pt>
                <c:pt idx="180">
                  <c:v>15.899018028200768</c:v>
                </c:pt>
                <c:pt idx="181">
                  <c:v>15.899018028200768</c:v>
                </c:pt>
                <c:pt idx="182">
                  <c:v>15.899018028200768</c:v>
                </c:pt>
                <c:pt idx="183">
                  <c:v>15.899018028200768</c:v>
                </c:pt>
                <c:pt idx="184">
                  <c:v>15.899018028200768</c:v>
                </c:pt>
                <c:pt idx="185">
                  <c:v>15.899018028200768</c:v>
                </c:pt>
                <c:pt idx="186">
                  <c:v>15.899018028200768</c:v>
                </c:pt>
                <c:pt idx="187">
                  <c:v>15.899018028200768</c:v>
                </c:pt>
                <c:pt idx="188">
                  <c:v>15.899018028200768</c:v>
                </c:pt>
                <c:pt idx="189">
                  <c:v>15.899018028200768</c:v>
                </c:pt>
                <c:pt idx="190">
                  <c:v>15.899018028200768</c:v>
                </c:pt>
                <c:pt idx="191">
                  <c:v>15.899018028200768</c:v>
                </c:pt>
                <c:pt idx="192">
                  <c:v>15.899018028200768</c:v>
                </c:pt>
                <c:pt idx="193">
                  <c:v>15.899018028200768</c:v>
                </c:pt>
                <c:pt idx="194">
                  <c:v>15.899018028200768</c:v>
                </c:pt>
                <c:pt idx="195">
                  <c:v>15.899018028200768</c:v>
                </c:pt>
                <c:pt idx="196">
                  <c:v>15.899018028200768</c:v>
                </c:pt>
                <c:pt idx="197">
                  <c:v>15.899018028200768</c:v>
                </c:pt>
                <c:pt idx="198">
                  <c:v>15.899018028200768</c:v>
                </c:pt>
                <c:pt idx="199">
                  <c:v>15.899018028200768</c:v>
                </c:pt>
                <c:pt idx="200">
                  <c:v>15.899018028200768</c:v>
                </c:pt>
                <c:pt idx="201">
                  <c:v>15.899018028200768</c:v>
                </c:pt>
                <c:pt idx="202">
                  <c:v>15.899018028200768</c:v>
                </c:pt>
                <c:pt idx="203">
                  <c:v>15.899018028200768</c:v>
                </c:pt>
                <c:pt idx="204">
                  <c:v>15.899018028200768</c:v>
                </c:pt>
                <c:pt idx="205">
                  <c:v>15.899018028200768</c:v>
                </c:pt>
                <c:pt idx="206">
                  <c:v>15.899018028200768</c:v>
                </c:pt>
                <c:pt idx="207">
                  <c:v>15.899018028200768</c:v>
                </c:pt>
                <c:pt idx="208">
                  <c:v>15.899018028200768</c:v>
                </c:pt>
                <c:pt idx="209">
                  <c:v>15.899018028200768</c:v>
                </c:pt>
                <c:pt idx="210">
                  <c:v>15.899018028200768</c:v>
                </c:pt>
                <c:pt idx="211">
                  <c:v>15.899018028200768</c:v>
                </c:pt>
                <c:pt idx="212">
                  <c:v>15.899018028200768</c:v>
                </c:pt>
                <c:pt idx="213">
                  <c:v>15.899018028200768</c:v>
                </c:pt>
                <c:pt idx="214">
                  <c:v>15.899018028200768</c:v>
                </c:pt>
                <c:pt idx="215">
                  <c:v>15.899018028200768</c:v>
                </c:pt>
                <c:pt idx="216">
                  <c:v>15.899018028200768</c:v>
                </c:pt>
                <c:pt idx="217">
                  <c:v>15.899018028200768</c:v>
                </c:pt>
                <c:pt idx="218">
                  <c:v>15.899018028200768</c:v>
                </c:pt>
                <c:pt idx="219">
                  <c:v>15.899018028200768</c:v>
                </c:pt>
                <c:pt idx="220">
                  <c:v>15.899018028200768</c:v>
                </c:pt>
                <c:pt idx="221">
                  <c:v>15.899018028200768</c:v>
                </c:pt>
                <c:pt idx="222">
                  <c:v>15.899018028200768</c:v>
                </c:pt>
                <c:pt idx="223">
                  <c:v>15.899018028200768</c:v>
                </c:pt>
                <c:pt idx="224">
                  <c:v>15.899018028200768</c:v>
                </c:pt>
                <c:pt idx="225">
                  <c:v>15.899018028200768</c:v>
                </c:pt>
                <c:pt idx="226">
                  <c:v>15.899018028200768</c:v>
                </c:pt>
                <c:pt idx="227">
                  <c:v>15.899018028200768</c:v>
                </c:pt>
                <c:pt idx="228">
                  <c:v>15.899018028200768</c:v>
                </c:pt>
                <c:pt idx="229">
                  <c:v>15.899018028200768</c:v>
                </c:pt>
                <c:pt idx="230">
                  <c:v>15.899018028200768</c:v>
                </c:pt>
                <c:pt idx="231">
                  <c:v>15.899018028200768</c:v>
                </c:pt>
                <c:pt idx="232">
                  <c:v>15.899018028200768</c:v>
                </c:pt>
                <c:pt idx="233">
                  <c:v>15.899018028200768</c:v>
                </c:pt>
                <c:pt idx="234">
                  <c:v>15.899018028200768</c:v>
                </c:pt>
                <c:pt idx="235">
                  <c:v>15.899018028200768</c:v>
                </c:pt>
                <c:pt idx="236">
                  <c:v>15.899018028200768</c:v>
                </c:pt>
                <c:pt idx="237">
                  <c:v>15.899018028200768</c:v>
                </c:pt>
                <c:pt idx="238">
                  <c:v>15.899018028200768</c:v>
                </c:pt>
                <c:pt idx="239">
                  <c:v>15.899018028200768</c:v>
                </c:pt>
                <c:pt idx="240">
                  <c:v>15.899018028200768</c:v>
                </c:pt>
                <c:pt idx="241">
                  <c:v>15.899018028200768</c:v>
                </c:pt>
                <c:pt idx="242">
                  <c:v>15.899018028200768</c:v>
                </c:pt>
                <c:pt idx="243">
                  <c:v>15.899018028200768</c:v>
                </c:pt>
                <c:pt idx="244">
                  <c:v>15.899018028200768</c:v>
                </c:pt>
                <c:pt idx="245">
                  <c:v>15.899018028200768</c:v>
                </c:pt>
                <c:pt idx="246">
                  <c:v>15.899018028200768</c:v>
                </c:pt>
                <c:pt idx="247">
                  <c:v>15.899018028200768</c:v>
                </c:pt>
                <c:pt idx="248">
                  <c:v>15.899018028200768</c:v>
                </c:pt>
                <c:pt idx="249">
                  <c:v>15.899018028200768</c:v>
                </c:pt>
                <c:pt idx="250">
                  <c:v>15.899018028200768</c:v>
                </c:pt>
                <c:pt idx="251">
                  <c:v>15.899018028200768</c:v>
                </c:pt>
                <c:pt idx="252">
                  <c:v>15.899018028200768</c:v>
                </c:pt>
                <c:pt idx="253">
                  <c:v>15.899018028200768</c:v>
                </c:pt>
                <c:pt idx="254">
                  <c:v>15.899018028200768</c:v>
                </c:pt>
                <c:pt idx="255">
                  <c:v>15.899018028200768</c:v>
                </c:pt>
                <c:pt idx="256">
                  <c:v>15.899018028200768</c:v>
                </c:pt>
                <c:pt idx="257">
                  <c:v>15.899018028200768</c:v>
                </c:pt>
                <c:pt idx="258">
                  <c:v>15.899018028200768</c:v>
                </c:pt>
                <c:pt idx="259">
                  <c:v>15.899018028200768</c:v>
                </c:pt>
                <c:pt idx="260">
                  <c:v>15.899018028200768</c:v>
                </c:pt>
                <c:pt idx="261">
                  <c:v>15.899018028200768</c:v>
                </c:pt>
                <c:pt idx="262">
                  <c:v>15.899018028200768</c:v>
                </c:pt>
                <c:pt idx="263">
                  <c:v>15.899018028200768</c:v>
                </c:pt>
                <c:pt idx="264">
                  <c:v>15.899018028200768</c:v>
                </c:pt>
                <c:pt idx="265">
                  <c:v>15.899018028200768</c:v>
                </c:pt>
                <c:pt idx="266">
                  <c:v>15.899018028200768</c:v>
                </c:pt>
                <c:pt idx="267">
                  <c:v>15.899018028200768</c:v>
                </c:pt>
                <c:pt idx="268">
                  <c:v>15.899018028200768</c:v>
                </c:pt>
                <c:pt idx="269">
                  <c:v>15.899018028200768</c:v>
                </c:pt>
                <c:pt idx="270">
                  <c:v>15.899018028200768</c:v>
                </c:pt>
                <c:pt idx="271">
                  <c:v>15.899018028200768</c:v>
                </c:pt>
                <c:pt idx="272">
                  <c:v>15.899018028200768</c:v>
                </c:pt>
                <c:pt idx="273">
                  <c:v>15.899018028200768</c:v>
                </c:pt>
                <c:pt idx="274">
                  <c:v>15.899018028200768</c:v>
                </c:pt>
                <c:pt idx="275">
                  <c:v>15.899018028200768</c:v>
                </c:pt>
                <c:pt idx="276">
                  <c:v>15.899018028200768</c:v>
                </c:pt>
                <c:pt idx="277">
                  <c:v>15.899018028200768</c:v>
                </c:pt>
                <c:pt idx="278">
                  <c:v>15.899018028200768</c:v>
                </c:pt>
                <c:pt idx="279">
                  <c:v>15.899018028200768</c:v>
                </c:pt>
                <c:pt idx="280">
                  <c:v>15.899018028200768</c:v>
                </c:pt>
                <c:pt idx="281">
                  <c:v>15.899018028200768</c:v>
                </c:pt>
                <c:pt idx="282">
                  <c:v>15.899018028200768</c:v>
                </c:pt>
                <c:pt idx="283">
                  <c:v>15.899018028200768</c:v>
                </c:pt>
                <c:pt idx="284">
                  <c:v>15.899018028200768</c:v>
                </c:pt>
                <c:pt idx="285">
                  <c:v>15.899018028200768</c:v>
                </c:pt>
                <c:pt idx="286">
                  <c:v>15.899018028200768</c:v>
                </c:pt>
                <c:pt idx="287">
                  <c:v>15.899018028200768</c:v>
                </c:pt>
                <c:pt idx="288">
                  <c:v>15.899018028200768</c:v>
                </c:pt>
                <c:pt idx="289">
                  <c:v>15.899018028200768</c:v>
                </c:pt>
                <c:pt idx="290">
                  <c:v>15.899018028200768</c:v>
                </c:pt>
                <c:pt idx="291">
                  <c:v>15.899018028200768</c:v>
                </c:pt>
                <c:pt idx="292">
                  <c:v>15.899018028200768</c:v>
                </c:pt>
                <c:pt idx="293">
                  <c:v>15.899018028200768</c:v>
                </c:pt>
                <c:pt idx="294">
                  <c:v>15.899018028200768</c:v>
                </c:pt>
                <c:pt idx="295">
                  <c:v>15.899018028200768</c:v>
                </c:pt>
                <c:pt idx="296">
                  <c:v>15.899018028200768</c:v>
                </c:pt>
                <c:pt idx="297">
                  <c:v>15.899018028200768</c:v>
                </c:pt>
                <c:pt idx="298">
                  <c:v>15.899018028200768</c:v>
                </c:pt>
                <c:pt idx="299">
                  <c:v>15.899018028200768</c:v>
                </c:pt>
                <c:pt idx="300">
                  <c:v>15.899018028200768</c:v>
                </c:pt>
                <c:pt idx="301">
                  <c:v>15.899018028200768</c:v>
                </c:pt>
                <c:pt idx="302">
                  <c:v>15.899018028200768</c:v>
                </c:pt>
                <c:pt idx="303">
                  <c:v>15.899018028200768</c:v>
                </c:pt>
                <c:pt idx="304">
                  <c:v>15.899018028200768</c:v>
                </c:pt>
                <c:pt idx="305">
                  <c:v>15.899018028200768</c:v>
                </c:pt>
                <c:pt idx="306">
                  <c:v>15.899018028200768</c:v>
                </c:pt>
                <c:pt idx="307">
                  <c:v>15.899018028200768</c:v>
                </c:pt>
                <c:pt idx="308">
                  <c:v>15.899018028200768</c:v>
                </c:pt>
                <c:pt idx="309">
                  <c:v>15.899018028200768</c:v>
                </c:pt>
                <c:pt idx="310">
                  <c:v>15.899018028200768</c:v>
                </c:pt>
                <c:pt idx="311">
                  <c:v>15.899018028200768</c:v>
                </c:pt>
                <c:pt idx="312">
                  <c:v>15.899018028200768</c:v>
                </c:pt>
                <c:pt idx="313">
                  <c:v>15.899018028200768</c:v>
                </c:pt>
                <c:pt idx="314">
                  <c:v>15.899018028200768</c:v>
                </c:pt>
                <c:pt idx="315">
                  <c:v>15.899018028200768</c:v>
                </c:pt>
                <c:pt idx="316">
                  <c:v>15.899018028200768</c:v>
                </c:pt>
                <c:pt idx="317">
                  <c:v>15.899018028200768</c:v>
                </c:pt>
                <c:pt idx="318">
                  <c:v>15.899018028200768</c:v>
                </c:pt>
                <c:pt idx="319">
                  <c:v>15.899018028200768</c:v>
                </c:pt>
                <c:pt idx="320">
                  <c:v>15.899018028200768</c:v>
                </c:pt>
                <c:pt idx="321">
                  <c:v>15.899018028200768</c:v>
                </c:pt>
                <c:pt idx="322">
                  <c:v>15.899018028200768</c:v>
                </c:pt>
                <c:pt idx="323">
                  <c:v>15.899018028200768</c:v>
                </c:pt>
                <c:pt idx="324">
                  <c:v>15.899018028200768</c:v>
                </c:pt>
                <c:pt idx="325">
                  <c:v>15.899018028200768</c:v>
                </c:pt>
                <c:pt idx="326">
                  <c:v>15.899018028200768</c:v>
                </c:pt>
                <c:pt idx="327">
                  <c:v>15.899018028200768</c:v>
                </c:pt>
                <c:pt idx="328">
                  <c:v>15.899018028200768</c:v>
                </c:pt>
                <c:pt idx="329">
                  <c:v>15.899018028200768</c:v>
                </c:pt>
                <c:pt idx="330">
                  <c:v>15.899018028200768</c:v>
                </c:pt>
                <c:pt idx="331">
                  <c:v>15.899018028200768</c:v>
                </c:pt>
                <c:pt idx="332">
                  <c:v>15.899018028200768</c:v>
                </c:pt>
                <c:pt idx="333">
                  <c:v>15.899018028200768</c:v>
                </c:pt>
                <c:pt idx="334">
                  <c:v>15.899018028200768</c:v>
                </c:pt>
                <c:pt idx="335">
                  <c:v>15.899018028200768</c:v>
                </c:pt>
                <c:pt idx="336">
                  <c:v>15.899018028200768</c:v>
                </c:pt>
                <c:pt idx="337">
                  <c:v>15.899018028200768</c:v>
                </c:pt>
                <c:pt idx="338">
                  <c:v>15.899018028200768</c:v>
                </c:pt>
                <c:pt idx="339">
                  <c:v>15.899018028200768</c:v>
                </c:pt>
                <c:pt idx="340">
                  <c:v>15.899018028200768</c:v>
                </c:pt>
                <c:pt idx="341">
                  <c:v>15.899018028200768</c:v>
                </c:pt>
                <c:pt idx="342">
                  <c:v>15.899018028200768</c:v>
                </c:pt>
                <c:pt idx="343">
                  <c:v>15.899018028200768</c:v>
                </c:pt>
                <c:pt idx="344">
                  <c:v>15.899018028200768</c:v>
                </c:pt>
                <c:pt idx="345">
                  <c:v>15.899018028200768</c:v>
                </c:pt>
                <c:pt idx="346">
                  <c:v>15.899018028200768</c:v>
                </c:pt>
                <c:pt idx="347">
                  <c:v>15.899018028200768</c:v>
                </c:pt>
                <c:pt idx="348">
                  <c:v>15.899018028200768</c:v>
                </c:pt>
                <c:pt idx="349">
                  <c:v>15.899018028200768</c:v>
                </c:pt>
                <c:pt idx="350">
                  <c:v>15.899018028200768</c:v>
                </c:pt>
                <c:pt idx="351">
                  <c:v>15.899018028200768</c:v>
                </c:pt>
                <c:pt idx="352">
                  <c:v>15.899018028200768</c:v>
                </c:pt>
                <c:pt idx="353">
                  <c:v>15.899018028200768</c:v>
                </c:pt>
                <c:pt idx="354">
                  <c:v>15.899018028200768</c:v>
                </c:pt>
                <c:pt idx="355">
                  <c:v>15.899018028200768</c:v>
                </c:pt>
                <c:pt idx="356">
                  <c:v>15.899018028200768</c:v>
                </c:pt>
                <c:pt idx="357">
                  <c:v>15.899018028200768</c:v>
                </c:pt>
                <c:pt idx="358">
                  <c:v>15.899018028200768</c:v>
                </c:pt>
                <c:pt idx="359">
                  <c:v>15.899018028200768</c:v>
                </c:pt>
                <c:pt idx="360">
                  <c:v>15.899018028200768</c:v>
                </c:pt>
              </c:numCache>
            </c:numRef>
          </c:val>
          <c:smooth val="0"/>
          <c:extLst>
            <c:ext xmlns:c16="http://schemas.microsoft.com/office/drawing/2014/chart" uri="{C3380CC4-5D6E-409C-BE32-E72D297353CC}">
              <c16:uniqueId val="{00000003-3D98-4EDF-9D18-BFCDD7E83C3F}"/>
            </c:ext>
          </c:extLst>
        </c:ser>
        <c:dLbls>
          <c:showLegendKey val="0"/>
          <c:showVal val="0"/>
          <c:showCatName val="0"/>
          <c:showSerName val="0"/>
          <c:showPercent val="0"/>
          <c:showBubbleSize val="0"/>
        </c:dLbls>
        <c:smooth val="0"/>
        <c:axId val="876956287"/>
        <c:axId val="876955455"/>
      </c:lineChart>
      <c:catAx>
        <c:axId val="8769562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Loan</a:t>
                </a:r>
                <a:r>
                  <a:rPr lang="en-US" baseline="0"/>
                  <a:t> Month</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5455"/>
        <c:crosses val="autoZero"/>
        <c:auto val="1"/>
        <c:lblAlgn val="ctr"/>
        <c:lblOffset val="100"/>
        <c:tickLblSkip val="36"/>
        <c:noMultiLvlLbl val="0"/>
      </c:catAx>
      <c:valAx>
        <c:axId val="87695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MOIC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95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14941</xdr:rowOff>
    </xdr:from>
    <xdr:to>
      <xdr:col>3</xdr:col>
      <xdr:colOff>1362635</xdr:colOff>
      <xdr:row>19</xdr:row>
      <xdr:rowOff>164652</xdr:rowOff>
    </xdr:to>
    <xdr:graphicFrame macro="">
      <xdr:nvGraphicFramePr>
        <xdr:cNvPr id="4" name="Chart 3">
          <a:extLst>
            <a:ext uri="{FF2B5EF4-FFF2-40B4-BE49-F238E27FC236}">
              <a16:creationId xmlns:a16="http://schemas.microsoft.com/office/drawing/2014/main" id="{6AE288C7-3047-4237-B64F-642EFBD21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1376642</xdr:colOff>
      <xdr:row>4</xdr:row>
      <xdr:rowOff>6351</xdr:rowOff>
    </xdr:from>
    <xdr:to>
      <xdr:col>7</xdr:col>
      <xdr:colOff>1301749</xdr:colOff>
      <xdr:row>19</xdr:row>
      <xdr:rowOff>156062</xdr:rowOff>
    </xdr:to>
    <xdr:graphicFrame macro="">
      <xdr:nvGraphicFramePr>
        <xdr:cNvPr id="5" name="Chart 4">
          <a:extLst>
            <a:ext uri="{FF2B5EF4-FFF2-40B4-BE49-F238E27FC236}">
              <a16:creationId xmlns:a16="http://schemas.microsoft.com/office/drawing/2014/main" id="{BE0D52FE-921F-41A3-BF82-0BAC85B30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1322293</xdr:colOff>
      <xdr:row>4</xdr:row>
      <xdr:rowOff>10645</xdr:rowOff>
    </xdr:from>
    <xdr:to>
      <xdr:col>11</xdr:col>
      <xdr:colOff>1313515</xdr:colOff>
      <xdr:row>19</xdr:row>
      <xdr:rowOff>160356</xdr:rowOff>
    </xdr:to>
    <xdr:graphicFrame macro="">
      <xdr:nvGraphicFramePr>
        <xdr:cNvPr id="6" name="Chart 5">
          <a:extLst>
            <a:ext uri="{FF2B5EF4-FFF2-40B4-BE49-F238E27FC236}">
              <a16:creationId xmlns:a16="http://schemas.microsoft.com/office/drawing/2014/main" id="{66C82884-5193-47F5-8BDC-5AD5A8D367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1339796</xdr:colOff>
      <xdr:row>4</xdr:row>
      <xdr:rowOff>6349</xdr:rowOff>
    </xdr:from>
    <xdr:to>
      <xdr:col>15</xdr:col>
      <xdr:colOff>1327843</xdr:colOff>
      <xdr:row>19</xdr:row>
      <xdr:rowOff>159235</xdr:rowOff>
    </xdr:to>
    <xdr:graphicFrame macro="">
      <xdr:nvGraphicFramePr>
        <xdr:cNvPr id="7" name="Chart 6">
          <a:extLst>
            <a:ext uri="{FF2B5EF4-FFF2-40B4-BE49-F238E27FC236}">
              <a16:creationId xmlns:a16="http://schemas.microsoft.com/office/drawing/2014/main" id="{455E4D05-8444-4D88-8D07-84656EFD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90F7-37B9-4E75-95DB-FF9CEB86153A}">
  <dimension ref="A1:CO1022"/>
  <sheetViews>
    <sheetView tabSelected="1" zoomScale="69" zoomScaleNormal="69" workbookViewId="0">
      <selection activeCell="C4" sqref="C4"/>
    </sheetView>
  </sheetViews>
  <sheetFormatPr defaultColWidth="20.5703125" defaultRowHeight="15" x14ac:dyDescent="0.25"/>
  <cols>
    <col min="1" max="1" width="20.5703125" style="17"/>
    <col min="2" max="12" width="20.5703125" style="1"/>
    <col min="13" max="13" width="20.5703125" style="9"/>
    <col min="14" max="14" width="20.5703125" style="1"/>
    <col min="15" max="15" width="20.5703125" style="9"/>
    <col min="16" max="17" width="20.5703125" style="1"/>
    <col min="18" max="18" width="20.5703125" style="9"/>
    <col min="19" max="21" width="20.5703125" style="1"/>
    <col min="22" max="22" width="20.5703125" style="9"/>
    <col min="23" max="24" width="20.5703125" style="1"/>
    <col min="25" max="25" width="20.5703125" style="9"/>
    <col min="26" max="37" width="20.5703125" style="1"/>
    <col min="38" max="38" width="20.5703125" style="9"/>
    <col min="39" max="39" width="20.5703125" style="1"/>
    <col min="40" max="40" width="20.5703125" style="9"/>
    <col min="41" max="42" width="20.5703125" style="1"/>
    <col min="43" max="43" width="20.5703125" style="9"/>
    <col min="44" max="46" width="20.5703125" style="1"/>
    <col min="47" max="47" width="20.5703125" style="9"/>
    <col min="48" max="49" width="20.5703125" style="1"/>
    <col min="50" max="50" width="20.5703125" style="9"/>
    <col min="51" max="62" width="20.5703125" style="1"/>
    <col min="63" max="63" width="20.5703125" style="9"/>
    <col min="64" max="64" width="20.5703125" style="1"/>
    <col min="65" max="65" width="20.5703125" style="9"/>
    <col min="66" max="67" width="20.5703125" style="1"/>
    <col min="68" max="68" width="20.5703125" style="9"/>
    <col min="69" max="71" width="20.5703125" style="1"/>
    <col min="72" max="72" width="20.5703125" style="9"/>
    <col min="73" max="74" width="20.5703125" style="1"/>
    <col min="75" max="75" width="20.5703125" style="9"/>
    <col min="76" max="16384" width="20.5703125" style="1"/>
  </cols>
  <sheetData>
    <row r="1" spans="1:75" s="40" customFormat="1" ht="30" x14ac:dyDescent="0.25">
      <c r="A1" s="37" t="s">
        <v>12</v>
      </c>
      <c r="B1" s="38" t="s">
        <v>0</v>
      </c>
      <c r="C1" s="38" t="s">
        <v>9</v>
      </c>
      <c r="D1" s="38" t="s">
        <v>277</v>
      </c>
      <c r="E1" s="38" t="s">
        <v>10</v>
      </c>
      <c r="F1" s="38" t="s">
        <v>285</v>
      </c>
      <c r="G1" s="38" t="s">
        <v>11</v>
      </c>
      <c r="H1" s="38" t="s">
        <v>269</v>
      </c>
      <c r="I1" s="38" t="s">
        <v>271</v>
      </c>
      <c r="J1" s="38" t="s">
        <v>267</v>
      </c>
      <c r="K1" s="38" t="s">
        <v>270</v>
      </c>
      <c r="L1" s="38" t="s">
        <v>274</v>
      </c>
      <c r="M1" s="39" t="s">
        <v>295</v>
      </c>
      <c r="N1" s="38" t="s">
        <v>6</v>
      </c>
      <c r="O1" s="39" t="s">
        <v>275</v>
      </c>
      <c r="P1" s="38" t="s">
        <v>7</v>
      </c>
      <c r="Q1" s="38" t="s">
        <v>8</v>
      </c>
      <c r="R1" s="39" t="s">
        <v>264</v>
      </c>
      <c r="S1" s="38" t="s">
        <v>294</v>
      </c>
      <c r="T1" s="38" t="s">
        <v>298</v>
      </c>
      <c r="U1" s="38" t="s">
        <v>289</v>
      </c>
      <c r="V1" s="39" t="s">
        <v>290</v>
      </c>
      <c r="W1" s="38" t="s">
        <v>291</v>
      </c>
      <c r="X1" s="38" t="s">
        <v>292</v>
      </c>
      <c r="Y1" s="39" t="s">
        <v>293</v>
      </c>
      <c r="Z1" s="38" t="s">
        <v>283</v>
      </c>
      <c r="AA1" s="38" t="s">
        <v>284</v>
      </c>
      <c r="AB1" s="38" t="s">
        <v>299</v>
      </c>
      <c r="AC1" s="38" t="s">
        <v>300</v>
      </c>
      <c r="AL1" s="41"/>
      <c r="AN1" s="41"/>
      <c r="AQ1" s="41"/>
      <c r="AU1" s="41"/>
      <c r="AX1" s="41"/>
      <c r="BK1" s="41"/>
      <c r="BM1" s="41"/>
      <c r="BP1" s="41"/>
      <c r="BT1" s="41"/>
      <c r="BW1" s="41"/>
    </row>
    <row r="2" spans="1:75" x14ac:dyDescent="0.25">
      <c r="A2" s="11" t="s">
        <v>14</v>
      </c>
      <c r="B2" s="5" t="s">
        <v>435</v>
      </c>
      <c r="C2" s="5">
        <v>360</v>
      </c>
      <c r="D2" s="6">
        <v>0.05</v>
      </c>
      <c r="E2" s="6">
        <v>3.5000000000000003E-2</v>
      </c>
      <c r="F2" s="6" t="s">
        <v>287</v>
      </c>
      <c r="G2" s="6">
        <v>0.05</v>
      </c>
      <c r="H2" s="6">
        <v>0.05</v>
      </c>
      <c r="I2" s="6">
        <v>2.5000000000000001E-2</v>
      </c>
      <c r="J2" s="6">
        <v>0.05</v>
      </c>
      <c r="K2" s="5">
        <v>100</v>
      </c>
      <c r="L2" s="32">
        <f>VLOOKUP(B2, 'Property List'!B:D, 3)</f>
        <v>229000</v>
      </c>
      <c r="M2" s="31">
        <f>VLOOKUP(B2, 'Property List'!B:Z, IF(F2="Low", 12, IF(F2="Mid", 13, 14)))</f>
        <v>1600</v>
      </c>
      <c r="N2" s="32">
        <f>VLOOKUP(B2, 'Property List'!B:Z, 18)</f>
        <v>106.10600000000002</v>
      </c>
      <c r="O2" s="31">
        <f>VLOOKUP(B2, 'Property List'!B:Z, 19)</f>
        <v>75.790000000000006</v>
      </c>
      <c r="P2" s="32">
        <f>VLOOKUP(B2, 'Property List'!B:Z, 20)</f>
        <v>227.37000000000003</v>
      </c>
      <c r="Q2" s="32">
        <f>VLOOKUP(B2, 'Property List'!B:Z, 21)</f>
        <v>136.42200000000003</v>
      </c>
      <c r="R2" s="31">
        <f>VLOOKUP(B2, 'Property List'!B:Z, 22)</f>
        <v>60.632000000000005</v>
      </c>
      <c r="S2" s="32">
        <f>VLOOKUP(B2, 'Property List'!B:Z, 23)</f>
        <v>1000</v>
      </c>
      <c r="T2" s="4">
        <f>T24/Q24</f>
        <v>-3.8181922453261616E-2</v>
      </c>
      <c r="U2" s="4">
        <f>12 * Q24 / L2</f>
        <v>7.9975161649841683E-2</v>
      </c>
      <c r="V2" s="4">
        <f xml:space="preserve"> 12 * (Q24 - N24) / L2</f>
        <v>4.8137488989904678E-2</v>
      </c>
      <c r="W2" s="4">
        <f>-12 * T24 / T23</f>
        <v>-5.6166718172610576E-2</v>
      </c>
      <c r="X2" s="4">
        <f>POWER(1 + IRR(T23:T383), 12)- 1</f>
        <v>0.30950382926935083</v>
      </c>
      <c r="Y2" s="4">
        <f>POWER(1 + IRR(W23:W383), 12)- 1</f>
        <v>0.43984608343712561</v>
      </c>
      <c r="Z2" s="4">
        <f>-SUM(T24:T383)/T23</f>
        <v>50.034451848287482</v>
      </c>
      <c r="AA2" s="4">
        <f>-SUM(W24:W383)/W23</f>
        <v>15.899018028200768</v>
      </c>
      <c r="AB2" s="10" cm="1">
        <f t="array" ref="AB2">INDEX(A23:A384, MATCH(TRUE, V23:V384&gt;1, 0))</f>
        <v>66</v>
      </c>
      <c r="AC2" s="10">
        <f t="array" ref="AC2">INDEX(A23:A384, MATCH(TRUE, Y23:Y384&gt;1, 0))</f>
        <v>66</v>
      </c>
    </row>
    <row r="3" spans="1:75" x14ac:dyDescent="0.25">
      <c r="A3" s="11" t="s">
        <v>15</v>
      </c>
      <c r="B3" s="5" t="s">
        <v>435</v>
      </c>
      <c r="C3" s="5">
        <v>360</v>
      </c>
      <c r="D3" s="6">
        <v>0.05</v>
      </c>
      <c r="E3" s="6">
        <v>3.5000000000000003E-2</v>
      </c>
      <c r="F3" s="6" t="s">
        <v>287</v>
      </c>
      <c r="G3" s="6">
        <v>0.05</v>
      </c>
      <c r="H3" s="6">
        <v>0.05</v>
      </c>
      <c r="I3" s="6">
        <v>2.5000000000000001E-2</v>
      </c>
      <c r="J3" s="6">
        <v>0.05</v>
      </c>
      <c r="K3" s="5">
        <v>100</v>
      </c>
      <c r="L3" s="32">
        <f>VLOOKUP(B3, 'Property List'!B:D, 3)</f>
        <v>229000</v>
      </c>
      <c r="M3" s="31">
        <f>VLOOKUP(B3, 'Property List'!B:Z, IF(F3="Low", 12, IF(F3="Mid", 13, 14)))</f>
        <v>1600</v>
      </c>
      <c r="N3" s="32">
        <f>VLOOKUP(B3, 'Property List'!B:Z, 18)</f>
        <v>106.10600000000002</v>
      </c>
      <c r="O3" s="31">
        <f>VLOOKUP(B3, 'Property List'!B:Z, 19)</f>
        <v>75.790000000000006</v>
      </c>
      <c r="P3" s="32">
        <f>VLOOKUP(B3, 'Property List'!B:Z, 20)</f>
        <v>227.37000000000003</v>
      </c>
      <c r="Q3" s="32">
        <f>VLOOKUP(B3, 'Property List'!B:Z, 21)</f>
        <v>136.42200000000003</v>
      </c>
      <c r="R3" s="31">
        <f>VLOOKUP(B3, 'Property List'!B:Z, 22)</f>
        <v>60.632000000000005</v>
      </c>
      <c r="S3" s="32">
        <f>VLOOKUP(B3, 'Property List'!B:Z, 23)</f>
        <v>1000</v>
      </c>
      <c r="T3" s="4">
        <f>AS24/AP24</f>
        <v>-3.8181922453261616E-2</v>
      </c>
      <c r="U3" s="4">
        <f>12*AP24 / L3</f>
        <v>7.9975161649841683E-2</v>
      </c>
      <c r="V3" s="4">
        <f>12*(AP24-AM24) / L3</f>
        <v>4.8137488989904678E-2</v>
      </c>
      <c r="W3" s="4">
        <f>-12 * AS24 / AS23</f>
        <v>-5.6166718172610576E-2</v>
      </c>
      <c r="X3" s="4">
        <f>POWER(1 + IRR(AS23:AS383), 12)- 1</f>
        <v>0.30950382926935083</v>
      </c>
      <c r="Y3" s="4">
        <f>POWER(1 + IRR(AV23:AV383), 12)- 1</f>
        <v>0.43984608343712561</v>
      </c>
      <c r="Z3" s="4">
        <f>-SUM(AS24:AS383)/AS23</f>
        <v>50.034451848287482</v>
      </c>
      <c r="AA3" s="4">
        <f>-SUM(AV24:AV383)/AV23</f>
        <v>15.899018028200768</v>
      </c>
      <c r="AB3" s="10" cm="1">
        <f t="array" ref="AB3">INDEX(A23:A384, MATCH(TRUE, AU23:AU384&gt;1, 0))</f>
        <v>66</v>
      </c>
      <c r="AC3" s="10" cm="1">
        <f t="array" ref="AC3">INDEX(A23:A384, MATCH(TRUE, AX23:AX384&gt;1, 0))</f>
        <v>66</v>
      </c>
    </row>
    <row r="4" spans="1:75" x14ac:dyDescent="0.25">
      <c r="A4" s="11" t="s">
        <v>13</v>
      </c>
      <c r="B4" s="5" t="s">
        <v>435</v>
      </c>
      <c r="C4" s="5">
        <v>360</v>
      </c>
      <c r="D4" s="6">
        <v>0.05</v>
      </c>
      <c r="E4" s="6">
        <v>3.5000000000000003E-2</v>
      </c>
      <c r="F4" s="6" t="s">
        <v>287</v>
      </c>
      <c r="G4" s="6">
        <v>0.05</v>
      </c>
      <c r="H4" s="6">
        <v>0.05</v>
      </c>
      <c r="I4" s="6">
        <v>2.5000000000000001E-2</v>
      </c>
      <c r="J4" s="6">
        <v>0.05</v>
      </c>
      <c r="K4" s="5">
        <v>100</v>
      </c>
      <c r="L4" s="32">
        <f>VLOOKUP(B4, 'Property List'!B:D, 3)</f>
        <v>229000</v>
      </c>
      <c r="M4" s="31">
        <f>VLOOKUP(B4, 'Property List'!B:Z, IF(F4="Low", 12, IF(F4="Mid", 13, 14)))</f>
        <v>1600</v>
      </c>
      <c r="N4" s="32">
        <f>VLOOKUP(B4, 'Property List'!B:Z, 18)</f>
        <v>106.10600000000002</v>
      </c>
      <c r="O4" s="31">
        <f>VLOOKUP(B4, 'Property List'!B:Z, 19)</f>
        <v>75.790000000000006</v>
      </c>
      <c r="P4" s="32">
        <f>VLOOKUP(B4, 'Property List'!B:Z, 20)</f>
        <v>227.37000000000003</v>
      </c>
      <c r="Q4" s="32">
        <f>VLOOKUP(B4, 'Property List'!B:Z, 21)</f>
        <v>136.42200000000003</v>
      </c>
      <c r="R4" s="31">
        <f>VLOOKUP(B4, 'Property List'!B:Z, 22)</f>
        <v>60.632000000000005</v>
      </c>
      <c r="S4" s="32">
        <f>VLOOKUP(B4, 'Property List'!B:Z, 23)</f>
        <v>1000</v>
      </c>
      <c r="T4" s="4">
        <f>BR24/BO24</f>
        <v>-3.8181922453261616E-2</v>
      </c>
      <c r="U4" s="4">
        <f>12*BO24 / L4</f>
        <v>7.9975161649841683E-2</v>
      </c>
      <c r="V4" s="4">
        <f>12*(BO24-BL24) / L4</f>
        <v>4.8137488989904678E-2</v>
      </c>
      <c r="W4" s="4">
        <f>-12 * BR24 / BR23</f>
        <v>-5.6166718172610576E-2</v>
      </c>
      <c r="X4" s="4">
        <f>POWER(1 + IRR(BR23:BR383), 12)- 1</f>
        <v>0.30950382926935083</v>
      </c>
      <c r="Y4" s="4">
        <f>POWER(1 + IRR(BU23:BU383), 12)- 1</f>
        <v>0.43984608343712561</v>
      </c>
      <c r="Z4" s="4">
        <f>-SUM(BR24:BR383)/BR23</f>
        <v>50.034451848287482</v>
      </c>
      <c r="AA4" s="4">
        <f>-SUM(BU24:BU383)/BU23</f>
        <v>15.899018028200768</v>
      </c>
      <c r="AB4" s="10" cm="1">
        <f t="array" ref="AB4">INDEX(A23:A384, MATCH(TRUE, BT23:BT384&gt;1, 0))</f>
        <v>66</v>
      </c>
      <c r="AC4" s="10" cm="1">
        <f t="array" ref="AC4">INDEX(A23:A384, MATCH(TRUE, AX23:AX384&gt;1, 0))</f>
        <v>66</v>
      </c>
    </row>
    <row r="5" spans="1:75" s="2" customFormat="1" x14ac:dyDescent="0.25">
      <c r="A5" s="18"/>
      <c r="M5" s="8"/>
      <c r="O5" s="8"/>
      <c r="R5" s="8"/>
      <c r="V5" s="8"/>
      <c r="Y5" s="8"/>
      <c r="AL5" s="8"/>
      <c r="AN5" s="8"/>
      <c r="AQ5" s="8"/>
      <c r="AU5" s="8"/>
      <c r="AX5" s="8"/>
      <c r="BK5" s="8"/>
      <c r="BM5" s="8"/>
      <c r="BP5" s="8"/>
      <c r="BT5" s="8"/>
      <c r="BW5" s="8"/>
    </row>
    <row r="6" spans="1:75" s="2" customFormat="1" x14ac:dyDescent="0.25">
      <c r="A6" s="18"/>
      <c r="M6" s="8"/>
      <c r="O6" s="8"/>
      <c r="R6" s="8"/>
      <c r="V6" s="8"/>
      <c r="Y6" s="8"/>
      <c r="AL6" s="8"/>
      <c r="AN6" s="8"/>
      <c r="AQ6" s="8"/>
      <c r="AU6" s="8"/>
      <c r="AX6" s="8"/>
      <c r="BK6" s="8"/>
      <c r="BM6" s="8"/>
      <c r="BP6" s="8"/>
      <c r="BT6" s="8"/>
      <c r="BW6" s="8"/>
    </row>
    <row r="7" spans="1:75" s="2" customFormat="1" x14ac:dyDescent="0.25">
      <c r="A7" s="18"/>
      <c r="M7" s="8"/>
      <c r="O7" s="8"/>
      <c r="R7" s="8"/>
      <c r="V7" s="8"/>
      <c r="Y7" s="8"/>
      <c r="AL7" s="8"/>
      <c r="AN7" s="8"/>
      <c r="AQ7" s="8"/>
      <c r="AU7" s="8"/>
      <c r="AX7" s="8"/>
      <c r="BK7" s="8"/>
      <c r="BM7" s="8"/>
      <c r="BP7" s="8"/>
      <c r="BT7" s="8"/>
      <c r="BW7" s="8"/>
    </row>
    <row r="8" spans="1:75" s="2" customFormat="1" x14ac:dyDescent="0.25">
      <c r="A8" s="18"/>
      <c r="M8" s="8"/>
      <c r="O8" s="8"/>
      <c r="R8" s="8"/>
      <c r="V8" s="8"/>
      <c r="Y8" s="8"/>
      <c r="AL8" s="8"/>
      <c r="AN8" s="8"/>
      <c r="AQ8" s="8"/>
      <c r="AU8" s="8"/>
      <c r="AX8" s="8"/>
      <c r="BK8" s="8"/>
      <c r="BM8" s="8"/>
      <c r="BP8" s="8"/>
      <c r="BT8" s="8"/>
      <c r="BW8" s="8"/>
    </row>
    <row r="9" spans="1:75" s="2" customFormat="1" x14ac:dyDescent="0.25">
      <c r="A9" s="18"/>
      <c r="M9" s="8"/>
      <c r="O9" s="8"/>
      <c r="R9" s="8"/>
      <c r="V9" s="8"/>
      <c r="Y9" s="8"/>
      <c r="AL9" s="8"/>
      <c r="AN9" s="8"/>
      <c r="AQ9" s="8"/>
      <c r="AU9" s="8"/>
      <c r="AX9" s="8"/>
      <c r="BK9" s="8"/>
      <c r="BM9" s="8"/>
      <c r="BP9" s="8"/>
      <c r="BT9" s="8"/>
      <c r="BW9" s="8"/>
    </row>
    <row r="10" spans="1:75" s="2" customFormat="1" x14ac:dyDescent="0.25">
      <c r="A10" s="18"/>
      <c r="M10" s="8"/>
      <c r="O10" s="8"/>
      <c r="R10" s="8"/>
      <c r="V10" s="8"/>
      <c r="Y10" s="8"/>
      <c r="AL10" s="8"/>
      <c r="AN10" s="8"/>
      <c r="AQ10" s="8"/>
      <c r="AU10" s="8"/>
      <c r="AX10" s="8"/>
      <c r="BK10" s="8"/>
      <c r="BM10" s="8"/>
      <c r="BP10" s="8"/>
      <c r="BT10" s="8"/>
      <c r="BW10" s="8"/>
    </row>
    <row r="21" spans="1:93" s="22" customFormat="1" ht="50.1" customHeight="1" x14ac:dyDescent="0.7">
      <c r="A21" s="19"/>
      <c r="B21" s="55" t="str">
        <f>A2</f>
        <v>Bear</v>
      </c>
      <c r="C21" s="55"/>
      <c r="D21" s="55"/>
      <c r="E21" s="55"/>
      <c r="F21" s="55"/>
      <c r="G21" s="55"/>
      <c r="H21" s="55"/>
      <c r="I21" s="55"/>
      <c r="J21" s="55"/>
      <c r="K21" s="55"/>
      <c r="L21" s="55"/>
      <c r="M21" s="55"/>
      <c r="N21" s="55"/>
      <c r="O21" s="55"/>
      <c r="P21" s="55"/>
      <c r="Q21" s="55"/>
      <c r="R21" s="55"/>
      <c r="S21" s="55"/>
      <c r="T21" s="55"/>
      <c r="U21" s="55"/>
      <c r="V21" s="55"/>
      <c r="W21" s="55"/>
      <c r="X21" s="55"/>
      <c r="Y21" s="55"/>
      <c r="Z21" s="20"/>
      <c r="AA21" s="54" t="str">
        <f>A3</f>
        <v>Base</v>
      </c>
      <c r="AB21" s="54"/>
      <c r="AC21" s="54"/>
      <c r="AD21" s="54"/>
      <c r="AE21" s="54"/>
      <c r="AF21" s="54"/>
      <c r="AG21" s="54"/>
      <c r="AH21" s="54"/>
      <c r="AI21" s="54"/>
      <c r="AJ21" s="54"/>
      <c r="AK21" s="54"/>
      <c r="AL21" s="54"/>
      <c r="AM21" s="54"/>
      <c r="AN21" s="54"/>
      <c r="AO21" s="54"/>
      <c r="AP21" s="54"/>
      <c r="AQ21" s="54"/>
      <c r="AR21" s="54"/>
      <c r="AS21" s="54"/>
      <c r="AT21" s="54"/>
      <c r="AU21" s="54"/>
      <c r="AV21" s="54"/>
      <c r="AW21" s="54"/>
      <c r="AX21" s="54"/>
      <c r="AY21" s="16"/>
      <c r="AZ21" s="54" t="str">
        <f>A4</f>
        <v>Bull</v>
      </c>
      <c r="BA21" s="54"/>
      <c r="BB21" s="54"/>
      <c r="BC21" s="54"/>
      <c r="BD21" s="54"/>
      <c r="BE21" s="54"/>
      <c r="BF21" s="54"/>
      <c r="BG21" s="54"/>
      <c r="BH21" s="54"/>
      <c r="BI21" s="54"/>
      <c r="BJ21" s="54"/>
      <c r="BK21" s="54"/>
      <c r="BL21" s="54"/>
      <c r="BM21" s="54"/>
      <c r="BN21" s="54"/>
      <c r="BO21" s="54"/>
      <c r="BP21" s="54"/>
      <c r="BQ21" s="54"/>
      <c r="BR21" s="54"/>
      <c r="BS21" s="54"/>
      <c r="BT21" s="54"/>
      <c r="BU21" s="54"/>
      <c r="BV21" s="54"/>
      <c r="BW21" s="54"/>
      <c r="BX21" s="24"/>
      <c r="BY21" s="21"/>
      <c r="BZ21" s="21"/>
      <c r="CA21" s="21"/>
      <c r="CB21" s="21"/>
      <c r="CC21" s="21"/>
      <c r="CD21" s="21"/>
      <c r="CE21" s="21"/>
      <c r="CF21" s="21"/>
      <c r="CG21" s="21"/>
      <c r="CH21" s="21"/>
      <c r="CI21" s="21"/>
      <c r="CJ21" s="21"/>
      <c r="CK21" s="21"/>
      <c r="CL21" s="21"/>
      <c r="CM21" s="21"/>
      <c r="CN21" s="21"/>
    </row>
    <row r="22" spans="1:93" ht="30" x14ac:dyDescent="0.25">
      <c r="A22" s="33" t="s">
        <v>1</v>
      </c>
      <c r="B22" s="34" t="s">
        <v>2</v>
      </c>
      <c r="C22" s="34" t="s">
        <v>3</v>
      </c>
      <c r="D22" s="34" t="s">
        <v>4</v>
      </c>
      <c r="E22" s="34" t="s">
        <v>5</v>
      </c>
      <c r="F22" s="34" t="s">
        <v>262</v>
      </c>
      <c r="G22" s="34" t="s">
        <v>263</v>
      </c>
      <c r="H22" s="34" t="s">
        <v>6</v>
      </c>
      <c r="I22" s="34" t="s">
        <v>275</v>
      </c>
      <c r="J22" s="34" t="s">
        <v>7</v>
      </c>
      <c r="K22" s="34" t="s">
        <v>8</v>
      </c>
      <c r="L22" s="34" t="s">
        <v>264</v>
      </c>
      <c r="M22" s="35" t="s">
        <v>268</v>
      </c>
      <c r="N22" s="34" t="s">
        <v>278</v>
      </c>
      <c r="O22" s="35" t="s">
        <v>273</v>
      </c>
      <c r="P22" s="34" t="s">
        <v>272</v>
      </c>
      <c r="Q22" s="34" t="s">
        <v>276</v>
      </c>
      <c r="R22" s="35" t="s">
        <v>265</v>
      </c>
      <c r="S22" s="34" t="s">
        <v>266</v>
      </c>
      <c r="T22" s="34" t="s">
        <v>279</v>
      </c>
      <c r="U22" s="34" t="s">
        <v>281</v>
      </c>
      <c r="V22" s="35" t="s">
        <v>283</v>
      </c>
      <c r="W22" s="36" t="s">
        <v>280</v>
      </c>
      <c r="X22" s="34" t="s">
        <v>282</v>
      </c>
      <c r="Y22" s="35" t="s">
        <v>284</v>
      </c>
      <c r="Z22" s="34"/>
      <c r="AA22" s="34" t="s">
        <v>2</v>
      </c>
      <c r="AB22" s="34" t="s">
        <v>3</v>
      </c>
      <c r="AC22" s="34" t="s">
        <v>4</v>
      </c>
      <c r="AD22" s="34" t="s">
        <v>5</v>
      </c>
      <c r="AE22" s="34" t="s">
        <v>262</v>
      </c>
      <c r="AF22" s="34" t="s">
        <v>263</v>
      </c>
      <c r="AG22" s="34" t="s">
        <v>6</v>
      </c>
      <c r="AH22" s="34" t="s">
        <v>275</v>
      </c>
      <c r="AI22" s="34" t="s">
        <v>7</v>
      </c>
      <c r="AJ22" s="34" t="s">
        <v>8</v>
      </c>
      <c r="AK22" s="34" t="s">
        <v>264</v>
      </c>
      <c r="AL22" s="35" t="s">
        <v>268</v>
      </c>
      <c r="AM22" s="34" t="s">
        <v>278</v>
      </c>
      <c r="AN22" s="35" t="s">
        <v>273</v>
      </c>
      <c r="AO22" s="34" t="s">
        <v>272</v>
      </c>
      <c r="AP22" s="34" t="s">
        <v>276</v>
      </c>
      <c r="AQ22" s="35" t="s">
        <v>265</v>
      </c>
      <c r="AR22" s="34" t="s">
        <v>266</v>
      </c>
      <c r="AS22" s="34" t="s">
        <v>279</v>
      </c>
      <c r="AT22" s="34" t="s">
        <v>281</v>
      </c>
      <c r="AU22" s="35" t="s">
        <v>283</v>
      </c>
      <c r="AV22" s="36" t="s">
        <v>280</v>
      </c>
      <c r="AW22" s="34" t="s">
        <v>282</v>
      </c>
      <c r="AX22" s="35" t="s">
        <v>284</v>
      </c>
      <c r="AY22" s="34"/>
      <c r="AZ22" s="34" t="s">
        <v>2</v>
      </c>
      <c r="BA22" s="34" t="s">
        <v>3</v>
      </c>
      <c r="BB22" s="34" t="s">
        <v>4</v>
      </c>
      <c r="BC22" s="34" t="s">
        <v>5</v>
      </c>
      <c r="BD22" s="34" t="s">
        <v>262</v>
      </c>
      <c r="BE22" s="34" t="s">
        <v>263</v>
      </c>
      <c r="BF22" s="34" t="s">
        <v>6</v>
      </c>
      <c r="BG22" s="34" t="s">
        <v>275</v>
      </c>
      <c r="BH22" s="34" t="s">
        <v>7</v>
      </c>
      <c r="BI22" s="34" t="s">
        <v>8</v>
      </c>
      <c r="BJ22" s="34" t="s">
        <v>264</v>
      </c>
      <c r="BK22" s="35" t="s">
        <v>268</v>
      </c>
      <c r="BL22" s="34" t="s">
        <v>278</v>
      </c>
      <c r="BM22" s="35" t="s">
        <v>273</v>
      </c>
      <c r="BN22" s="34" t="s">
        <v>272</v>
      </c>
      <c r="BO22" s="34" t="s">
        <v>276</v>
      </c>
      <c r="BP22" s="35" t="s">
        <v>265</v>
      </c>
      <c r="BQ22" s="34" t="s">
        <v>266</v>
      </c>
      <c r="BR22" s="34" t="s">
        <v>279</v>
      </c>
      <c r="BS22" s="34" t="s">
        <v>281</v>
      </c>
      <c r="BT22" s="35" t="s">
        <v>283</v>
      </c>
      <c r="BU22" s="36" t="s">
        <v>280</v>
      </c>
      <c r="BV22" s="34" t="s">
        <v>282</v>
      </c>
      <c r="BW22" s="35" t="s">
        <v>284</v>
      </c>
      <c r="BX22" s="14"/>
      <c r="BY22" s="3"/>
      <c r="BZ22" s="3"/>
      <c r="CA22" s="3"/>
      <c r="CB22" s="3"/>
      <c r="CC22" s="3"/>
      <c r="CD22" s="3"/>
      <c r="CE22" s="3"/>
      <c r="CF22" s="3"/>
      <c r="CG22" s="3"/>
      <c r="CH22" s="3"/>
      <c r="CI22" s="3"/>
      <c r="CJ22" s="3"/>
      <c r="CK22" s="3"/>
      <c r="CL22" s="3"/>
      <c r="CM22" s="3"/>
    </row>
    <row r="23" spans="1:93" x14ac:dyDescent="0.25">
      <c r="A23" s="23">
        <v>0</v>
      </c>
      <c r="B23" s="27">
        <f>$D$2*$L$2</f>
        <v>11450</v>
      </c>
      <c r="C23" s="27">
        <v>0</v>
      </c>
      <c r="D23" s="27">
        <f>B23</f>
        <v>11450</v>
      </c>
      <c r="E23" s="27">
        <f>(1-$D$2)*$L$2</f>
        <v>217550</v>
      </c>
      <c r="F23" s="27">
        <f>D23</f>
        <v>11450</v>
      </c>
      <c r="G23" s="27">
        <f t="shared" ref="G23:G86" si="0">F23+S23-L$2</f>
        <v>11450</v>
      </c>
      <c r="H23" s="27">
        <v>0</v>
      </c>
      <c r="I23" s="27">
        <v>0</v>
      </c>
      <c r="J23" s="27">
        <v>0</v>
      </c>
      <c r="K23" s="27">
        <v>0</v>
      </c>
      <c r="L23" s="27">
        <v>0</v>
      </c>
      <c r="M23" s="7">
        <v>1</v>
      </c>
      <c r="N23" s="27">
        <f>S2</f>
        <v>1000</v>
      </c>
      <c r="O23" s="7">
        <v>1</v>
      </c>
      <c r="P23" s="27">
        <v>0</v>
      </c>
      <c r="Q23" s="27">
        <v>0</v>
      </c>
      <c r="R23" s="7">
        <f>1</f>
        <v>1</v>
      </c>
      <c r="S23" s="27">
        <f t="shared" ref="S23:S86" si="1">L$2*R23</f>
        <v>229000</v>
      </c>
      <c r="T23" s="27">
        <f>Q23-N23-B23</f>
        <v>-12450</v>
      </c>
      <c r="U23" s="27">
        <f>T23</f>
        <v>-12450</v>
      </c>
      <c r="V23" s="7">
        <v>0</v>
      </c>
      <c r="W23" s="27">
        <f t="shared" ref="W23:W86" si="2">IF(A23&lt;=K$2,IF(A23=K$2,T23+G23, T23), 0)</f>
        <v>-12450</v>
      </c>
      <c r="X23" s="27">
        <f>W23</f>
        <v>-12450</v>
      </c>
      <c r="Y23" s="7">
        <v>0</v>
      </c>
      <c r="Z23" s="28"/>
      <c r="AA23" s="27">
        <f>$D$3*$L$3</f>
        <v>11450</v>
      </c>
      <c r="AB23" s="27">
        <v>0</v>
      </c>
      <c r="AC23" s="27">
        <f>AA23</f>
        <v>11450</v>
      </c>
      <c r="AD23" s="27">
        <f>(1-$D$2)*$L$2</f>
        <v>217550</v>
      </c>
      <c r="AE23" s="27">
        <f>AC23</f>
        <v>11450</v>
      </c>
      <c r="AF23" s="27">
        <f>AE23+AR23-L$3</f>
        <v>11450</v>
      </c>
      <c r="AG23" s="27">
        <v>0</v>
      </c>
      <c r="AH23" s="27">
        <v>0</v>
      </c>
      <c r="AI23" s="27">
        <v>0</v>
      </c>
      <c r="AJ23" s="27">
        <v>0</v>
      </c>
      <c r="AK23" s="27">
        <v>0</v>
      </c>
      <c r="AL23" s="7">
        <v>1</v>
      </c>
      <c r="AM23" s="27">
        <f>S3</f>
        <v>1000</v>
      </c>
      <c r="AN23" s="7">
        <v>1</v>
      </c>
      <c r="AO23" s="27">
        <v>0</v>
      </c>
      <c r="AP23" s="27">
        <v>0</v>
      </c>
      <c r="AQ23" s="7">
        <f>1</f>
        <v>1</v>
      </c>
      <c r="AR23" s="27">
        <f>L3*AQ23</f>
        <v>229000</v>
      </c>
      <c r="AS23" s="27">
        <f>AP23-AM23-AA23</f>
        <v>-12450</v>
      </c>
      <c r="AT23" s="27">
        <f>AS23</f>
        <v>-12450</v>
      </c>
      <c r="AU23" s="7">
        <v>0</v>
      </c>
      <c r="AV23" s="27">
        <f>IF(A23&lt;=K$3,IF(A23=K$3,AS23+AF23, AS23), 0)</f>
        <v>-12450</v>
      </c>
      <c r="AW23" s="27">
        <f>AV23</f>
        <v>-12450</v>
      </c>
      <c r="AX23" s="7">
        <v>0</v>
      </c>
      <c r="AY23" s="28"/>
      <c r="AZ23" s="27">
        <f>$D$4*$L$4</f>
        <v>11450</v>
      </c>
      <c r="BA23" s="27">
        <v>0</v>
      </c>
      <c r="BB23" s="27">
        <f>AZ23</f>
        <v>11450</v>
      </c>
      <c r="BC23" s="27">
        <f>(1-$D$4)*$L$4</f>
        <v>217550</v>
      </c>
      <c r="BD23" s="27">
        <f>BB23</f>
        <v>11450</v>
      </c>
      <c r="BE23" s="27">
        <f>BD23+BQ23-L$4</f>
        <v>11450</v>
      </c>
      <c r="BF23" s="27">
        <v>0</v>
      </c>
      <c r="BG23" s="27">
        <v>0</v>
      </c>
      <c r="BH23" s="27">
        <v>0</v>
      </c>
      <c r="BI23" s="27">
        <v>0</v>
      </c>
      <c r="BJ23" s="27">
        <v>0</v>
      </c>
      <c r="BK23" s="7">
        <v>1</v>
      </c>
      <c r="BL23" s="27">
        <f>S4</f>
        <v>1000</v>
      </c>
      <c r="BM23" s="7">
        <v>1</v>
      </c>
      <c r="BN23" s="27">
        <v>0</v>
      </c>
      <c r="BO23" s="27">
        <v>0</v>
      </c>
      <c r="BP23" s="7">
        <f>1</f>
        <v>1</v>
      </c>
      <c r="BQ23" s="27">
        <f>L$4*BP23</f>
        <v>229000</v>
      </c>
      <c r="BR23" s="27">
        <f>BO23-BL23-AZ23</f>
        <v>-12450</v>
      </c>
      <c r="BS23" s="27">
        <f>BR23</f>
        <v>-12450</v>
      </c>
      <c r="BT23" s="7">
        <v>0</v>
      </c>
      <c r="BU23" s="27">
        <f>IF(A23&lt;=K$4,IF(A23=K$4,BR23+BE23, BR23), 0)</f>
        <v>-12450</v>
      </c>
      <c r="BV23" s="27">
        <f>BU23</f>
        <v>-12450</v>
      </c>
      <c r="BW23" s="7">
        <v>0</v>
      </c>
      <c r="BX23" s="14"/>
      <c r="BY23" s="3"/>
      <c r="BZ23" s="3"/>
      <c r="CA23" s="3"/>
      <c r="CB23" s="3"/>
      <c r="CC23" s="3"/>
      <c r="CD23" s="3"/>
      <c r="CE23" s="3"/>
      <c r="CF23" s="3"/>
      <c r="CG23" s="3"/>
      <c r="CH23" s="3"/>
      <c r="CI23" s="3"/>
      <c r="CJ23" s="3"/>
      <c r="CK23" s="3"/>
      <c r="CL23" s="3"/>
      <c r="CM23" s="3"/>
    </row>
    <row r="24" spans="1:93" x14ac:dyDescent="0.25">
      <c r="A24" s="23">
        <v>1</v>
      </c>
      <c r="B24" s="27">
        <f t="shared" ref="B24:B87" si="3">PMT(E$2/12, C$2, -E$23)</f>
        <v>976.89671832809768</v>
      </c>
      <c r="C24" s="27">
        <f t="shared" ref="C24:C87" si="4">IPMT(E$2/12, A24, C$2, -E$23)</f>
        <v>634.52083333333337</v>
      </c>
      <c r="D24" s="27">
        <f>PPMT(E$2/12, A24, C$2, -E$23)</f>
        <v>342.37588499476431</v>
      </c>
      <c r="E24" s="27">
        <f>E23-D24</f>
        <v>217207.62411500522</v>
      </c>
      <c r="F24" s="27">
        <f>F23+D24</f>
        <v>11792.375884994764</v>
      </c>
      <c r="G24" s="27">
        <f>F24+S24-L$2</f>
        <v>12725.350231450255</v>
      </c>
      <c r="H24" s="27">
        <f>IF((G24/L$2)&lt;0.2, N$2* $M24, 0)</f>
        <v>106.32456098724796</v>
      </c>
      <c r="I24" s="27">
        <f t="shared" ref="I24:I87" si="5">O$2* $M24</f>
        <v>75.946114990891388</v>
      </c>
      <c r="J24" s="27">
        <f t="shared" ref="J24:J87" si="6">P$2* $M24</f>
        <v>227.83834497267418</v>
      </c>
      <c r="K24" s="27">
        <f t="shared" ref="K24:K87" si="7">Q$2* $M24</f>
        <v>136.70300698360452</v>
      </c>
      <c r="L24" s="27">
        <f t="shared" ref="L24:L87" si="8">R$2* $M24</f>
        <v>60.756891992713108</v>
      </c>
      <c r="M24" s="7">
        <f t="shared" ref="M24:M87" si="9">M23*POWER(1 + $I$2, 1/12)</f>
        <v>1.0020598362698427</v>
      </c>
      <c r="N24" s="27">
        <f>SUM(H24:L24)</f>
        <v>607.56891992713122</v>
      </c>
      <c r="O24" s="7">
        <f t="shared" ref="O24:O87" si="10">O23*POWER(1 + $H$2, 1/12)</f>
        <v>1.0040741237836484</v>
      </c>
      <c r="P24" s="27">
        <f t="shared" ref="P24:P87" si="11">$M$2 * O24</f>
        <v>1606.5185980538374</v>
      </c>
      <c r="Q24" s="27">
        <f t="shared" ref="Q24:Q87" si="12" xml:space="preserve"> P24 * (1-$J$2)</f>
        <v>1526.1926681511454</v>
      </c>
      <c r="R24" s="7">
        <f>R23*POWER(1+G$2, 1/12)</f>
        <v>1.0040741237836484</v>
      </c>
      <c r="S24" s="27">
        <f t="shared" si="1"/>
        <v>229932.97434645548</v>
      </c>
      <c r="T24" s="27">
        <f>Q24-N24-B24</f>
        <v>-58.27297010408347</v>
      </c>
      <c r="U24" s="27">
        <f>U23+T24</f>
        <v>-12508.272970104084</v>
      </c>
      <c r="V24" s="7">
        <f>-SUM(T$24:T24)/T$23</f>
        <v>-4.680559847717548E-3</v>
      </c>
      <c r="W24" s="27">
        <f t="shared" si="2"/>
        <v>-58.27297010408347</v>
      </c>
      <c r="X24" s="27">
        <f>X23+W24</f>
        <v>-12508.272970104084</v>
      </c>
      <c r="Y24" s="7">
        <f>-SUM(W$24:W24)/W$23</f>
        <v>-4.680559847717548E-3</v>
      </c>
      <c r="Z24" s="29"/>
      <c r="AA24" s="27">
        <f>PMT(E$3/12, C$3, -AD$23)</f>
        <v>976.89671832809768</v>
      </c>
      <c r="AB24" s="27">
        <f>IPMT(E$3/12, A24, C$3, -AD$23)</f>
        <v>634.52083333333337</v>
      </c>
      <c r="AC24" s="27">
        <f>PPMT(E$3/12, A24, C$3, -AD$23)</f>
        <v>342.37588499476431</v>
      </c>
      <c r="AD24" s="27">
        <f>AD23-AC24</f>
        <v>217207.62411500522</v>
      </c>
      <c r="AE24" s="27">
        <f>AE23+AC24</f>
        <v>11792.375884994764</v>
      </c>
      <c r="AF24" s="27">
        <f>AE24+AR24-L$3</f>
        <v>12725.350231450255</v>
      </c>
      <c r="AG24" s="27">
        <f>IF((AF24/L$3)&lt;0.2, N$3* $AL24, 0)</f>
        <v>106.32456098724796</v>
      </c>
      <c r="AH24" s="27">
        <f>O$3* $AL24</f>
        <v>75.946114990891388</v>
      </c>
      <c r="AI24" s="27">
        <f>P$3* $AL24</f>
        <v>227.83834497267418</v>
      </c>
      <c r="AJ24" s="27">
        <f>Q$3* $AL24</f>
        <v>136.70300698360452</v>
      </c>
      <c r="AK24" s="27">
        <f>R$3* $AL24</f>
        <v>60.756891992713108</v>
      </c>
      <c r="AL24" s="7">
        <f>AL23*POWER(1 + $I$3, 1/12)</f>
        <v>1.0020598362698427</v>
      </c>
      <c r="AM24" s="27">
        <f>SUM(AG24:AK24)</f>
        <v>607.56891992713122</v>
      </c>
      <c r="AN24" s="7">
        <f>AN23*POWER(1 + $H$3, 1/12)</f>
        <v>1.0040741237836484</v>
      </c>
      <c r="AO24" s="27">
        <f>$M$3 * AN24</f>
        <v>1606.5185980538374</v>
      </c>
      <c r="AP24" s="27">
        <f xml:space="preserve"> AO24 * (1-$J$3)</f>
        <v>1526.1926681511454</v>
      </c>
      <c r="AQ24" s="7">
        <f>AQ23*POWER(1+G$3, 1/12)</f>
        <v>1.0040741237836484</v>
      </c>
      <c r="AR24" s="27">
        <f>L$3*AQ24</f>
        <v>229932.97434645548</v>
      </c>
      <c r="AS24" s="27">
        <f>AP24-AM24-AA24</f>
        <v>-58.27297010408347</v>
      </c>
      <c r="AT24" s="27">
        <f>AT23+AS24</f>
        <v>-12508.272970104084</v>
      </c>
      <c r="AU24" s="7">
        <f>-SUM(AS$24:AS24)/AS$23</f>
        <v>-4.680559847717548E-3</v>
      </c>
      <c r="AV24" s="27">
        <f t="shared" ref="AV24:AV87" si="13">IF(A24&lt;=K$3,IF(A24=K$3,AS24+AF24, AS24), 0)</f>
        <v>-58.27297010408347</v>
      </c>
      <c r="AW24" s="27">
        <f>AW23+AV24</f>
        <v>-12508.272970104084</v>
      </c>
      <c r="AX24" s="7">
        <f>-SUM(AV$24:AV24)/AV$23</f>
        <v>-4.680559847717548E-3</v>
      </c>
      <c r="AY24" s="28"/>
      <c r="AZ24" s="27">
        <f>PMT(E$4/12, C$4, -BC$23)</f>
        <v>976.89671832809768</v>
      </c>
      <c r="BA24" s="27">
        <f>IPMT(E$4/12, A24, C$4, -BC$23)</f>
        <v>634.52083333333337</v>
      </c>
      <c r="BB24" s="27">
        <f>PPMT(E$4/12, A24, C$4, -BC$23)</f>
        <v>342.37588499476431</v>
      </c>
      <c r="BC24" s="27">
        <f>BC23-BB24</f>
        <v>217207.62411500522</v>
      </c>
      <c r="BD24" s="27">
        <f>BD23+BB24</f>
        <v>11792.375884994764</v>
      </c>
      <c r="BE24" s="27">
        <f>BD24+BQ24-L$4</f>
        <v>12725.350231450255</v>
      </c>
      <c r="BF24" s="27">
        <f>IF((BE24/L$4)&lt;0.2, N$4* $M24, 0)</f>
        <v>106.32456098724796</v>
      </c>
      <c r="BG24" s="27">
        <f>O$4* $M24</f>
        <v>75.946114990891388</v>
      </c>
      <c r="BH24" s="27">
        <f>P$4* $BK24</f>
        <v>227.83834497267418</v>
      </c>
      <c r="BI24" s="27">
        <f>Q$4* $BK24</f>
        <v>136.70300698360452</v>
      </c>
      <c r="BJ24" s="27">
        <f>R$4* $BK24</f>
        <v>60.756891992713108</v>
      </c>
      <c r="BK24" s="7">
        <f>BK23*POWER(1 + $I$4, 1/12)</f>
        <v>1.0020598362698427</v>
      </c>
      <c r="BL24" s="27">
        <f>SUM(BF24:BJ24)</f>
        <v>607.56891992713122</v>
      </c>
      <c r="BM24" s="7">
        <f>BM23*POWER(1 + $H$4, 1/12)</f>
        <v>1.0040741237836484</v>
      </c>
      <c r="BN24" s="27">
        <f>$M$4 * BM24</f>
        <v>1606.5185980538374</v>
      </c>
      <c r="BO24" s="27">
        <f xml:space="preserve"> BN24 * (1-$J$4)</f>
        <v>1526.1926681511454</v>
      </c>
      <c r="BP24" s="7">
        <f>BP23*POWER(1+G$4, 1/12)</f>
        <v>1.0040741237836484</v>
      </c>
      <c r="BQ24" s="27">
        <f>L$4*BP24</f>
        <v>229932.97434645548</v>
      </c>
      <c r="BR24" s="27">
        <f>BO24-BL24-AZ24</f>
        <v>-58.27297010408347</v>
      </c>
      <c r="BS24" s="27">
        <f>BS23+BR24</f>
        <v>-12508.272970104084</v>
      </c>
      <c r="BT24" s="7">
        <f>-SUM(BR$24:BR24)/BR$23</f>
        <v>-4.680559847717548E-3</v>
      </c>
      <c r="BU24" s="27">
        <f t="shared" ref="BU24:BU87" si="14">IF(A24&lt;=K$4,IF(A24=K$4,BR24+BE24, BR24), 0)</f>
        <v>-58.27297010408347</v>
      </c>
      <c r="BV24" s="27">
        <f>BV23+BU24</f>
        <v>-12508.272970104084</v>
      </c>
      <c r="BW24" s="7">
        <f>-SUM(BU$24:BU24)/BU$23</f>
        <v>-4.680559847717548E-3</v>
      </c>
      <c r="BX24" s="14"/>
      <c r="BY24" s="3"/>
      <c r="BZ24" s="3"/>
      <c r="CA24" s="3"/>
      <c r="CB24" s="3"/>
      <c r="CC24" s="3"/>
      <c r="CD24" s="3"/>
      <c r="CE24" s="3"/>
      <c r="CF24" s="3"/>
      <c r="CG24" s="3"/>
      <c r="CH24" s="3"/>
      <c r="CI24" s="3"/>
      <c r="CJ24" s="3"/>
      <c r="CK24" s="3"/>
      <c r="CL24" s="3"/>
      <c r="CM24" s="3"/>
      <c r="CN24" s="3"/>
      <c r="CO24" s="3"/>
    </row>
    <row r="25" spans="1:93" x14ac:dyDescent="0.25">
      <c r="A25" s="23">
        <v>2</v>
      </c>
      <c r="B25" s="27">
        <f t="shared" si="3"/>
        <v>976.89671832809768</v>
      </c>
      <c r="C25" s="27">
        <f t="shared" si="4"/>
        <v>633.52223700209868</v>
      </c>
      <c r="D25" s="27">
        <f t="shared" ref="D25:D87" si="15">PPMT(E$2/12, A25, C$2, -E$23)</f>
        <v>343.37448132599911</v>
      </c>
      <c r="E25" s="27">
        <f t="shared" ref="E25:E88" si="16">E24-D25</f>
        <v>216864.24963367922</v>
      </c>
      <c r="F25" s="27">
        <f t="shared" ref="F25:F88" si="17">F24+D25</f>
        <v>12135.750366320764</v>
      </c>
      <c r="G25" s="27">
        <f t="shared" si="0"/>
        <v>14005.500112206151</v>
      </c>
      <c r="H25" s="27">
        <f t="shared" ref="H25:H88" si="18">IF((G25/L$2)&lt;0.2, N$2* $M25, 0)</f>
        <v>106.54357217434459</v>
      </c>
      <c r="I25" s="27">
        <f t="shared" si="5"/>
        <v>76.102551553103268</v>
      </c>
      <c r="J25" s="27">
        <f t="shared" si="6"/>
        <v>228.30765465930983</v>
      </c>
      <c r="K25" s="27">
        <f t="shared" si="7"/>
        <v>136.98459279558591</v>
      </c>
      <c r="L25" s="27">
        <f t="shared" si="8"/>
        <v>60.882041242482615</v>
      </c>
      <c r="M25" s="7">
        <f t="shared" si="9"/>
        <v>1.004123915465144</v>
      </c>
      <c r="N25" s="27">
        <f>SUM(H25:L25)</f>
        <v>608.82041242482626</v>
      </c>
      <c r="O25" s="7">
        <f t="shared" si="10"/>
        <v>1.0081648460519013</v>
      </c>
      <c r="P25" s="27">
        <f t="shared" si="11"/>
        <v>1613.063753683042</v>
      </c>
      <c r="Q25" s="27">
        <f t="shared" si="12"/>
        <v>1532.4105659988898</v>
      </c>
      <c r="R25" s="7">
        <f t="shared" ref="R25:R87" si="19">R24*POWER(1+G$2, 1/12)</f>
        <v>1.0081648460519013</v>
      </c>
      <c r="S25" s="27">
        <f t="shared" si="1"/>
        <v>230869.74974588538</v>
      </c>
      <c r="T25" s="27">
        <f t="shared" ref="T25:T87" si="20">Q25-N25-B25</f>
        <v>-53.306564754034184</v>
      </c>
      <c r="U25" s="27">
        <f t="shared" ref="U25:U88" si="21">U24+T25</f>
        <v>-12561.579534858118</v>
      </c>
      <c r="V25" s="7">
        <f>-SUM(T$24:T25)/T$23</f>
        <v>-8.9622116351901725E-3</v>
      </c>
      <c r="W25" s="27">
        <f t="shared" si="2"/>
        <v>-53.306564754034184</v>
      </c>
      <c r="X25" s="27">
        <f t="shared" ref="X25:X88" si="22">X24+W25</f>
        <v>-12561.579534858118</v>
      </c>
      <c r="Y25" s="7">
        <f>-SUM(W$24:W25)/W$23</f>
        <v>-8.9622116351901725E-3</v>
      </c>
      <c r="Z25" s="29"/>
      <c r="AA25" s="27">
        <f t="shared" ref="AA25:AA88" si="23">PMT(E$3/12, C$3, -AD$23)</f>
        <v>976.89671832809768</v>
      </c>
      <c r="AB25" s="27">
        <f t="shared" ref="AB25:AB88" si="24">IPMT(E$3/12, A25, C$3, -AD$23)</f>
        <v>633.52223700209868</v>
      </c>
      <c r="AC25" s="27">
        <f t="shared" ref="AC25:AC88" si="25">PPMT(E$3/12, A25, C$3, -AD$23)</f>
        <v>343.37448132599911</v>
      </c>
      <c r="AD25" s="27">
        <f t="shared" ref="AD25:AD88" si="26">AD24-AC25</f>
        <v>216864.24963367922</v>
      </c>
      <c r="AE25" s="27">
        <f t="shared" ref="AE25:AE88" si="27">AE24+AC25</f>
        <v>12135.750366320764</v>
      </c>
      <c r="AF25" s="27">
        <f t="shared" ref="AF25:AF88" si="28">AE25+AR25-L$3</f>
        <v>14005.500112206151</v>
      </c>
      <c r="AG25" s="27">
        <f t="shared" ref="AG25:AG88" si="29">IF((AF25/L$3)&lt;0.2, N$3* $AL25, 0)</f>
        <v>106.54357217434459</v>
      </c>
      <c r="AH25" s="27">
        <f t="shared" ref="AH25:AH88" si="30">O$3* $AL25</f>
        <v>76.102551553103268</v>
      </c>
      <c r="AI25" s="27">
        <f t="shared" ref="AI25:AI88" si="31">P$3* $AL25</f>
        <v>228.30765465930983</v>
      </c>
      <c r="AJ25" s="27">
        <f t="shared" ref="AJ25:AJ88" si="32">Q$3* $AL25</f>
        <v>136.98459279558591</v>
      </c>
      <c r="AK25" s="27">
        <f t="shared" ref="AK25:AK88" si="33">R$3* $AL25</f>
        <v>60.882041242482615</v>
      </c>
      <c r="AL25" s="7">
        <f t="shared" ref="AL25:AL88" si="34">AL24*POWER(1 + $I$3, 1/12)</f>
        <v>1.004123915465144</v>
      </c>
      <c r="AM25" s="27">
        <f>SUM(AG25:AK25)</f>
        <v>608.82041242482626</v>
      </c>
      <c r="AN25" s="7">
        <f t="shared" ref="AN25:AN88" si="35">AN24*POWER(1 + $H$3, 1/12)</f>
        <v>1.0081648460519013</v>
      </c>
      <c r="AO25" s="27">
        <f t="shared" ref="AO25:AO88" si="36">$M$3 * AN25</f>
        <v>1613.063753683042</v>
      </c>
      <c r="AP25" s="27">
        <f t="shared" ref="AP25:AP88" si="37" xml:space="preserve"> AO25 * (1-$J$3)</f>
        <v>1532.4105659988898</v>
      </c>
      <c r="AQ25" s="7">
        <f t="shared" ref="AQ25:AQ88" si="38">AQ24*POWER(1+G$3, 1/12)</f>
        <v>1.0081648460519013</v>
      </c>
      <c r="AR25" s="27">
        <f t="shared" ref="AR25:AR88" si="39">L$3*AQ25</f>
        <v>230869.74974588538</v>
      </c>
      <c r="AS25" s="27">
        <f t="shared" ref="AS25:AS88" si="40">AP25-AM25-AA25</f>
        <v>-53.306564754034184</v>
      </c>
      <c r="AT25" s="27">
        <f t="shared" ref="AT25:AT88" si="41">AT24+AS25</f>
        <v>-12561.579534858118</v>
      </c>
      <c r="AU25" s="7">
        <f>-SUM(AS$24:AS25)/AS$23</f>
        <v>-8.9622116351901725E-3</v>
      </c>
      <c r="AV25" s="27">
        <f t="shared" si="13"/>
        <v>-53.306564754034184</v>
      </c>
      <c r="AW25" s="27">
        <f t="shared" ref="AW25:AW88" si="42">AW24+AV25</f>
        <v>-12561.579534858118</v>
      </c>
      <c r="AX25" s="7">
        <f>-SUM(AV$24:AV25)/AV$23</f>
        <v>-8.9622116351901725E-3</v>
      </c>
      <c r="AY25" s="28"/>
      <c r="AZ25" s="27">
        <f t="shared" ref="AZ25:AZ88" si="43">PMT(E$4/12, C$4, -BC$23)</f>
        <v>976.89671832809768</v>
      </c>
      <c r="BA25" s="27">
        <f t="shared" ref="BA25:BA88" si="44">IPMT(E$4/12, A25, C$4, -BC$23)</f>
        <v>633.52223700209868</v>
      </c>
      <c r="BB25" s="27">
        <f t="shared" ref="BB25:BB88" si="45">PPMT(E$4/12, A25, C$4, -BC$23)</f>
        <v>343.37448132599911</v>
      </c>
      <c r="BC25" s="27">
        <f t="shared" ref="BC25:BC88" si="46">BC24-BB25</f>
        <v>216864.24963367922</v>
      </c>
      <c r="BD25" s="27">
        <f t="shared" ref="BD25:BD88" si="47">BD24+BB25</f>
        <v>12135.750366320764</v>
      </c>
      <c r="BE25" s="27">
        <f t="shared" ref="BE25:BE88" si="48">BD25+BQ25-L$4</f>
        <v>14005.500112206151</v>
      </c>
      <c r="BF25" s="27">
        <f t="shared" ref="BF25:BF88" si="49">IF((BE25/L$4)&lt;0.2, N$4* $M25, 0)</f>
        <v>106.54357217434459</v>
      </c>
      <c r="BG25" s="27">
        <f t="shared" ref="BG25:BG88" si="50">O$4* $M25</f>
        <v>76.102551553103268</v>
      </c>
      <c r="BH25" s="27">
        <f t="shared" ref="BH25:BH88" si="51">P$4* $BK25</f>
        <v>228.30765465930983</v>
      </c>
      <c r="BI25" s="27">
        <f t="shared" ref="BI25:BI88" si="52">Q$4* $BK25</f>
        <v>136.98459279558591</v>
      </c>
      <c r="BJ25" s="27">
        <f t="shared" ref="BJ25:BJ88" si="53">R$4* $BK25</f>
        <v>60.882041242482615</v>
      </c>
      <c r="BK25" s="7">
        <f t="shared" ref="BK25:BK88" si="54">BK24*POWER(1 + $I$4, 1/12)</f>
        <v>1.004123915465144</v>
      </c>
      <c r="BL25" s="27">
        <f>SUM(BF25:BJ25)</f>
        <v>608.82041242482626</v>
      </c>
      <c r="BM25" s="7">
        <f t="shared" ref="BM25:BM88" si="55">BM24*POWER(1 + $H$4, 1/12)</f>
        <v>1.0081648460519013</v>
      </c>
      <c r="BN25" s="27">
        <f t="shared" ref="BN25:BN88" si="56">$M$4 * BM25</f>
        <v>1613.063753683042</v>
      </c>
      <c r="BO25" s="27">
        <f t="shared" ref="BO25:BO88" si="57" xml:space="preserve"> BN25 * (1-$J$4)</f>
        <v>1532.4105659988898</v>
      </c>
      <c r="BP25" s="7">
        <f t="shared" ref="BP25:BP88" si="58">BP24*POWER(1+G$4, 1/12)</f>
        <v>1.0081648460519013</v>
      </c>
      <c r="BQ25" s="27">
        <f t="shared" ref="BQ25:BQ88" si="59">L$4*BP25</f>
        <v>230869.74974588538</v>
      </c>
      <c r="BR25" s="27">
        <f t="shared" ref="BR25:BR88" si="60">BO25-BL25-AZ25</f>
        <v>-53.306564754034184</v>
      </c>
      <c r="BS25" s="27">
        <f t="shared" ref="BS25:BS88" si="61">BS24+BR25</f>
        <v>-12561.579534858118</v>
      </c>
      <c r="BT25" s="7">
        <f>-SUM(BR$24:BR25)/BR$23</f>
        <v>-8.9622116351901725E-3</v>
      </c>
      <c r="BU25" s="27">
        <f t="shared" si="14"/>
        <v>-53.306564754034184</v>
      </c>
      <c r="BV25" s="27">
        <f t="shared" ref="BV25:BV88" si="62">BV24+BU25</f>
        <v>-12561.579534858118</v>
      </c>
      <c r="BW25" s="7">
        <f>-SUM(BU$24:BU25)/BU$23</f>
        <v>-8.9622116351901725E-3</v>
      </c>
      <c r="BX25" s="14"/>
      <c r="BY25" s="3"/>
      <c r="BZ25" s="3"/>
      <c r="CA25" s="3"/>
      <c r="CB25" s="3"/>
      <c r="CC25" s="3"/>
      <c r="CD25" s="3"/>
      <c r="CE25" s="3"/>
      <c r="CF25" s="3"/>
      <c r="CG25" s="3"/>
      <c r="CH25" s="3"/>
      <c r="CI25" s="3"/>
      <c r="CJ25" s="3"/>
      <c r="CK25" s="3"/>
      <c r="CL25" s="3"/>
      <c r="CM25" s="3"/>
      <c r="CN25" s="3"/>
      <c r="CO25" s="3"/>
    </row>
    <row r="26" spans="1:93" x14ac:dyDescent="0.25">
      <c r="A26" s="23">
        <v>3</v>
      </c>
      <c r="B26" s="27">
        <f t="shared" si="3"/>
        <v>976.89671832809768</v>
      </c>
      <c r="C26" s="27">
        <f t="shared" si="4"/>
        <v>632.52072809823119</v>
      </c>
      <c r="D26" s="27">
        <f t="shared" si="15"/>
        <v>344.37599022986655</v>
      </c>
      <c r="E26" s="27">
        <f t="shared" si="16"/>
        <v>216519.87364344936</v>
      </c>
      <c r="F26" s="27">
        <f t="shared" si="17"/>
        <v>12480.126356550631</v>
      </c>
      <c r="G26" s="27">
        <f t="shared" si="0"/>
        <v>15290.468040800712</v>
      </c>
      <c r="H26" s="27">
        <f t="shared" si="18"/>
        <v>106.76303448862792</v>
      </c>
      <c r="I26" s="27">
        <f t="shared" si="5"/>
        <v>76.259310349019927</v>
      </c>
      <c r="J26" s="27">
        <f t="shared" si="6"/>
        <v>228.77793104705981</v>
      </c>
      <c r="K26" s="27">
        <f t="shared" si="7"/>
        <v>137.26675862823589</v>
      </c>
      <c r="L26" s="27">
        <f t="shared" si="8"/>
        <v>61.007448279215943</v>
      </c>
      <c r="M26" s="7">
        <f t="shared" si="9"/>
        <v>1.0061922463256356</v>
      </c>
      <c r="N26" s="27">
        <f t="shared" ref="N26:N89" si="63">SUM(H26:L26)</f>
        <v>610.07448279215953</v>
      </c>
      <c r="O26" s="7">
        <f t="shared" si="10"/>
        <v>1.0122722344290396</v>
      </c>
      <c r="P26" s="27">
        <f t="shared" si="11"/>
        <v>1619.6355750864634</v>
      </c>
      <c r="Q26" s="27">
        <f t="shared" si="12"/>
        <v>1538.6537963321402</v>
      </c>
      <c r="R26" s="7">
        <f t="shared" si="19"/>
        <v>1.0122722344290396</v>
      </c>
      <c r="S26" s="27">
        <f t="shared" si="1"/>
        <v>231810.34168425007</v>
      </c>
      <c r="T26" s="27">
        <f t="shared" si="20"/>
        <v>-48.31740478811696</v>
      </c>
      <c r="U26" s="27">
        <f t="shared" si="21"/>
        <v>-12609.896939646234</v>
      </c>
      <c r="V26" s="7">
        <f>-SUM(T$24:T26)/T$23</f>
        <v>-1.2843127682428483E-2</v>
      </c>
      <c r="W26" s="27">
        <f t="shared" si="2"/>
        <v>-48.31740478811696</v>
      </c>
      <c r="X26" s="27">
        <f t="shared" si="22"/>
        <v>-12609.896939646234</v>
      </c>
      <c r="Y26" s="7">
        <f>-SUM(W$24:W26)/W$23</f>
        <v>-1.2843127682428483E-2</v>
      </c>
      <c r="Z26" s="29"/>
      <c r="AA26" s="27">
        <f t="shared" si="23"/>
        <v>976.89671832809768</v>
      </c>
      <c r="AB26" s="27">
        <f t="shared" si="24"/>
        <v>632.52072809823119</v>
      </c>
      <c r="AC26" s="27">
        <f t="shared" si="25"/>
        <v>344.37599022986655</v>
      </c>
      <c r="AD26" s="27">
        <f t="shared" si="26"/>
        <v>216519.87364344936</v>
      </c>
      <c r="AE26" s="27">
        <f t="shared" si="27"/>
        <v>12480.126356550631</v>
      </c>
      <c r="AF26" s="27">
        <f t="shared" si="28"/>
        <v>15290.468040800712</v>
      </c>
      <c r="AG26" s="27">
        <f t="shared" si="29"/>
        <v>106.76303448862792</v>
      </c>
      <c r="AH26" s="27">
        <f t="shared" si="30"/>
        <v>76.259310349019927</v>
      </c>
      <c r="AI26" s="27">
        <f t="shared" si="31"/>
        <v>228.77793104705981</v>
      </c>
      <c r="AJ26" s="27">
        <f t="shared" si="32"/>
        <v>137.26675862823589</v>
      </c>
      <c r="AK26" s="27">
        <f t="shared" si="33"/>
        <v>61.007448279215943</v>
      </c>
      <c r="AL26" s="7">
        <f t="shared" si="34"/>
        <v>1.0061922463256356</v>
      </c>
      <c r="AM26" s="27">
        <f t="shared" ref="AM26:AM89" si="64">SUM(AG26:AK26)</f>
        <v>610.07448279215953</v>
      </c>
      <c r="AN26" s="7">
        <f t="shared" si="35"/>
        <v>1.0122722344290396</v>
      </c>
      <c r="AO26" s="27">
        <f t="shared" si="36"/>
        <v>1619.6355750864634</v>
      </c>
      <c r="AP26" s="27">
        <f t="shared" si="37"/>
        <v>1538.6537963321402</v>
      </c>
      <c r="AQ26" s="7">
        <f t="shared" si="38"/>
        <v>1.0122722344290396</v>
      </c>
      <c r="AR26" s="27">
        <f t="shared" si="39"/>
        <v>231810.34168425007</v>
      </c>
      <c r="AS26" s="27">
        <f t="shared" si="40"/>
        <v>-48.31740478811696</v>
      </c>
      <c r="AT26" s="27">
        <f t="shared" si="41"/>
        <v>-12609.896939646234</v>
      </c>
      <c r="AU26" s="7">
        <f>-SUM(AS$24:AS26)/AS$23</f>
        <v>-1.2843127682428483E-2</v>
      </c>
      <c r="AV26" s="27">
        <f t="shared" si="13"/>
        <v>-48.31740478811696</v>
      </c>
      <c r="AW26" s="27">
        <f t="shared" si="42"/>
        <v>-12609.896939646234</v>
      </c>
      <c r="AX26" s="7">
        <f>-SUM(AV$24:AV26)/AV$23</f>
        <v>-1.2843127682428483E-2</v>
      </c>
      <c r="AY26" s="28"/>
      <c r="AZ26" s="27">
        <f t="shared" si="43"/>
        <v>976.89671832809768</v>
      </c>
      <c r="BA26" s="27">
        <f t="shared" si="44"/>
        <v>632.52072809823119</v>
      </c>
      <c r="BB26" s="27">
        <f t="shared" si="45"/>
        <v>344.37599022986655</v>
      </c>
      <c r="BC26" s="27">
        <f t="shared" si="46"/>
        <v>216519.87364344936</v>
      </c>
      <c r="BD26" s="27">
        <f t="shared" si="47"/>
        <v>12480.126356550631</v>
      </c>
      <c r="BE26" s="27">
        <f t="shared" si="48"/>
        <v>15290.468040800712</v>
      </c>
      <c r="BF26" s="27">
        <f t="shared" si="49"/>
        <v>106.76303448862792</v>
      </c>
      <c r="BG26" s="27">
        <f t="shared" si="50"/>
        <v>76.259310349019927</v>
      </c>
      <c r="BH26" s="27">
        <f t="shared" si="51"/>
        <v>228.77793104705981</v>
      </c>
      <c r="BI26" s="27">
        <f t="shared" si="52"/>
        <v>137.26675862823589</v>
      </c>
      <c r="BJ26" s="27">
        <f t="shared" si="53"/>
        <v>61.007448279215943</v>
      </c>
      <c r="BK26" s="7">
        <f t="shared" si="54"/>
        <v>1.0061922463256356</v>
      </c>
      <c r="BL26" s="27">
        <f t="shared" ref="BL26:BL89" si="65">SUM(BF26:BJ26)</f>
        <v>610.07448279215953</v>
      </c>
      <c r="BM26" s="7">
        <f t="shared" si="55"/>
        <v>1.0122722344290396</v>
      </c>
      <c r="BN26" s="27">
        <f t="shared" si="56"/>
        <v>1619.6355750864634</v>
      </c>
      <c r="BO26" s="27">
        <f t="shared" si="57"/>
        <v>1538.6537963321402</v>
      </c>
      <c r="BP26" s="7">
        <f t="shared" si="58"/>
        <v>1.0122722344290396</v>
      </c>
      <c r="BQ26" s="27">
        <f t="shared" si="59"/>
        <v>231810.34168425007</v>
      </c>
      <c r="BR26" s="27">
        <f t="shared" si="60"/>
        <v>-48.31740478811696</v>
      </c>
      <c r="BS26" s="27">
        <f t="shared" si="61"/>
        <v>-12609.896939646234</v>
      </c>
      <c r="BT26" s="7">
        <f>-SUM(BR$24:BR26)/BR$23</f>
        <v>-1.2843127682428483E-2</v>
      </c>
      <c r="BU26" s="27">
        <f t="shared" si="14"/>
        <v>-48.31740478811696</v>
      </c>
      <c r="BV26" s="27">
        <f t="shared" si="62"/>
        <v>-12609.896939646234</v>
      </c>
      <c r="BW26" s="7">
        <f>-SUM(BU$24:BU26)/BU$23</f>
        <v>-1.2843127682428483E-2</v>
      </c>
      <c r="BX26" s="14"/>
      <c r="BY26" s="3"/>
      <c r="BZ26" s="3"/>
      <c r="CA26" s="3"/>
      <c r="CB26" s="3"/>
      <c r="CC26" s="3"/>
      <c r="CD26" s="3"/>
      <c r="CE26" s="3"/>
      <c r="CF26" s="3"/>
      <c r="CG26" s="3"/>
      <c r="CH26" s="3"/>
      <c r="CI26" s="3"/>
      <c r="CJ26" s="3"/>
      <c r="CK26" s="3"/>
      <c r="CL26" s="3"/>
      <c r="CM26" s="3"/>
      <c r="CN26" s="3"/>
      <c r="CO26" s="3"/>
    </row>
    <row r="27" spans="1:93" x14ac:dyDescent="0.25">
      <c r="A27" s="23">
        <v>4</v>
      </c>
      <c r="B27" s="27">
        <f t="shared" si="3"/>
        <v>976.89671832809768</v>
      </c>
      <c r="C27" s="27">
        <f t="shared" si="4"/>
        <v>631.51629812672729</v>
      </c>
      <c r="D27" s="27">
        <f t="shared" si="15"/>
        <v>345.38042020137038</v>
      </c>
      <c r="E27" s="27">
        <f t="shared" si="16"/>
        <v>216174.49322324799</v>
      </c>
      <c r="F27" s="27">
        <f t="shared" si="17"/>
        <v>12825.506776752001</v>
      </c>
      <c r="G27" s="27">
        <f t="shared" si="0"/>
        <v>16580.272487353504</v>
      </c>
      <c r="H27" s="27">
        <f t="shared" si="18"/>
        <v>106.98294885934607</v>
      </c>
      <c r="I27" s="27">
        <f t="shared" si="5"/>
        <v>76.416392042390029</v>
      </c>
      <c r="J27" s="27">
        <f t="shared" si="6"/>
        <v>229.24917612717013</v>
      </c>
      <c r="K27" s="27">
        <f t="shared" si="7"/>
        <v>137.54950567630209</v>
      </c>
      <c r="L27" s="27">
        <f t="shared" si="8"/>
        <v>61.133113633912032</v>
      </c>
      <c r="M27" s="7">
        <f t="shared" si="9"/>
        <v>1.0082648376090517</v>
      </c>
      <c r="N27" s="27">
        <f t="shared" si="63"/>
        <v>611.33113633912035</v>
      </c>
      <c r="O27" s="7">
        <f t="shared" si="10"/>
        <v>1.0163963568148537</v>
      </c>
      <c r="P27" s="27">
        <f t="shared" si="11"/>
        <v>1626.234170903766</v>
      </c>
      <c r="Q27" s="27">
        <f t="shared" si="12"/>
        <v>1544.9224623585776</v>
      </c>
      <c r="R27" s="7">
        <f t="shared" si="19"/>
        <v>1.0163963568148537</v>
      </c>
      <c r="S27" s="27">
        <f t="shared" si="1"/>
        <v>232754.7657106015</v>
      </c>
      <c r="T27" s="27">
        <f t="shared" si="20"/>
        <v>-43.305392308640421</v>
      </c>
      <c r="U27" s="27">
        <f t="shared" si="21"/>
        <v>-12653.202331954875</v>
      </c>
      <c r="V27" s="7">
        <f>-SUM(T$24:T27)/T$23</f>
        <v>-1.6321472446174701E-2</v>
      </c>
      <c r="W27" s="27">
        <f t="shared" si="2"/>
        <v>-43.305392308640421</v>
      </c>
      <c r="X27" s="27">
        <f t="shared" si="22"/>
        <v>-12653.202331954875</v>
      </c>
      <c r="Y27" s="7">
        <f>-SUM(W$24:W27)/W$23</f>
        <v>-1.6321472446174701E-2</v>
      </c>
      <c r="Z27" s="29"/>
      <c r="AA27" s="27">
        <f t="shared" si="23"/>
        <v>976.89671832809768</v>
      </c>
      <c r="AB27" s="27">
        <f t="shared" si="24"/>
        <v>631.51629812672729</v>
      </c>
      <c r="AC27" s="27">
        <f t="shared" si="25"/>
        <v>345.38042020137038</v>
      </c>
      <c r="AD27" s="27">
        <f t="shared" si="26"/>
        <v>216174.49322324799</v>
      </c>
      <c r="AE27" s="27">
        <f t="shared" si="27"/>
        <v>12825.506776752001</v>
      </c>
      <c r="AF27" s="27">
        <f t="shared" si="28"/>
        <v>16580.272487353504</v>
      </c>
      <c r="AG27" s="27">
        <f t="shared" si="29"/>
        <v>106.98294885934607</v>
      </c>
      <c r="AH27" s="27">
        <f t="shared" si="30"/>
        <v>76.416392042390029</v>
      </c>
      <c r="AI27" s="27">
        <f t="shared" si="31"/>
        <v>229.24917612717013</v>
      </c>
      <c r="AJ27" s="27">
        <f t="shared" si="32"/>
        <v>137.54950567630209</v>
      </c>
      <c r="AK27" s="27">
        <f t="shared" si="33"/>
        <v>61.133113633912032</v>
      </c>
      <c r="AL27" s="7">
        <f t="shared" si="34"/>
        <v>1.0082648376090517</v>
      </c>
      <c r="AM27" s="27">
        <f t="shared" si="64"/>
        <v>611.33113633912035</v>
      </c>
      <c r="AN27" s="7">
        <f t="shared" si="35"/>
        <v>1.0163963568148537</v>
      </c>
      <c r="AO27" s="27">
        <f t="shared" si="36"/>
        <v>1626.234170903766</v>
      </c>
      <c r="AP27" s="27">
        <f t="shared" si="37"/>
        <v>1544.9224623585776</v>
      </c>
      <c r="AQ27" s="7">
        <f t="shared" si="38"/>
        <v>1.0163963568148537</v>
      </c>
      <c r="AR27" s="27">
        <f t="shared" si="39"/>
        <v>232754.7657106015</v>
      </c>
      <c r="AS27" s="27">
        <f t="shared" si="40"/>
        <v>-43.305392308640421</v>
      </c>
      <c r="AT27" s="27">
        <f t="shared" si="41"/>
        <v>-12653.202331954875</v>
      </c>
      <c r="AU27" s="7">
        <f>-SUM(AS$24:AS27)/AS$23</f>
        <v>-1.6321472446174701E-2</v>
      </c>
      <c r="AV27" s="27">
        <f t="shared" si="13"/>
        <v>-43.305392308640421</v>
      </c>
      <c r="AW27" s="27">
        <f t="shared" si="42"/>
        <v>-12653.202331954875</v>
      </c>
      <c r="AX27" s="7">
        <f>-SUM(AV$24:AV27)/AV$23</f>
        <v>-1.6321472446174701E-2</v>
      </c>
      <c r="AY27" s="28"/>
      <c r="AZ27" s="27">
        <f t="shared" si="43"/>
        <v>976.89671832809768</v>
      </c>
      <c r="BA27" s="27">
        <f t="shared" si="44"/>
        <v>631.51629812672729</v>
      </c>
      <c r="BB27" s="27">
        <f t="shared" si="45"/>
        <v>345.38042020137038</v>
      </c>
      <c r="BC27" s="27">
        <f t="shared" si="46"/>
        <v>216174.49322324799</v>
      </c>
      <c r="BD27" s="27">
        <f t="shared" si="47"/>
        <v>12825.506776752001</v>
      </c>
      <c r="BE27" s="27">
        <f t="shared" si="48"/>
        <v>16580.272487353504</v>
      </c>
      <c r="BF27" s="27">
        <f t="shared" si="49"/>
        <v>106.98294885934607</v>
      </c>
      <c r="BG27" s="27">
        <f t="shared" si="50"/>
        <v>76.416392042390029</v>
      </c>
      <c r="BH27" s="27">
        <f t="shared" si="51"/>
        <v>229.24917612717013</v>
      </c>
      <c r="BI27" s="27">
        <f t="shared" si="52"/>
        <v>137.54950567630209</v>
      </c>
      <c r="BJ27" s="27">
        <f t="shared" si="53"/>
        <v>61.133113633912032</v>
      </c>
      <c r="BK27" s="7">
        <f t="shared" si="54"/>
        <v>1.0082648376090517</v>
      </c>
      <c r="BL27" s="27">
        <f t="shared" si="65"/>
        <v>611.33113633912035</v>
      </c>
      <c r="BM27" s="7">
        <f t="shared" si="55"/>
        <v>1.0163963568148537</v>
      </c>
      <c r="BN27" s="27">
        <f t="shared" si="56"/>
        <v>1626.234170903766</v>
      </c>
      <c r="BO27" s="27">
        <f t="shared" si="57"/>
        <v>1544.9224623585776</v>
      </c>
      <c r="BP27" s="7">
        <f t="shared" si="58"/>
        <v>1.0163963568148537</v>
      </c>
      <c r="BQ27" s="27">
        <f t="shared" si="59"/>
        <v>232754.7657106015</v>
      </c>
      <c r="BR27" s="27">
        <f t="shared" si="60"/>
        <v>-43.305392308640421</v>
      </c>
      <c r="BS27" s="27">
        <f t="shared" si="61"/>
        <v>-12653.202331954875</v>
      </c>
      <c r="BT27" s="7">
        <f>-SUM(BR$24:BR27)/BR$23</f>
        <v>-1.6321472446174701E-2</v>
      </c>
      <c r="BU27" s="27">
        <f t="shared" si="14"/>
        <v>-43.305392308640421</v>
      </c>
      <c r="BV27" s="27">
        <f t="shared" si="62"/>
        <v>-12653.202331954875</v>
      </c>
      <c r="BW27" s="7">
        <f>-SUM(BU$24:BU27)/BU$23</f>
        <v>-1.6321472446174701E-2</v>
      </c>
      <c r="BX27" s="14"/>
      <c r="BY27" s="3"/>
      <c r="BZ27" s="3"/>
      <c r="CA27" s="3"/>
      <c r="CB27" s="3"/>
      <c r="CC27" s="3"/>
      <c r="CD27" s="3"/>
      <c r="CE27" s="3"/>
      <c r="CF27" s="3"/>
      <c r="CG27" s="3"/>
      <c r="CH27" s="3"/>
      <c r="CI27" s="3"/>
      <c r="CJ27" s="3"/>
      <c r="CK27" s="3"/>
      <c r="CL27" s="3"/>
      <c r="CM27" s="3"/>
      <c r="CN27" s="3"/>
      <c r="CO27" s="3"/>
    </row>
    <row r="28" spans="1:93" x14ac:dyDescent="0.25">
      <c r="A28" s="23">
        <v>5</v>
      </c>
      <c r="B28" s="27">
        <f t="shared" si="3"/>
        <v>976.89671832809768</v>
      </c>
      <c r="C28" s="27">
        <f t="shared" si="4"/>
        <v>630.50893856780681</v>
      </c>
      <c r="D28" s="27">
        <f t="shared" si="15"/>
        <v>346.38777976029098</v>
      </c>
      <c r="E28" s="27">
        <f t="shared" si="16"/>
        <v>215828.1054434877</v>
      </c>
      <c r="F28" s="27">
        <f t="shared" si="17"/>
        <v>13171.894556512292</v>
      </c>
      <c r="G28" s="27">
        <f t="shared" si="0"/>
        <v>17874.931993852864</v>
      </c>
      <c r="H28" s="27">
        <f t="shared" si="18"/>
        <v>107.20331621766127</v>
      </c>
      <c r="I28" s="27">
        <f t="shared" si="5"/>
        <v>76.573797298329467</v>
      </c>
      <c r="J28" s="27">
        <f t="shared" si="6"/>
        <v>229.72139189498841</v>
      </c>
      <c r="K28" s="27">
        <f t="shared" si="7"/>
        <v>137.83283513699305</v>
      </c>
      <c r="L28" s="27">
        <f t="shared" si="8"/>
        <v>61.259037838663581</v>
      </c>
      <c r="M28" s="7">
        <f t="shared" si="9"/>
        <v>1.0103416980911659</v>
      </c>
      <c r="N28" s="27">
        <f t="shared" si="63"/>
        <v>612.59037838663585</v>
      </c>
      <c r="O28" s="7">
        <f t="shared" si="10"/>
        <v>1.0205372813857667</v>
      </c>
      <c r="P28" s="27">
        <f t="shared" si="11"/>
        <v>1632.8596502172268</v>
      </c>
      <c r="Q28" s="27">
        <f t="shared" si="12"/>
        <v>1551.2166677063653</v>
      </c>
      <c r="R28" s="7">
        <f t="shared" si="19"/>
        <v>1.0205372813857667</v>
      </c>
      <c r="S28" s="27">
        <f t="shared" si="1"/>
        <v>233703.03743734056</v>
      </c>
      <c r="T28" s="27">
        <f t="shared" si="20"/>
        <v>-38.270429008368183</v>
      </c>
      <c r="U28" s="27">
        <f t="shared" si="21"/>
        <v>-12691.472760963243</v>
      </c>
      <c r="V28" s="7">
        <f>-SUM(T$24:T28)/T$23</f>
        <v>-1.9395402487007489E-2</v>
      </c>
      <c r="W28" s="27">
        <f t="shared" si="2"/>
        <v>-38.270429008368183</v>
      </c>
      <c r="X28" s="27">
        <f t="shared" si="22"/>
        <v>-12691.472760963243</v>
      </c>
      <c r="Y28" s="7">
        <f>-SUM(W$24:W28)/W$23</f>
        <v>-1.9395402487007489E-2</v>
      </c>
      <c r="Z28" s="29"/>
      <c r="AA28" s="27">
        <f t="shared" si="23"/>
        <v>976.89671832809768</v>
      </c>
      <c r="AB28" s="27">
        <f t="shared" si="24"/>
        <v>630.50893856780681</v>
      </c>
      <c r="AC28" s="27">
        <f t="shared" si="25"/>
        <v>346.38777976029098</v>
      </c>
      <c r="AD28" s="27">
        <f t="shared" si="26"/>
        <v>215828.1054434877</v>
      </c>
      <c r="AE28" s="27">
        <f t="shared" si="27"/>
        <v>13171.894556512292</v>
      </c>
      <c r="AF28" s="27">
        <f t="shared" si="28"/>
        <v>17874.931993852864</v>
      </c>
      <c r="AG28" s="27">
        <f t="shared" si="29"/>
        <v>107.20331621766127</v>
      </c>
      <c r="AH28" s="27">
        <f t="shared" si="30"/>
        <v>76.573797298329467</v>
      </c>
      <c r="AI28" s="27">
        <f t="shared" si="31"/>
        <v>229.72139189498841</v>
      </c>
      <c r="AJ28" s="27">
        <f t="shared" si="32"/>
        <v>137.83283513699305</v>
      </c>
      <c r="AK28" s="27">
        <f t="shared" si="33"/>
        <v>61.259037838663581</v>
      </c>
      <c r="AL28" s="7">
        <f t="shared" si="34"/>
        <v>1.0103416980911659</v>
      </c>
      <c r="AM28" s="27">
        <f t="shared" si="64"/>
        <v>612.59037838663585</v>
      </c>
      <c r="AN28" s="7">
        <f t="shared" si="35"/>
        <v>1.0205372813857667</v>
      </c>
      <c r="AO28" s="27">
        <f t="shared" si="36"/>
        <v>1632.8596502172268</v>
      </c>
      <c r="AP28" s="27">
        <f t="shared" si="37"/>
        <v>1551.2166677063653</v>
      </c>
      <c r="AQ28" s="7">
        <f t="shared" si="38"/>
        <v>1.0205372813857667</v>
      </c>
      <c r="AR28" s="27">
        <f t="shared" si="39"/>
        <v>233703.03743734056</v>
      </c>
      <c r="AS28" s="27">
        <f t="shared" si="40"/>
        <v>-38.270429008368183</v>
      </c>
      <c r="AT28" s="27">
        <f t="shared" si="41"/>
        <v>-12691.472760963243</v>
      </c>
      <c r="AU28" s="7">
        <f>-SUM(AS$24:AS28)/AS$23</f>
        <v>-1.9395402487007489E-2</v>
      </c>
      <c r="AV28" s="27">
        <f t="shared" si="13"/>
        <v>-38.270429008368183</v>
      </c>
      <c r="AW28" s="27">
        <f t="shared" si="42"/>
        <v>-12691.472760963243</v>
      </c>
      <c r="AX28" s="7">
        <f>-SUM(AV$24:AV28)/AV$23</f>
        <v>-1.9395402487007489E-2</v>
      </c>
      <c r="AY28" s="28"/>
      <c r="AZ28" s="27">
        <f t="shared" si="43"/>
        <v>976.89671832809768</v>
      </c>
      <c r="BA28" s="27">
        <f t="shared" si="44"/>
        <v>630.50893856780681</v>
      </c>
      <c r="BB28" s="27">
        <f t="shared" si="45"/>
        <v>346.38777976029098</v>
      </c>
      <c r="BC28" s="27">
        <f t="shared" si="46"/>
        <v>215828.1054434877</v>
      </c>
      <c r="BD28" s="27">
        <f t="shared" si="47"/>
        <v>13171.894556512292</v>
      </c>
      <c r="BE28" s="27">
        <f t="shared" si="48"/>
        <v>17874.931993852864</v>
      </c>
      <c r="BF28" s="27">
        <f t="shared" si="49"/>
        <v>107.20331621766127</v>
      </c>
      <c r="BG28" s="27">
        <f t="shared" si="50"/>
        <v>76.573797298329467</v>
      </c>
      <c r="BH28" s="27">
        <f t="shared" si="51"/>
        <v>229.72139189498841</v>
      </c>
      <c r="BI28" s="27">
        <f t="shared" si="52"/>
        <v>137.83283513699305</v>
      </c>
      <c r="BJ28" s="27">
        <f t="shared" si="53"/>
        <v>61.259037838663581</v>
      </c>
      <c r="BK28" s="7">
        <f t="shared" si="54"/>
        <v>1.0103416980911659</v>
      </c>
      <c r="BL28" s="27">
        <f t="shared" si="65"/>
        <v>612.59037838663585</v>
      </c>
      <c r="BM28" s="7">
        <f t="shared" si="55"/>
        <v>1.0205372813857667</v>
      </c>
      <c r="BN28" s="27">
        <f t="shared" si="56"/>
        <v>1632.8596502172268</v>
      </c>
      <c r="BO28" s="27">
        <f t="shared" si="57"/>
        <v>1551.2166677063653</v>
      </c>
      <c r="BP28" s="7">
        <f t="shared" si="58"/>
        <v>1.0205372813857667</v>
      </c>
      <c r="BQ28" s="27">
        <f t="shared" si="59"/>
        <v>233703.03743734056</v>
      </c>
      <c r="BR28" s="27">
        <f t="shared" si="60"/>
        <v>-38.270429008368183</v>
      </c>
      <c r="BS28" s="27">
        <f t="shared" si="61"/>
        <v>-12691.472760963243</v>
      </c>
      <c r="BT28" s="7">
        <f>-SUM(BR$24:BR28)/BR$23</f>
        <v>-1.9395402487007489E-2</v>
      </c>
      <c r="BU28" s="27">
        <f t="shared" si="14"/>
        <v>-38.270429008368183</v>
      </c>
      <c r="BV28" s="27">
        <f t="shared" si="62"/>
        <v>-12691.472760963243</v>
      </c>
      <c r="BW28" s="7">
        <f>-SUM(BU$24:BU28)/BU$23</f>
        <v>-1.9395402487007489E-2</v>
      </c>
      <c r="BX28" s="14"/>
      <c r="BY28" s="3"/>
      <c r="BZ28" s="3"/>
      <c r="CA28" s="3"/>
      <c r="CB28" s="3"/>
      <c r="CC28" s="3"/>
      <c r="CD28" s="3"/>
      <c r="CE28" s="3"/>
      <c r="CF28" s="3"/>
      <c r="CG28" s="3"/>
      <c r="CH28" s="3"/>
      <c r="CI28" s="3"/>
      <c r="CJ28" s="3"/>
      <c r="CK28" s="3"/>
      <c r="CL28" s="3"/>
      <c r="CM28" s="3"/>
      <c r="CN28" s="3"/>
      <c r="CO28" s="3"/>
    </row>
    <row r="29" spans="1:93" x14ac:dyDescent="0.25">
      <c r="A29" s="23">
        <v>6</v>
      </c>
      <c r="B29" s="27">
        <f t="shared" si="3"/>
        <v>976.89671832809768</v>
      </c>
      <c r="C29" s="27">
        <f t="shared" si="4"/>
        <v>629.4986408768392</v>
      </c>
      <c r="D29" s="27">
        <f t="shared" si="15"/>
        <v>347.39807745125853</v>
      </c>
      <c r="E29" s="27">
        <f t="shared" si="16"/>
        <v>215480.70736603645</v>
      </c>
      <c r="F29" s="27">
        <f t="shared" si="17"/>
        <v>13519.292633963551</v>
      </c>
      <c r="G29" s="27">
        <f t="shared" si="0"/>
        <v>19174.465174438461</v>
      </c>
      <c r="H29" s="27">
        <f t="shared" si="18"/>
        <v>107.42413749665383</v>
      </c>
      <c r="I29" s="27">
        <f t="shared" si="5"/>
        <v>76.731526783324156</v>
      </c>
      <c r="J29" s="27">
        <f t="shared" si="6"/>
        <v>230.19458034997248</v>
      </c>
      <c r="K29" s="27">
        <f t="shared" si="7"/>
        <v>138.11674820998348</v>
      </c>
      <c r="L29" s="27">
        <f t="shared" si="8"/>
        <v>61.385221426659321</v>
      </c>
      <c r="M29" s="7">
        <f t="shared" si="9"/>
        <v>1.0124228365658285</v>
      </c>
      <c r="N29" s="27">
        <f t="shared" si="63"/>
        <v>613.85221426659325</v>
      </c>
      <c r="O29" s="7">
        <f t="shared" si="10"/>
        <v>1.0246950765959604</v>
      </c>
      <c r="P29" s="27">
        <f t="shared" si="11"/>
        <v>1639.5121225535365</v>
      </c>
      <c r="Q29" s="27">
        <f t="shared" si="12"/>
        <v>1557.5365164258596</v>
      </c>
      <c r="R29" s="7">
        <f t="shared" si="19"/>
        <v>1.0246950765959604</v>
      </c>
      <c r="S29" s="27">
        <f t="shared" si="1"/>
        <v>234655.17254047492</v>
      </c>
      <c r="T29" s="27">
        <f t="shared" si="20"/>
        <v>-33.212416168831282</v>
      </c>
      <c r="U29" s="27">
        <f t="shared" si="21"/>
        <v>-12724.685177132074</v>
      </c>
      <c r="V29" s="7">
        <f>-SUM(T$24:T29)/T$23</f>
        <v>-2.2063066436311205E-2</v>
      </c>
      <c r="W29" s="27">
        <f t="shared" si="2"/>
        <v>-33.212416168831282</v>
      </c>
      <c r="X29" s="27">
        <f t="shared" si="22"/>
        <v>-12724.685177132074</v>
      </c>
      <c r="Y29" s="7">
        <f>-SUM(W$24:W29)/W$23</f>
        <v>-2.2063066436311205E-2</v>
      </c>
      <c r="Z29" s="29"/>
      <c r="AA29" s="27">
        <f t="shared" si="23"/>
        <v>976.89671832809768</v>
      </c>
      <c r="AB29" s="27">
        <f t="shared" si="24"/>
        <v>629.4986408768392</v>
      </c>
      <c r="AC29" s="27">
        <f t="shared" si="25"/>
        <v>347.39807745125853</v>
      </c>
      <c r="AD29" s="27">
        <f t="shared" si="26"/>
        <v>215480.70736603645</v>
      </c>
      <c r="AE29" s="27">
        <f t="shared" si="27"/>
        <v>13519.292633963551</v>
      </c>
      <c r="AF29" s="27">
        <f t="shared" si="28"/>
        <v>19174.465174438461</v>
      </c>
      <c r="AG29" s="27">
        <f t="shared" si="29"/>
        <v>107.42413749665383</v>
      </c>
      <c r="AH29" s="27">
        <f t="shared" si="30"/>
        <v>76.731526783324156</v>
      </c>
      <c r="AI29" s="27">
        <f t="shared" si="31"/>
        <v>230.19458034997248</v>
      </c>
      <c r="AJ29" s="27">
        <f t="shared" si="32"/>
        <v>138.11674820998348</v>
      </c>
      <c r="AK29" s="27">
        <f t="shared" si="33"/>
        <v>61.385221426659321</v>
      </c>
      <c r="AL29" s="7">
        <f t="shared" si="34"/>
        <v>1.0124228365658285</v>
      </c>
      <c r="AM29" s="27">
        <f t="shared" si="64"/>
        <v>613.85221426659325</v>
      </c>
      <c r="AN29" s="7">
        <f t="shared" si="35"/>
        <v>1.0246950765959604</v>
      </c>
      <c r="AO29" s="27">
        <f t="shared" si="36"/>
        <v>1639.5121225535365</v>
      </c>
      <c r="AP29" s="27">
        <f t="shared" si="37"/>
        <v>1557.5365164258596</v>
      </c>
      <c r="AQ29" s="7">
        <f t="shared" si="38"/>
        <v>1.0246950765959604</v>
      </c>
      <c r="AR29" s="27">
        <f t="shared" si="39"/>
        <v>234655.17254047492</v>
      </c>
      <c r="AS29" s="27">
        <f t="shared" si="40"/>
        <v>-33.212416168831282</v>
      </c>
      <c r="AT29" s="27">
        <f t="shared" si="41"/>
        <v>-12724.685177132074</v>
      </c>
      <c r="AU29" s="7">
        <f>-SUM(AS$24:AS29)/AS$23</f>
        <v>-2.2063066436311205E-2</v>
      </c>
      <c r="AV29" s="27">
        <f t="shared" si="13"/>
        <v>-33.212416168831282</v>
      </c>
      <c r="AW29" s="27">
        <f t="shared" si="42"/>
        <v>-12724.685177132074</v>
      </c>
      <c r="AX29" s="7">
        <f>-SUM(AV$24:AV29)/AV$23</f>
        <v>-2.2063066436311205E-2</v>
      </c>
      <c r="AY29" s="28"/>
      <c r="AZ29" s="27">
        <f t="shared" si="43"/>
        <v>976.89671832809768</v>
      </c>
      <c r="BA29" s="27">
        <f t="shared" si="44"/>
        <v>629.4986408768392</v>
      </c>
      <c r="BB29" s="27">
        <f t="shared" si="45"/>
        <v>347.39807745125853</v>
      </c>
      <c r="BC29" s="27">
        <f t="shared" si="46"/>
        <v>215480.70736603645</v>
      </c>
      <c r="BD29" s="27">
        <f t="shared" si="47"/>
        <v>13519.292633963551</v>
      </c>
      <c r="BE29" s="27">
        <f t="shared" si="48"/>
        <v>19174.465174438461</v>
      </c>
      <c r="BF29" s="27">
        <f t="shared" si="49"/>
        <v>107.42413749665383</v>
      </c>
      <c r="BG29" s="27">
        <f t="shared" si="50"/>
        <v>76.731526783324156</v>
      </c>
      <c r="BH29" s="27">
        <f t="shared" si="51"/>
        <v>230.19458034997248</v>
      </c>
      <c r="BI29" s="27">
        <f t="shared" si="52"/>
        <v>138.11674820998348</v>
      </c>
      <c r="BJ29" s="27">
        <f t="shared" si="53"/>
        <v>61.385221426659321</v>
      </c>
      <c r="BK29" s="7">
        <f t="shared" si="54"/>
        <v>1.0124228365658285</v>
      </c>
      <c r="BL29" s="27">
        <f t="shared" si="65"/>
        <v>613.85221426659325</v>
      </c>
      <c r="BM29" s="7">
        <f t="shared" si="55"/>
        <v>1.0246950765959604</v>
      </c>
      <c r="BN29" s="27">
        <f t="shared" si="56"/>
        <v>1639.5121225535365</v>
      </c>
      <c r="BO29" s="27">
        <f t="shared" si="57"/>
        <v>1557.5365164258596</v>
      </c>
      <c r="BP29" s="7">
        <f t="shared" si="58"/>
        <v>1.0246950765959604</v>
      </c>
      <c r="BQ29" s="27">
        <f t="shared" si="59"/>
        <v>234655.17254047492</v>
      </c>
      <c r="BR29" s="27">
        <f t="shared" si="60"/>
        <v>-33.212416168831282</v>
      </c>
      <c r="BS29" s="27">
        <f t="shared" si="61"/>
        <v>-12724.685177132074</v>
      </c>
      <c r="BT29" s="7">
        <f>-SUM(BR$24:BR29)/BR$23</f>
        <v>-2.2063066436311205E-2</v>
      </c>
      <c r="BU29" s="27">
        <f t="shared" si="14"/>
        <v>-33.212416168831282</v>
      </c>
      <c r="BV29" s="27">
        <f t="shared" si="62"/>
        <v>-12724.685177132074</v>
      </c>
      <c r="BW29" s="7">
        <f>-SUM(BU$24:BU29)/BU$23</f>
        <v>-2.2063066436311205E-2</v>
      </c>
      <c r="BX29" s="14"/>
      <c r="BY29" s="3"/>
      <c r="BZ29" s="3"/>
      <c r="CA29" s="3"/>
      <c r="CB29" s="3"/>
      <c r="CC29" s="3"/>
      <c r="CD29" s="3"/>
      <c r="CE29" s="3"/>
      <c r="CF29" s="3"/>
      <c r="CG29" s="3"/>
      <c r="CH29" s="3"/>
      <c r="CI29" s="3"/>
      <c r="CJ29" s="3"/>
      <c r="CK29" s="3"/>
      <c r="CL29" s="3"/>
      <c r="CM29" s="3"/>
      <c r="CN29" s="3"/>
      <c r="CO29" s="3"/>
    </row>
    <row r="30" spans="1:93" x14ac:dyDescent="0.25">
      <c r="A30" s="23">
        <v>7</v>
      </c>
      <c r="B30" s="27">
        <f t="shared" si="3"/>
        <v>976.89671832809768</v>
      </c>
      <c r="C30" s="27">
        <f t="shared" si="4"/>
        <v>628.485396484273</v>
      </c>
      <c r="D30" s="27">
        <f t="shared" si="15"/>
        <v>348.41132184382468</v>
      </c>
      <c r="E30" s="27">
        <f t="shared" si="16"/>
        <v>215132.29604419263</v>
      </c>
      <c r="F30" s="27">
        <f t="shared" si="17"/>
        <v>13867.703955807376</v>
      </c>
      <c r="G30" s="27">
        <f t="shared" si="0"/>
        <v>20478.890715685557</v>
      </c>
      <c r="H30" s="27">
        <f t="shared" si="18"/>
        <v>107.64541363132601</v>
      </c>
      <c r="I30" s="27">
        <f t="shared" si="5"/>
        <v>76.889581165232855</v>
      </c>
      <c r="J30" s="27">
        <f t="shared" si="6"/>
        <v>230.66874349569855</v>
      </c>
      <c r="K30" s="27">
        <f t="shared" si="7"/>
        <v>138.40124609741915</v>
      </c>
      <c r="L30" s="27">
        <f t="shared" si="8"/>
        <v>61.511664932186278</v>
      </c>
      <c r="M30" s="7">
        <f t="shared" si="9"/>
        <v>1.0145082618450039</v>
      </c>
      <c r="N30" s="27">
        <f t="shared" si="63"/>
        <v>615.11664932186284</v>
      </c>
      <c r="O30" s="7">
        <f t="shared" si="10"/>
        <v>1.0288698111785073</v>
      </c>
      <c r="P30" s="27">
        <f t="shared" si="11"/>
        <v>1646.1916978856116</v>
      </c>
      <c r="Q30" s="27">
        <f t="shared" si="12"/>
        <v>1563.8821129913308</v>
      </c>
      <c r="R30" s="7">
        <f t="shared" si="19"/>
        <v>1.0288698111785073</v>
      </c>
      <c r="S30" s="27">
        <f t="shared" si="1"/>
        <v>235611.18675987818</v>
      </c>
      <c r="T30" s="27">
        <f t="shared" si="20"/>
        <v>-28.1312546586297</v>
      </c>
      <c r="U30" s="27">
        <f t="shared" si="21"/>
        <v>-12752.816431790705</v>
      </c>
      <c r="V30" s="7">
        <f>-SUM(T$24:T30)/T$23</f>
        <v>-2.4322604963108771E-2</v>
      </c>
      <c r="W30" s="27">
        <f t="shared" si="2"/>
        <v>-28.1312546586297</v>
      </c>
      <c r="X30" s="27">
        <f t="shared" si="22"/>
        <v>-12752.816431790705</v>
      </c>
      <c r="Y30" s="7">
        <f>-SUM(W$24:W30)/W$23</f>
        <v>-2.4322604963108771E-2</v>
      </c>
      <c r="Z30" s="29"/>
      <c r="AA30" s="27">
        <f t="shared" si="23"/>
        <v>976.89671832809768</v>
      </c>
      <c r="AB30" s="27">
        <f t="shared" si="24"/>
        <v>628.485396484273</v>
      </c>
      <c r="AC30" s="27">
        <f t="shared" si="25"/>
        <v>348.41132184382468</v>
      </c>
      <c r="AD30" s="27">
        <f t="shared" si="26"/>
        <v>215132.29604419263</v>
      </c>
      <c r="AE30" s="27">
        <f t="shared" si="27"/>
        <v>13867.703955807376</v>
      </c>
      <c r="AF30" s="27">
        <f t="shared" si="28"/>
        <v>20478.890715685557</v>
      </c>
      <c r="AG30" s="27">
        <f t="shared" si="29"/>
        <v>107.64541363132601</v>
      </c>
      <c r="AH30" s="27">
        <f t="shared" si="30"/>
        <v>76.889581165232855</v>
      </c>
      <c r="AI30" s="27">
        <f t="shared" si="31"/>
        <v>230.66874349569855</v>
      </c>
      <c r="AJ30" s="27">
        <f t="shared" si="32"/>
        <v>138.40124609741915</v>
      </c>
      <c r="AK30" s="27">
        <f t="shared" si="33"/>
        <v>61.511664932186278</v>
      </c>
      <c r="AL30" s="7">
        <f t="shared" si="34"/>
        <v>1.0145082618450039</v>
      </c>
      <c r="AM30" s="27">
        <f t="shared" si="64"/>
        <v>615.11664932186284</v>
      </c>
      <c r="AN30" s="7">
        <f t="shared" si="35"/>
        <v>1.0288698111785073</v>
      </c>
      <c r="AO30" s="27">
        <f t="shared" si="36"/>
        <v>1646.1916978856116</v>
      </c>
      <c r="AP30" s="27">
        <f t="shared" si="37"/>
        <v>1563.8821129913308</v>
      </c>
      <c r="AQ30" s="7">
        <f t="shared" si="38"/>
        <v>1.0288698111785073</v>
      </c>
      <c r="AR30" s="27">
        <f t="shared" si="39"/>
        <v>235611.18675987818</v>
      </c>
      <c r="AS30" s="27">
        <f t="shared" si="40"/>
        <v>-28.1312546586297</v>
      </c>
      <c r="AT30" s="27">
        <f t="shared" si="41"/>
        <v>-12752.816431790705</v>
      </c>
      <c r="AU30" s="7">
        <f>-SUM(AS$24:AS30)/AS$23</f>
        <v>-2.4322604963108771E-2</v>
      </c>
      <c r="AV30" s="27">
        <f t="shared" si="13"/>
        <v>-28.1312546586297</v>
      </c>
      <c r="AW30" s="27">
        <f t="shared" si="42"/>
        <v>-12752.816431790705</v>
      </c>
      <c r="AX30" s="7">
        <f>-SUM(AV$24:AV30)/AV$23</f>
        <v>-2.4322604963108771E-2</v>
      </c>
      <c r="AY30" s="28"/>
      <c r="AZ30" s="27">
        <f t="shared" si="43"/>
        <v>976.89671832809768</v>
      </c>
      <c r="BA30" s="27">
        <f t="shared" si="44"/>
        <v>628.485396484273</v>
      </c>
      <c r="BB30" s="27">
        <f t="shared" si="45"/>
        <v>348.41132184382468</v>
      </c>
      <c r="BC30" s="27">
        <f t="shared" si="46"/>
        <v>215132.29604419263</v>
      </c>
      <c r="BD30" s="27">
        <f t="shared" si="47"/>
        <v>13867.703955807376</v>
      </c>
      <c r="BE30" s="27">
        <f t="shared" si="48"/>
        <v>20478.890715685557</v>
      </c>
      <c r="BF30" s="27">
        <f t="shared" si="49"/>
        <v>107.64541363132601</v>
      </c>
      <c r="BG30" s="27">
        <f t="shared" si="50"/>
        <v>76.889581165232855</v>
      </c>
      <c r="BH30" s="27">
        <f t="shared" si="51"/>
        <v>230.66874349569855</v>
      </c>
      <c r="BI30" s="27">
        <f t="shared" si="52"/>
        <v>138.40124609741915</v>
      </c>
      <c r="BJ30" s="27">
        <f t="shared" si="53"/>
        <v>61.511664932186278</v>
      </c>
      <c r="BK30" s="7">
        <f t="shared" si="54"/>
        <v>1.0145082618450039</v>
      </c>
      <c r="BL30" s="27">
        <f t="shared" si="65"/>
        <v>615.11664932186284</v>
      </c>
      <c r="BM30" s="7">
        <f t="shared" si="55"/>
        <v>1.0288698111785073</v>
      </c>
      <c r="BN30" s="27">
        <f t="shared" si="56"/>
        <v>1646.1916978856116</v>
      </c>
      <c r="BO30" s="27">
        <f t="shared" si="57"/>
        <v>1563.8821129913308</v>
      </c>
      <c r="BP30" s="7">
        <f t="shared" si="58"/>
        <v>1.0288698111785073</v>
      </c>
      <c r="BQ30" s="27">
        <f t="shared" si="59"/>
        <v>235611.18675987818</v>
      </c>
      <c r="BR30" s="27">
        <f t="shared" si="60"/>
        <v>-28.1312546586297</v>
      </c>
      <c r="BS30" s="27">
        <f t="shared" si="61"/>
        <v>-12752.816431790705</v>
      </c>
      <c r="BT30" s="7">
        <f>-SUM(BR$24:BR30)/BR$23</f>
        <v>-2.4322604963108771E-2</v>
      </c>
      <c r="BU30" s="27">
        <f t="shared" si="14"/>
        <v>-28.1312546586297</v>
      </c>
      <c r="BV30" s="27">
        <f t="shared" si="62"/>
        <v>-12752.816431790705</v>
      </c>
      <c r="BW30" s="7">
        <f>-SUM(BU$24:BU30)/BU$23</f>
        <v>-2.4322604963108771E-2</v>
      </c>
      <c r="BX30" s="14"/>
      <c r="BY30" s="3"/>
      <c r="BZ30" s="3"/>
      <c r="CA30" s="3"/>
      <c r="CB30" s="3"/>
      <c r="CC30" s="3"/>
      <c r="CD30" s="3"/>
      <c r="CE30" s="3"/>
      <c r="CF30" s="3"/>
      <c r="CG30" s="3"/>
      <c r="CH30" s="3"/>
      <c r="CI30" s="3"/>
      <c r="CJ30" s="3"/>
      <c r="CK30" s="3"/>
      <c r="CL30" s="3"/>
      <c r="CM30" s="3"/>
      <c r="CN30" s="3"/>
      <c r="CO30" s="3"/>
    </row>
    <row r="31" spans="1:93" x14ac:dyDescent="0.25">
      <c r="A31" s="23">
        <v>8</v>
      </c>
      <c r="B31" s="27">
        <f t="shared" si="3"/>
        <v>976.89671832809768</v>
      </c>
      <c r="C31" s="27">
        <f t="shared" si="4"/>
        <v>627.46919679556186</v>
      </c>
      <c r="D31" s="27">
        <f t="shared" si="15"/>
        <v>349.42752153253588</v>
      </c>
      <c r="E31" s="27">
        <f t="shared" si="16"/>
        <v>214782.86852266008</v>
      </c>
      <c r="F31" s="27">
        <f t="shared" si="17"/>
        <v>14217.131477339912</v>
      </c>
      <c r="G31" s="27">
        <f t="shared" si="0"/>
        <v>21788.227376890107</v>
      </c>
      <c r="H31" s="27">
        <f t="shared" si="18"/>
        <v>107.86714555860604</v>
      </c>
      <c r="I31" s="27">
        <f t="shared" si="5"/>
        <v>77.047961113290015</v>
      </c>
      <c r="J31" s="27">
        <f t="shared" si="6"/>
        <v>231.14388333987009</v>
      </c>
      <c r="K31" s="27">
        <f t="shared" si="7"/>
        <v>138.68633000392205</v>
      </c>
      <c r="L31" s="27">
        <f t="shared" si="8"/>
        <v>61.638368890632016</v>
      </c>
      <c r="M31" s="7">
        <f t="shared" si="9"/>
        <v>1.0165979827588074</v>
      </c>
      <c r="N31" s="27">
        <f t="shared" si="63"/>
        <v>616.38368890632023</v>
      </c>
      <c r="O31" s="7">
        <f t="shared" si="10"/>
        <v>1.0330615541465074</v>
      </c>
      <c r="P31" s="27">
        <f t="shared" si="11"/>
        <v>1652.8984866344117</v>
      </c>
      <c r="Q31" s="27">
        <f t="shared" si="12"/>
        <v>1570.2535623026911</v>
      </c>
      <c r="R31" s="7">
        <f t="shared" si="19"/>
        <v>1.0330615541465074</v>
      </c>
      <c r="S31" s="27">
        <f t="shared" si="1"/>
        <v>236571.09589955019</v>
      </c>
      <c r="T31" s="27">
        <f t="shared" si="20"/>
        <v>-23.026844931726828</v>
      </c>
      <c r="U31" s="27">
        <f t="shared" si="21"/>
        <v>-12775.843276722431</v>
      </c>
      <c r="V31" s="7">
        <f>-SUM(T$24:T31)/T$23</f>
        <v>-2.6172150740757513E-2</v>
      </c>
      <c r="W31" s="27">
        <f t="shared" si="2"/>
        <v>-23.026844931726828</v>
      </c>
      <c r="X31" s="27">
        <f t="shared" si="22"/>
        <v>-12775.843276722431</v>
      </c>
      <c r="Y31" s="7">
        <f>-SUM(W$24:W31)/W$23</f>
        <v>-2.6172150740757513E-2</v>
      </c>
      <c r="Z31" s="29"/>
      <c r="AA31" s="27">
        <f t="shared" si="23"/>
        <v>976.89671832809768</v>
      </c>
      <c r="AB31" s="27">
        <f t="shared" si="24"/>
        <v>627.46919679556186</v>
      </c>
      <c r="AC31" s="27">
        <f t="shared" si="25"/>
        <v>349.42752153253588</v>
      </c>
      <c r="AD31" s="27">
        <f t="shared" si="26"/>
        <v>214782.86852266008</v>
      </c>
      <c r="AE31" s="27">
        <f t="shared" si="27"/>
        <v>14217.131477339912</v>
      </c>
      <c r="AF31" s="27">
        <f t="shared" si="28"/>
        <v>21788.227376890107</v>
      </c>
      <c r="AG31" s="27">
        <f t="shared" si="29"/>
        <v>107.86714555860604</v>
      </c>
      <c r="AH31" s="27">
        <f t="shared" si="30"/>
        <v>77.047961113290015</v>
      </c>
      <c r="AI31" s="27">
        <f t="shared" si="31"/>
        <v>231.14388333987009</v>
      </c>
      <c r="AJ31" s="27">
        <f t="shared" si="32"/>
        <v>138.68633000392205</v>
      </c>
      <c r="AK31" s="27">
        <f t="shared" si="33"/>
        <v>61.638368890632016</v>
      </c>
      <c r="AL31" s="7">
        <f t="shared" si="34"/>
        <v>1.0165979827588074</v>
      </c>
      <c r="AM31" s="27">
        <f t="shared" si="64"/>
        <v>616.38368890632023</v>
      </c>
      <c r="AN31" s="7">
        <f t="shared" si="35"/>
        <v>1.0330615541465074</v>
      </c>
      <c r="AO31" s="27">
        <f t="shared" si="36"/>
        <v>1652.8984866344117</v>
      </c>
      <c r="AP31" s="27">
        <f t="shared" si="37"/>
        <v>1570.2535623026911</v>
      </c>
      <c r="AQ31" s="7">
        <f t="shared" si="38"/>
        <v>1.0330615541465074</v>
      </c>
      <c r="AR31" s="27">
        <f t="shared" si="39"/>
        <v>236571.09589955019</v>
      </c>
      <c r="AS31" s="27">
        <f t="shared" si="40"/>
        <v>-23.026844931726828</v>
      </c>
      <c r="AT31" s="27">
        <f t="shared" si="41"/>
        <v>-12775.843276722431</v>
      </c>
      <c r="AU31" s="7">
        <f>-SUM(AS$24:AS31)/AS$23</f>
        <v>-2.6172150740757513E-2</v>
      </c>
      <c r="AV31" s="27">
        <f t="shared" si="13"/>
        <v>-23.026844931726828</v>
      </c>
      <c r="AW31" s="27">
        <f t="shared" si="42"/>
        <v>-12775.843276722431</v>
      </c>
      <c r="AX31" s="7">
        <f>-SUM(AV$24:AV31)/AV$23</f>
        <v>-2.6172150740757513E-2</v>
      </c>
      <c r="AY31" s="28"/>
      <c r="AZ31" s="27">
        <f t="shared" si="43"/>
        <v>976.89671832809768</v>
      </c>
      <c r="BA31" s="27">
        <f t="shared" si="44"/>
        <v>627.46919679556186</v>
      </c>
      <c r="BB31" s="27">
        <f t="shared" si="45"/>
        <v>349.42752153253588</v>
      </c>
      <c r="BC31" s="27">
        <f t="shared" si="46"/>
        <v>214782.86852266008</v>
      </c>
      <c r="BD31" s="27">
        <f t="shared" si="47"/>
        <v>14217.131477339912</v>
      </c>
      <c r="BE31" s="27">
        <f t="shared" si="48"/>
        <v>21788.227376890107</v>
      </c>
      <c r="BF31" s="27">
        <f t="shared" si="49"/>
        <v>107.86714555860604</v>
      </c>
      <c r="BG31" s="27">
        <f t="shared" si="50"/>
        <v>77.047961113290015</v>
      </c>
      <c r="BH31" s="27">
        <f t="shared" si="51"/>
        <v>231.14388333987009</v>
      </c>
      <c r="BI31" s="27">
        <f t="shared" si="52"/>
        <v>138.68633000392205</v>
      </c>
      <c r="BJ31" s="27">
        <f t="shared" si="53"/>
        <v>61.638368890632016</v>
      </c>
      <c r="BK31" s="7">
        <f t="shared" si="54"/>
        <v>1.0165979827588074</v>
      </c>
      <c r="BL31" s="27">
        <f t="shared" si="65"/>
        <v>616.38368890632023</v>
      </c>
      <c r="BM31" s="7">
        <f t="shared" si="55"/>
        <v>1.0330615541465074</v>
      </c>
      <c r="BN31" s="27">
        <f t="shared" si="56"/>
        <v>1652.8984866344117</v>
      </c>
      <c r="BO31" s="27">
        <f t="shared" si="57"/>
        <v>1570.2535623026911</v>
      </c>
      <c r="BP31" s="7">
        <f t="shared" si="58"/>
        <v>1.0330615541465074</v>
      </c>
      <c r="BQ31" s="27">
        <f t="shared" si="59"/>
        <v>236571.09589955019</v>
      </c>
      <c r="BR31" s="27">
        <f t="shared" si="60"/>
        <v>-23.026844931726828</v>
      </c>
      <c r="BS31" s="27">
        <f t="shared" si="61"/>
        <v>-12775.843276722431</v>
      </c>
      <c r="BT31" s="7">
        <f>-SUM(BR$24:BR31)/BR$23</f>
        <v>-2.6172150740757513E-2</v>
      </c>
      <c r="BU31" s="27">
        <f t="shared" si="14"/>
        <v>-23.026844931726828</v>
      </c>
      <c r="BV31" s="27">
        <f t="shared" si="62"/>
        <v>-12775.843276722431</v>
      </c>
      <c r="BW31" s="7">
        <f>-SUM(BU$24:BU31)/BU$23</f>
        <v>-2.6172150740757513E-2</v>
      </c>
      <c r="BX31" s="14"/>
      <c r="BY31" s="3"/>
      <c r="BZ31" s="3"/>
      <c r="CA31" s="3"/>
      <c r="CB31" s="3"/>
      <c r="CC31" s="3"/>
      <c r="CD31" s="3"/>
      <c r="CE31" s="3"/>
      <c r="CF31" s="3"/>
      <c r="CG31" s="3"/>
      <c r="CH31" s="3"/>
      <c r="CI31" s="3"/>
      <c r="CJ31" s="3"/>
      <c r="CK31" s="3"/>
      <c r="CL31" s="3"/>
      <c r="CM31" s="3"/>
      <c r="CN31" s="3"/>
      <c r="CO31" s="3"/>
    </row>
    <row r="32" spans="1:93" x14ac:dyDescent="0.25">
      <c r="A32" s="23">
        <v>9</v>
      </c>
      <c r="B32" s="27">
        <f t="shared" si="3"/>
        <v>976.89671832809768</v>
      </c>
      <c r="C32" s="27">
        <f t="shared" si="4"/>
        <v>626.45003319109196</v>
      </c>
      <c r="D32" s="27">
        <f t="shared" si="15"/>
        <v>350.44668513700577</v>
      </c>
      <c r="E32" s="27">
        <f t="shared" si="16"/>
        <v>214432.42183752308</v>
      </c>
      <c r="F32" s="27">
        <f t="shared" si="17"/>
        <v>14567.578162476917</v>
      </c>
      <c r="G32" s="27">
        <f t="shared" si="0"/>
        <v>23102.493990355229</v>
      </c>
      <c r="H32" s="27">
        <f t="shared" si="18"/>
        <v>108.08933421735208</v>
      </c>
      <c r="I32" s="27">
        <f t="shared" si="5"/>
        <v>77.206667298108613</v>
      </c>
      <c r="J32" s="27">
        <f t="shared" si="6"/>
        <v>231.62000189432587</v>
      </c>
      <c r="K32" s="27">
        <f t="shared" si="7"/>
        <v>138.97200113659551</v>
      </c>
      <c r="L32" s="27">
        <f t="shared" si="8"/>
        <v>61.765333838486889</v>
      </c>
      <c r="M32" s="7">
        <f t="shared" si="9"/>
        <v>1.0186920081555431</v>
      </c>
      <c r="N32" s="27">
        <f t="shared" si="63"/>
        <v>617.6533383848689</v>
      </c>
      <c r="O32" s="7">
        <f t="shared" si="10"/>
        <v>1.0372703747942285</v>
      </c>
      <c r="P32" s="27">
        <f t="shared" si="11"/>
        <v>1659.6325996707656</v>
      </c>
      <c r="Q32" s="27">
        <f t="shared" si="12"/>
        <v>1576.6509696872272</v>
      </c>
      <c r="R32" s="7">
        <f t="shared" si="19"/>
        <v>1.0372703747942285</v>
      </c>
      <c r="S32" s="27">
        <f t="shared" si="1"/>
        <v>237534.91582787831</v>
      </c>
      <c r="T32" s="27">
        <f t="shared" si="20"/>
        <v>-17.899087025739391</v>
      </c>
      <c r="U32" s="27">
        <f t="shared" si="21"/>
        <v>-12793.74236374817</v>
      </c>
      <c r="V32" s="7">
        <f>-SUM(T$24:T32)/T$23</f>
        <v>-2.7609828413507665E-2</v>
      </c>
      <c r="W32" s="27">
        <f t="shared" si="2"/>
        <v>-17.899087025739391</v>
      </c>
      <c r="X32" s="27">
        <f t="shared" si="22"/>
        <v>-12793.74236374817</v>
      </c>
      <c r="Y32" s="7">
        <f>-SUM(W$24:W32)/W$23</f>
        <v>-2.7609828413507665E-2</v>
      </c>
      <c r="Z32" s="29"/>
      <c r="AA32" s="27">
        <f t="shared" si="23"/>
        <v>976.89671832809768</v>
      </c>
      <c r="AB32" s="27">
        <f t="shared" si="24"/>
        <v>626.45003319109196</v>
      </c>
      <c r="AC32" s="27">
        <f t="shared" si="25"/>
        <v>350.44668513700577</v>
      </c>
      <c r="AD32" s="27">
        <f t="shared" si="26"/>
        <v>214432.42183752308</v>
      </c>
      <c r="AE32" s="27">
        <f t="shared" si="27"/>
        <v>14567.578162476917</v>
      </c>
      <c r="AF32" s="27">
        <f t="shared" si="28"/>
        <v>23102.493990355229</v>
      </c>
      <c r="AG32" s="27">
        <f t="shared" si="29"/>
        <v>108.08933421735208</v>
      </c>
      <c r="AH32" s="27">
        <f t="shared" si="30"/>
        <v>77.206667298108613</v>
      </c>
      <c r="AI32" s="27">
        <f t="shared" si="31"/>
        <v>231.62000189432587</v>
      </c>
      <c r="AJ32" s="27">
        <f t="shared" si="32"/>
        <v>138.97200113659551</v>
      </c>
      <c r="AK32" s="27">
        <f t="shared" si="33"/>
        <v>61.765333838486889</v>
      </c>
      <c r="AL32" s="7">
        <f t="shared" si="34"/>
        <v>1.0186920081555431</v>
      </c>
      <c r="AM32" s="27">
        <f t="shared" si="64"/>
        <v>617.6533383848689</v>
      </c>
      <c r="AN32" s="7">
        <f t="shared" si="35"/>
        <v>1.0372703747942285</v>
      </c>
      <c r="AO32" s="27">
        <f t="shared" si="36"/>
        <v>1659.6325996707656</v>
      </c>
      <c r="AP32" s="27">
        <f t="shared" si="37"/>
        <v>1576.6509696872272</v>
      </c>
      <c r="AQ32" s="7">
        <f t="shared" si="38"/>
        <v>1.0372703747942285</v>
      </c>
      <c r="AR32" s="27">
        <f t="shared" si="39"/>
        <v>237534.91582787831</v>
      </c>
      <c r="AS32" s="27">
        <f t="shared" si="40"/>
        <v>-17.899087025739391</v>
      </c>
      <c r="AT32" s="27">
        <f t="shared" si="41"/>
        <v>-12793.74236374817</v>
      </c>
      <c r="AU32" s="7">
        <f>-SUM(AS$24:AS32)/AS$23</f>
        <v>-2.7609828413507665E-2</v>
      </c>
      <c r="AV32" s="27">
        <f t="shared" si="13"/>
        <v>-17.899087025739391</v>
      </c>
      <c r="AW32" s="27">
        <f t="shared" si="42"/>
        <v>-12793.74236374817</v>
      </c>
      <c r="AX32" s="7">
        <f>-SUM(AV$24:AV32)/AV$23</f>
        <v>-2.7609828413507665E-2</v>
      </c>
      <c r="AY32" s="28"/>
      <c r="AZ32" s="27">
        <f t="shared" si="43"/>
        <v>976.89671832809768</v>
      </c>
      <c r="BA32" s="27">
        <f t="shared" si="44"/>
        <v>626.45003319109196</v>
      </c>
      <c r="BB32" s="27">
        <f t="shared" si="45"/>
        <v>350.44668513700577</v>
      </c>
      <c r="BC32" s="27">
        <f t="shared" si="46"/>
        <v>214432.42183752308</v>
      </c>
      <c r="BD32" s="27">
        <f t="shared" si="47"/>
        <v>14567.578162476917</v>
      </c>
      <c r="BE32" s="27">
        <f t="shared" si="48"/>
        <v>23102.493990355229</v>
      </c>
      <c r="BF32" s="27">
        <f t="shared" si="49"/>
        <v>108.08933421735208</v>
      </c>
      <c r="BG32" s="27">
        <f t="shared" si="50"/>
        <v>77.206667298108613</v>
      </c>
      <c r="BH32" s="27">
        <f t="shared" si="51"/>
        <v>231.62000189432587</v>
      </c>
      <c r="BI32" s="27">
        <f t="shared" si="52"/>
        <v>138.97200113659551</v>
      </c>
      <c r="BJ32" s="27">
        <f t="shared" si="53"/>
        <v>61.765333838486889</v>
      </c>
      <c r="BK32" s="7">
        <f t="shared" si="54"/>
        <v>1.0186920081555431</v>
      </c>
      <c r="BL32" s="27">
        <f t="shared" si="65"/>
        <v>617.6533383848689</v>
      </c>
      <c r="BM32" s="7">
        <f t="shared" si="55"/>
        <v>1.0372703747942285</v>
      </c>
      <c r="BN32" s="27">
        <f t="shared" si="56"/>
        <v>1659.6325996707656</v>
      </c>
      <c r="BO32" s="27">
        <f t="shared" si="57"/>
        <v>1576.6509696872272</v>
      </c>
      <c r="BP32" s="7">
        <f t="shared" si="58"/>
        <v>1.0372703747942285</v>
      </c>
      <c r="BQ32" s="27">
        <f t="shared" si="59"/>
        <v>237534.91582787831</v>
      </c>
      <c r="BR32" s="27">
        <f t="shared" si="60"/>
        <v>-17.899087025739391</v>
      </c>
      <c r="BS32" s="27">
        <f t="shared" si="61"/>
        <v>-12793.74236374817</v>
      </c>
      <c r="BT32" s="7">
        <f>-SUM(BR$24:BR32)/BR$23</f>
        <v>-2.7609828413507665E-2</v>
      </c>
      <c r="BU32" s="27">
        <f t="shared" si="14"/>
        <v>-17.899087025739391</v>
      </c>
      <c r="BV32" s="27">
        <f t="shared" si="62"/>
        <v>-12793.74236374817</v>
      </c>
      <c r="BW32" s="7">
        <f>-SUM(BU$24:BU32)/BU$23</f>
        <v>-2.7609828413507665E-2</v>
      </c>
      <c r="BX32" s="14"/>
      <c r="BY32" s="3"/>
      <c r="BZ32" s="3"/>
      <c r="CA32" s="3"/>
      <c r="CB32" s="3"/>
      <c r="CC32" s="3"/>
      <c r="CD32" s="3"/>
      <c r="CE32" s="3"/>
      <c r="CF32" s="3"/>
      <c r="CG32" s="3"/>
      <c r="CH32" s="3"/>
      <c r="CI32" s="3"/>
      <c r="CJ32" s="3"/>
      <c r="CK32" s="3"/>
      <c r="CL32" s="3"/>
      <c r="CM32" s="3"/>
      <c r="CN32" s="3"/>
      <c r="CO32" s="3"/>
    </row>
    <row r="33" spans="1:93" x14ac:dyDescent="0.25">
      <c r="A33" s="23">
        <v>10</v>
      </c>
      <c r="B33" s="27">
        <f t="shared" si="3"/>
        <v>976.89671832809768</v>
      </c>
      <c r="C33" s="27">
        <f t="shared" si="4"/>
        <v>625.42789702610889</v>
      </c>
      <c r="D33" s="27">
        <f t="shared" si="15"/>
        <v>351.46882130198873</v>
      </c>
      <c r="E33" s="27">
        <f t="shared" si="16"/>
        <v>214080.95301622109</v>
      </c>
      <c r="F33" s="27">
        <f t="shared" si="17"/>
        <v>14919.046983778906</v>
      </c>
      <c r="G33" s="27">
        <f t="shared" si="0"/>
        <v>24421.709461678518</v>
      </c>
      <c r="H33" s="27">
        <f t="shared" si="18"/>
        <v>108.31198054835613</v>
      </c>
      <c r="I33" s="27">
        <f t="shared" si="5"/>
        <v>77.365700391682935</v>
      </c>
      <c r="J33" s="27">
        <f t="shared" si="6"/>
        <v>232.09710117504883</v>
      </c>
      <c r="K33" s="27">
        <f t="shared" si="7"/>
        <v>139.2582607050293</v>
      </c>
      <c r="L33" s="27">
        <f t="shared" si="8"/>
        <v>61.892560313346351</v>
      </c>
      <c r="M33" s="7">
        <f t="shared" si="9"/>
        <v>1.0207903469017408</v>
      </c>
      <c r="N33" s="27">
        <f t="shared" si="63"/>
        <v>618.9256031334636</v>
      </c>
      <c r="O33" s="7">
        <f t="shared" si="10"/>
        <v>1.0414963426982515</v>
      </c>
      <c r="P33" s="27">
        <f t="shared" si="11"/>
        <v>1666.3941483172025</v>
      </c>
      <c r="Q33" s="27">
        <f t="shared" si="12"/>
        <v>1583.0744409013423</v>
      </c>
      <c r="R33" s="7">
        <f t="shared" si="19"/>
        <v>1.0414963426982515</v>
      </c>
      <c r="S33" s="27">
        <f t="shared" si="1"/>
        <v>238502.6624778996</v>
      </c>
      <c r="T33" s="27">
        <f t="shared" si="20"/>
        <v>-12.74788056021896</v>
      </c>
      <c r="U33" s="27">
        <f t="shared" si="21"/>
        <v>-12806.490244308388</v>
      </c>
      <c r="V33" s="7">
        <f>-SUM(T$24:T33)/T$23</f>
        <v>-2.8633754562922841E-2</v>
      </c>
      <c r="W33" s="27">
        <f t="shared" si="2"/>
        <v>-12.74788056021896</v>
      </c>
      <c r="X33" s="27">
        <f t="shared" si="22"/>
        <v>-12806.490244308388</v>
      </c>
      <c r="Y33" s="7">
        <f>-SUM(W$24:W33)/W$23</f>
        <v>-2.8633754562922841E-2</v>
      </c>
      <c r="Z33" s="29"/>
      <c r="AA33" s="27">
        <f t="shared" si="23"/>
        <v>976.89671832809768</v>
      </c>
      <c r="AB33" s="27">
        <f t="shared" si="24"/>
        <v>625.42789702610889</v>
      </c>
      <c r="AC33" s="27">
        <f t="shared" si="25"/>
        <v>351.46882130198873</v>
      </c>
      <c r="AD33" s="27">
        <f t="shared" si="26"/>
        <v>214080.95301622109</v>
      </c>
      <c r="AE33" s="27">
        <f t="shared" si="27"/>
        <v>14919.046983778906</v>
      </c>
      <c r="AF33" s="27">
        <f t="shared" si="28"/>
        <v>24421.709461678518</v>
      </c>
      <c r="AG33" s="27">
        <f t="shared" si="29"/>
        <v>108.31198054835613</v>
      </c>
      <c r="AH33" s="27">
        <f t="shared" si="30"/>
        <v>77.365700391682935</v>
      </c>
      <c r="AI33" s="27">
        <f t="shared" si="31"/>
        <v>232.09710117504883</v>
      </c>
      <c r="AJ33" s="27">
        <f t="shared" si="32"/>
        <v>139.2582607050293</v>
      </c>
      <c r="AK33" s="27">
        <f t="shared" si="33"/>
        <v>61.892560313346351</v>
      </c>
      <c r="AL33" s="7">
        <f t="shared" si="34"/>
        <v>1.0207903469017408</v>
      </c>
      <c r="AM33" s="27">
        <f t="shared" si="64"/>
        <v>618.9256031334636</v>
      </c>
      <c r="AN33" s="7">
        <f t="shared" si="35"/>
        <v>1.0414963426982515</v>
      </c>
      <c r="AO33" s="27">
        <f t="shared" si="36"/>
        <v>1666.3941483172025</v>
      </c>
      <c r="AP33" s="27">
        <f t="shared" si="37"/>
        <v>1583.0744409013423</v>
      </c>
      <c r="AQ33" s="7">
        <f t="shared" si="38"/>
        <v>1.0414963426982515</v>
      </c>
      <c r="AR33" s="27">
        <f t="shared" si="39"/>
        <v>238502.6624778996</v>
      </c>
      <c r="AS33" s="27">
        <f t="shared" si="40"/>
        <v>-12.74788056021896</v>
      </c>
      <c r="AT33" s="27">
        <f t="shared" si="41"/>
        <v>-12806.490244308388</v>
      </c>
      <c r="AU33" s="7">
        <f>-SUM(AS$24:AS33)/AS$23</f>
        <v>-2.8633754562922841E-2</v>
      </c>
      <c r="AV33" s="27">
        <f t="shared" si="13"/>
        <v>-12.74788056021896</v>
      </c>
      <c r="AW33" s="27">
        <f t="shared" si="42"/>
        <v>-12806.490244308388</v>
      </c>
      <c r="AX33" s="7">
        <f>-SUM(AV$24:AV33)/AV$23</f>
        <v>-2.8633754562922841E-2</v>
      </c>
      <c r="AY33" s="28"/>
      <c r="AZ33" s="27">
        <f t="shared" si="43"/>
        <v>976.89671832809768</v>
      </c>
      <c r="BA33" s="27">
        <f t="shared" si="44"/>
        <v>625.42789702610889</v>
      </c>
      <c r="BB33" s="27">
        <f t="shared" si="45"/>
        <v>351.46882130198873</v>
      </c>
      <c r="BC33" s="27">
        <f t="shared" si="46"/>
        <v>214080.95301622109</v>
      </c>
      <c r="BD33" s="27">
        <f t="shared" si="47"/>
        <v>14919.046983778906</v>
      </c>
      <c r="BE33" s="27">
        <f t="shared" si="48"/>
        <v>24421.709461678518</v>
      </c>
      <c r="BF33" s="27">
        <f t="shared" si="49"/>
        <v>108.31198054835613</v>
      </c>
      <c r="BG33" s="27">
        <f t="shared" si="50"/>
        <v>77.365700391682935</v>
      </c>
      <c r="BH33" s="27">
        <f t="shared" si="51"/>
        <v>232.09710117504883</v>
      </c>
      <c r="BI33" s="27">
        <f t="shared" si="52"/>
        <v>139.2582607050293</v>
      </c>
      <c r="BJ33" s="27">
        <f t="shared" si="53"/>
        <v>61.892560313346351</v>
      </c>
      <c r="BK33" s="7">
        <f t="shared" si="54"/>
        <v>1.0207903469017408</v>
      </c>
      <c r="BL33" s="27">
        <f t="shared" si="65"/>
        <v>618.9256031334636</v>
      </c>
      <c r="BM33" s="7">
        <f t="shared" si="55"/>
        <v>1.0414963426982515</v>
      </c>
      <c r="BN33" s="27">
        <f t="shared" si="56"/>
        <v>1666.3941483172025</v>
      </c>
      <c r="BO33" s="27">
        <f t="shared" si="57"/>
        <v>1583.0744409013423</v>
      </c>
      <c r="BP33" s="7">
        <f t="shared" si="58"/>
        <v>1.0414963426982515</v>
      </c>
      <c r="BQ33" s="27">
        <f t="shared" si="59"/>
        <v>238502.6624778996</v>
      </c>
      <c r="BR33" s="27">
        <f t="shared" si="60"/>
        <v>-12.74788056021896</v>
      </c>
      <c r="BS33" s="27">
        <f t="shared" si="61"/>
        <v>-12806.490244308388</v>
      </c>
      <c r="BT33" s="7">
        <f>-SUM(BR$24:BR33)/BR$23</f>
        <v>-2.8633754562922841E-2</v>
      </c>
      <c r="BU33" s="27">
        <f t="shared" si="14"/>
        <v>-12.74788056021896</v>
      </c>
      <c r="BV33" s="27">
        <f t="shared" si="62"/>
        <v>-12806.490244308388</v>
      </c>
      <c r="BW33" s="7">
        <f>-SUM(BU$24:BU33)/BU$23</f>
        <v>-2.8633754562922841E-2</v>
      </c>
      <c r="BX33" s="14"/>
      <c r="BY33" s="3"/>
      <c r="BZ33" s="3"/>
      <c r="CA33" s="3"/>
      <c r="CB33" s="3"/>
      <c r="CC33" s="3"/>
      <c r="CD33" s="3"/>
      <c r="CE33" s="3"/>
      <c r="CF33" s="3"/>
      <c r="CG33" s="3"/>
      <c r="CH33" s="3"/>
      <c r="CI33" s="3"/>
      <c r="CJ33" s="3"/>
      <c r="CK33" s="3"/>
      <c r="CL33" s="3"/>
      <c r="CM33" s="3"/>
      <c r="CN33" s="3"/>
      <c r="CO33" s="3"/>
    </row>
    <row r="34" spans="1:93" x14ac:dyDescent="0.25">
      <c r="A34" s="23">
        <v>11</v>
      </c>
      <c r="B34" s="27">
        <f t="shared" si="3"/>
        <v>976.89671832809768</v>
      </c>
      <c r="C34" s="27">
        <f t="shared" si="4"/>
        <v>624.402779630645</v>
      </c>
      <c r="D34" s="27">
        <f t="shared" si="15"/>
        <v>352.49393869745279</v>
      </c>
      <c r="E34" s="27">
        <f t="shared" si="16"/>
        <v>213728.45907752364</v>
      </c>
      <c r="F34" s="27">
        <f t="shared" si="17"/>
        <v>15271.540922476359</v>
      </c>
      <c r="G34" s="27">
        <f t="shared" si="0"/>
        <v>25745.892770040606</v>
      </c>
      <c r="H34" s="27">
        <f t="shared" si="18"/>
        <v>108.53508549434812</v>
      </c>
      <c r="I34" s="27">
        <f t="shared" si="5"/>
        <v>77.525061067391505</v>
      </c>
      <c r="J34" s="27">
        <f t="shared" si="6"/>
        <v>232.57518320217454</v>
      </c>
      <c r="K34" s="27">
        <f t="shared" si="7"/>
        <v>139.54510992130474</v>
      </c>
      <c r="L34" s="27">
        <f t="shared" si="8"/>
        <v>62.02004885391321</v>
      </c>
      <c r="M34" s="7">
        <f t="shared" si="9"/>
        <v>1.0228930078821943</v>
      </c>
      <c r="N34" s="27">
        <f t="shared" si="63"/>
        <v>620.20048853913215</v>
      </c>
      <c r="O34" s="7">
        <f t="shared" si="10"/>
        <v>1.0457395277186212</v>
      </c>
      <c r="P34" s="27">
        <f t="shared" si="11"/>
        <v>1673.183244349794</v>
      </c>
      <c r="Q34" s="27">
        <f t="shared" si="12"/>
        <v>1589.5240821323043</v>
      </c>
      <c r="R34" s="7">
        <f t="shared" si="19"/>
        <v>1.0457395277186212</v>
      </c>
      <c r="S34" s="27">
        <f t="shared" si="1"/>
        <v>239474.35184756425</v>
      </c>
      <c r="T34" s="27">
        <f t="shared" si="20"/>
        <v>-7.5731247349255</v>
      </c>
      <c r="U34" s="27">
        <f t="shared" si="21"/>
        <v>-12814.063369043313</v>
      </c>
      <c r="V34" s="7">
        <f>-SUM(T$24:T34)/T$23</f>
        <v>-2.9242037674161836E-2</v>
      </c>
      <c r="W34" s="27">
        <f t="shared" si="2"/>
        <v>-7.5731247349255</v>
      </c>
      <c r="X34" s="27">
        <f t="shared" si="22"/>
        <v>-12814.063369043313</v>
      </c>
      <c r="Y34" s="7">
        <f>-SUM(W$24:W34)/W$23</f>
        <v>-2.9242037674161836E-2</v>
      </c>
      <c r="Z34" s="29"/>
      <c r="AA34" s="27">
        <f t="shared" si="23"/>
        <v>976.89671832809768</v>
      </c>
      <c r="AB34" s="27">
        <f t="shared" si="24"/>
        <v>624.402779630645</v>
      </c>
      <c r="AC34" s="27">
        <f t="shared" si="25"/>
        <v>352.49393869745279</v>
      </c>
      <c r="AD34" s="27">
        <f t="shared" si="26"/>
        <v>213728.45907752364</v>
      </c>
      <c r="AE34" s="27">
        <f t="shared" si="27"/>
        <v>15271.540922476359</v>
      </c>
      <c r="AF34" s="27">
        <f t="shared" si="28"/>
        <v>25745.892770040606</v>
      </c>
      <c r="AG34" s="27">
        <f t="shared" si="29"/>
        <v>108.53508549434812</v>
      </c>
      <c r="AH34" s="27">
        <f t="shared" si="30"/>
        <v>77.525061067391505</v>
      </c>
      <c r="AI34" s="27">
        <f t="shared" si="31"/>
        <v>232.57518320217454</v>
      </c>
      <c r="AJ34" s="27">
        <f t="shared" si="32"/>
        <v>139.54510992130474</v>
      </c>
      <c r="AK34" s="27">
        <f t="shared" si="33"/>
        <v>62.02004885391321</v>
      </c>
      <c r="AL34" s="7">
        <f t="shared" si="34"/>
        <v>1.0228930078821943</v>
      </c>
      <c r="AM34" s="27">
        <f t="shared" si="64"/>
        <v>620.20048853913215</v>
      </c>
      <c r="AN34" s="7">
        <f t="shared" si="35"/>
        <v>1.0457395277186212</v>
      </c>
      <c r="AO34" s="27">
        <f t="shared" si="36"/>
        <v>1673.183244349794</v>
      </c>
      <c r="AP34" s="27">
        <f t="shared" si="37"/>
        <v>1589.5240821323043</v>
      </c>
      <c r="AQ34" s="7">
        <f t="shared" si="38"/>
        <v>1.0457395277186212</v>
      </c>
      <c r="AR34" s="27">
        <f t="shared" si="39"/>
        <v>239474.35184756425</v>
      </c>
      <c r="AS34" s="27">
        <f t="shared" si="40"/>
        <v>-7.5731247349255</v>
      </c>
      <c r="AT34" s="27">
        <f t="shared" si="41"/>
        <v>-12814.063369043313</v>
      </c>
      <c r="AU34" s="7">
        <f>-SUM(AS$24:AS34)/AS$23</f>
        <v>-2.9242037674161836E-2</v>
      </c>
      <c r="AV34" s="27">
        <f t="shared" si="13"/>
        <v>-7.5731247349255</v>
      </c>
      <c r="AW34" s="27">
        <f t="shared" si="42"/>
        <v>-12814.063369043313</v>
      </c>
      <c r="AX34" s="7">
        <f>-SUM(AV$24:AV34)/AV$23</f>
        <v>-2.9242037674161836E-2</v>
      </c>
      <c r="AY34" s="28"/>
      <c r="AZ34" s="27">
        <f t="shared" si="43"/>
        <v>976.89671832809768</v>
      </c>
      <c r="BA34" s="27">
        <f t="shared" si="44"/>
        <v>624.402779630645</v>
      </c>
      <c r="BB34" s="27">
        <f t="shared" si="45"/>
        <v>352.49393869745279</v>
      </c>
      <c r="BC34" s="27">
        <f t="shared" si="46"/>
        <v>213728.45907752364</v>
      </c>
      <c r="BD34" s="27">
        <f t="shared" si="47"/>
        <v>15271.540922476359</v>
      </c>
      <c r="BE34" s="27">
        <f t="shared" si="48"/>
        <v>25745.892770040606</v>
      </c>
      <c r="BF34" s="27">
        <f t="shared" si="49"/>
        <v>108.53508549434812</v>
      </c>
      <c r="BG34" s="27">
        <f t="shared" si="50"/>
        <v>77.525061067391505</v>
      </c>
      <c r="BH34" s="27">
        <f t="shared" si="51"/>
        <v>232.57518320217454</v>
      </c>
      <c r="BI34" s="27">
        <f t="shared" si="52"/>
        <v>139.54510992130474</v>
      </c>
      <c r="BJ34" s="27">
        <f t="shared" si="53"/>
        <v>62.02004885391321</v>
      </c>
      <c r="BK34" s="7">
        <f t="shared" si="54"/>
        <v>1.0228930078821943</v>
      </c>
      <c r="BL34" s="27">
        <f t="shared" si="65"/>
        <v>620.20048853913215</v>
      </c>
      <c r="BM34" s="7">
        <f t="shared" si="55"/>
        <v>1.0457395277186212</v>
      </c>
      <c r="BN34" s="27">
        <f t="shared" si="56"/>
        <v>1673.183244349794</v>
      </c>
      <c r="BO34" s="27">
        <f t="shared" si="57"/>
        <v>1589.5240821323043</v>
      </c>
      <c r="BP34" s="7">
        <f t="shared" si="58"/>
        <v>1.0457395277186212</v>
      </c>
      <c r="BQ34" s="27">
        <f t="shared" si="59"/>
        <v>239474.35184756425</v>
      </c>
      <c r="BR34" s="27">
        <f t="shared" si="60"/>
        <v>-7.5731247349255</v>
      </c>
      <c r="BS34" s="27">
        <f t="shared" si="61"/>
        <v>-12814.063369043313</v>
      </c>
      <c r="BT34" s="7">
        <f>-SUM(BR$24:BR34)/BR$23</f>
        <v>-2.9242037674161836E-2</v>
      </c>
      <c r="BU34" s="27">
        <f t="shared" si="14"/>
        <v>-7.5731247349255</v>
      </c>
      <c r="BV34" s="27">
        <f t="shared" si="62"/>
        <v>-12814.063369043313</v>
      </c>
      <c r="BW34" s="7">
        <f>-SUM(BU$24:BU34)/BU$23</f>
        <v>-2.9242037674161836E-2</v>
      </c>
      <c r="BX34" s="14"/>
      <c r="BY34" s="3"/>
      <c r="BZ34" s="3"/>
      <c r="CA34" s="3"/>
      <c r="CB34" s="3"/>
      <c r="CC34" s="3"/>
      <c r="CD34" s="3"/>
      <c r="CE34" s="3"/>
      <c r="CF34" s="3"/>
      <c r="CG34" s="3"/>
      <c r="CH34" s="3"/>
      <c r="CI34" s="3"/>
      <c r="CJ34" s="3"/>
      <c r="CK34" s="3"/>
      <c r="CL34" s="3"/>
      <c r="CM34" s="3"/>
      <c r="CN34" s="3"/>
      <c r="CO34" s="3"/>
    </row>
    <row r="35" spans="1:93" x14ac:dyDescent="0.25">
      <c r="A35" s="23">
        <v>12</v>
      </c>
      <c r="B35" s="27">
        <f t="shared" si="3"/>
        <v>976.89671832809768</v>
      </c>
      <c r="C35" s="27">
        <f t="shared" si="4"/>
        <v>623.37467230944401</v>
      </c>
      <c r="D35" s="27">
        <f t="shared" si="15"/>
        <v>353.52204601865373</v>
      </c>
      <c r="E35" s="27">
        <f t="shared" si="16"/>
        <v>213374.93703150499</v>
      </c>
      <c r="F35" s="27">
        <f t="shared" si="17"/>
        <v>15625.062968495013</v>
      </c>
      <c r="G35" s="27">
        <f t="shared" si="0"/>
        <v>27075.062968495215</v>
      </c>
      <c r="H35" s="27">
        <f t="shared" si="18"/>
        <v>108.75864999999988</v>
      </c>
      <c r="I35" s="27">
        <f t="shared" si="5"/>
        <v>77.684749999999894</v>
      </c>
      <c r="J35" s="27">
        <f t="shared" si="6"/>
        <v>233.05424999999971</v>
      </c>
      <c r="K35" s="27">
        <f t="shared" si="7"/>
        <v>139.83254999999983</v>
      </c>
      <c r="L35" s="27">
        <f t="shared" si="8"/>
        <v>62.147799999999918</v>
      </c>
      <c r="M35" s="7">
        <f t="shared" si="9"/>
        <v>1.0249999999999986</v>
      </c>
      <c r="N35" s="27">
        <f t="shared" si="63"/>
        <v>621.47799999999927</v>
      </c>
      <c r="O35" s="7">
        <f t="shared" si="10"/>
        <v>1.0500000000000009</v>
      </c>
      <c r="P35" s="27">
        <f t="shared" si="11"/>
        <v>1680.0000000000016</v>
      </c>
      <c r="Q35" s="27">
        <f t="shared" si="12"/>
        <v>1596.0000000000014</v>
      </c>
      <c r="R35" s="7">
        <f t="shared" si="19"/>
        <v>1.0500000000000009</v>
      </c>
      <c r="S35" s="27">
        <f t="shared" si="1"/>
        <v>240450.0000000002</v>
      </c>
      <c r="T35" s="27">
        <f t="shared" si="20"/>
        <v>-2.3747183280955824</v>
      </c>
      <c r="U35" s="27">
        <f t="shared" si="21"/>
        <v>-12816.438087371409</v>
      </c>
      <c r="V35" s="7">
        <f>-SUM(T$24:T35)/T$23</f>
        <v>-2.9432778102121322E-2</v>
      </c>
      <c r="W35" s="27">
        <f t="shared" si="2"/>
        <v>-2.3747183280955824</v>
      </c>
      <c r="X35" s="27">
        <f t="shared" si="22"/>
        <v>-12816.438087371409</v>
      </c>
      <c r="Y35" s="7">
        <f>-SUM(W$24:W35)/W$23</f>
        <v>-2.9432778102121322E-2</v>
      </c>
      <c r="Z35" s="29"/>
      <c r="AA35" s="27">
        <f t="shared" si="23"/>
        <v>976.89671832809768</v>
      </c>
      <c r="AB35" s="27">
        <f t="shared" si="24"/>
        <v>623.37467230944401</v>
      </c>
      <c r="AC35" s="27">
        <f t="shared" si="25"/>
        <v>353.52204601865373</v>
      </c>
      <c r="AD35" s="27">
        <f t="shared" si="26"/>
        <v>213374.93703150499</v>
      </c>
      <c r="AE35" s="27">
        <f t="shared" si="27"/>
        <v>15625.062968495013</v>
      </c>
      <c r="AF35" s="27">
        <f t="shared" si="28"/>
        <v>27075.062968495215</v>
      </c>
      <c r="AG35" s="27">
        <f t="shared" si="29"/>
        <v>108.75864999999988</v>
      </c>
      <c r="AH35" s="27">
        <f t="shared" si="30"/>
        <v>77.684749999999894</v>
      </c>
      <c r="AI35" s="27">
        <f t="shared" si="31"/>
        <v>233.05424999999971</v>
      </c>
      <c r="AJ35" s="27">
        <f t="shared" si="32"/>
        <v>139.83254999999983</v>
      </c>
      <c r="AK35" s="27">
        <f t="shared" si="33"/>
        <v>62.147799999999918</v>
      </c>
      <c r="AL35" s="7">
        <f t="shared" si="34"/>
        <v>1.0249999999999986</v>
      </c>
      <c r="AM35" s="27">
        <f t="shared" si="64"/>
        <v>621.47799999999927</v>
      </c>
      <c r="AN35" s="7">
        <f t="shared" si="35"/>
        <v>1.0500000000000009</v>
      </c>
      <c r="AO35" s="27">
        <f t="shared" si="36"/>
        <v>1680.0000000000016</v>
      </c>
      <c r="AP35" s="27">
        <f t="shared" si="37"/>
        <v>1596.0000000000014</v>
      </c>
      <c r="AQ35" s="7">
        <f t="shared" si="38"/>
        <v>1.0500000000000009</v>
      </c>
      <c r="AR35" s="27">
        <f t="shared" si="39"/>
        <v>240450.0000000002</v>
      </c>
      <c r="AS35" s="27">
        <f t="shared" si="40"/>
        <v>-2.3747183280955824</v>
      </c>
      <c r="AT35" s="27">
        <f t="shared" si="41"/>
        <v>-12816.438087371409</v>
      </c>
      <c r="AU35" s="7">
        <f>-SUM(AS$24:AS35)/AS$23</f>
        <v>-2.9432778102121322E-2</v>
      </c>
      <c r="AV35" s="27">
        <f t="shared" si="13"/>
        <v>-2.3747183280955824</v>
      </c>
      <c r="AW35" s="27">
        <f t="shared" si="42"/>
        <v>-12816.438087371409</v>
      </c>
      <c r="AX35" s="7">
        <f>-SUM(AV$24:AV35)/AV$23</f>
        <v>-2.9432778102121322E-2</v>
      </c>
      <c r="AY35" s="28"/>
      <c r="AZ35" s="27">
        <f t="shared" si="43"/>
        <v>976.89671832809768</v>
      </c>
      <c r="BA35" s="27">
        <f t="shared" si="44"/>
        <v>623.37467230944401</v>
      </c>
      <c r="BB35" s="27">
        <f t="shared" si="45"/>
        <v>353.52204601865373</v>
      </c>
      <c r="BC35" s="27">
        <f t="shared" si="46"/>
        <v>213374.93703150499</v>
      </c>
      <c r="BD35" s="27">
        <f t="shared" si="47"/>
        <v>15625.062968495013</v>
      </c>
      <c r="BE35" s="27">
        <f t="shared" si="48"/>
        <v>27075.062968495215</v>
      </c>
      <c r="BF35" s="27">
        <f t="shared" si="49"/>
        <v>108.75864999999988</v>
      </c>
      <c r="BG35" s="27">
        <f t="shared" si="50"/>
        <v>77.684749999999894</v>
      </c>
      <c r="BH35" s="27">
        <f t="shared" si="51"/>
        <v>233.05424999999971</v>
      </c>
      <c r="BI35" s="27">
        <f t="shared" si="52"/>
        <v>139.83254999999983</v>
      </c>
      <c r="BJ35" s="27">
        <f t="shared" si="53"/>
        <v>62.147799999999918</v>
      </c>
      <c r="BK35" s="7">
        <f t="shared" si="54"/>
        <v>1.0249999999999986</v>
      </c>
      <c r="BL35" s="27">
        <f t="shared" si="65"/>
        <v>621.47799999999927</v>
      </c>
      <c r="BM35" s="7">
        <f t="shared" si="55"/>
        <v>1.0500000000000009</v>
      </c>
      <c r="BN35" s="27">
        <f t="shared" si="56"/>
        <v>1680.0000000000016</v>
      </c>
      <c r="BO35" s="27">
        <f t="shared" si="57"/>
        <v>1596.0000000000014</v>
      </c>
      <c r="BP35" s="7">
        <f t="shared" si="58"/>
        <v>1.0500000000000009</v>
      </c>
      <c r="BQ35" s="27">
        <f t="shared" si="59"/>
        <v>240450.0000000002</v>
      </c>
      <c r="BR35" s="27">
        <f t="shared" si="60"/>
        <v>-2.3747183280955824</v>
      </c>
      <c r="BS35" s="27">
        <f t="shared" si="61"/>
        <v>-12816.438087371409</v>
      </c>
      <c r="BT35" s="7">
        <f>-SUM(BR$24:BR35)/BR$23</f>
        <v>-2.9432778102121322E-2</v>
      </c>
      <c r="BU35" s="27">
        <f t="shared" si="14"/>
        <v>-2.3747183280955824</v>
      </c>
      <c r="BV35" s="27">
        <f t="shared" si="62"/>
        <v>-12816.438087371409</v>
      </c>
      <c r="BW35" s="7">
        <f>-SUM(BU$24:BU35)/BU$23</f>
        <v>-2.9432778102121322E-2</v>
      </c>
      <c r="BX35" s="14"/>
      <c r="BY35" s="3"/>
      <c r="BZ35" s="3"/>
      <c r="CA35" s="3"/>
      <c r="CB35" s="3"/>
      <c r="CC35" s="3"/>
      <c r="CD35" s="3"/>
      <c r="CE35" s="3"/>
      <c r="CF35" s="3"/>
      <c r="CG35" s="3"/>
      <c r="CH35" s="3"/>
      <c r="CI35" s="3"/>
      <c r="CJ35" s="3"/>
      <c r="CK35" s="3"/>
      <c r="CL35" s="3"/>
      <c r="CM35" s="3"/>
      <c r="CN35" s="3"/>
      <c r="CO35" s="3"/>
    </row>
    <row r="36" spans="1:93" x14ac:dyDescent="0.25">
      <c r="A36" s="23">
        <v>13</v>
      </c>
      <c r="B36" s="27">
        <f t="shared" si="3"/>
        <v>976.89671832809768</v>
      </c>
      <c r="C36" s="27">
        <f t="shared" si="4"/>
        <v>622.34356634188964</v>
      </c>
      <c r="D36" s="27">
        <f t="shared" si="15"/>
        <v>354.55315198620809</v>
      </c>
      <c r="E36" s="27">
        <f t="shared" si="16"/>
        <v>213020.38387951878</v>
      </c>
      <c r="F36" s="27">
        <f t="shared" si="17"/>
        <v>15979.616120481222</v>
      </c>
      <c r="G36" s="27">
        <f t="shared" si="0"/>
        <v>28409.23918425967</v>
      </c>
      <c r="H36" s="27">
        <f t="shared" si="18"/>
        <v>108.98267501192902</v>
      </c>
      <c r="I36" s="27">
        <f t="shared" si="5"/>
        <v>77.84476786566357</v>
      </c>
      <c r="J36" s="27">
        <f t="shared" si="6"/>
        <v>233.53430359699072</v>
      </c>
      <c r="K36" s="27">
        <f t="shared" si="7"/>
        <v>140.12058215819445</v>
      </c>
      <c r="L36" s="27">
        <f t="shared" si="8"/>
        <v>62.275814292530853</v>
      </c>
      <c r="M36" s="7">
        <f t="shared" si="9"/>
        <v>1.0271113321765875</v>
      </c>
      <c r="N36" s="27">
        <f t="shared" si="63"/>
        <v>622.75814292530868</v>
      </c>
      <c r="O36" s="7">
        <f t="shared" si="10"/>
        <v>1.0542778299728317</v>
      </c>
      <c r="P36" s="27">
        <f t="shared" si="11"/>
        <v>1686.8445279565308</v>
      </c>
      <c r="Q36" s="27">
        <f t="shared" si="12"/>
        <v>1602.5023015587042</v>
      </c>
      <c r="R36" s="7">
        <f t="shared" si="19"/>
        <v>1.0542778299728317</v>
      </c>
      <c r="S36" s="27">
        <f t="shared" si="1"/>
        <v>241429.62306377845</v>
      </c>
      <c r="T36" s="27">
        <f t="shared" si="20"/>
        <v>2.8474403052978232</v>
      </c>
      <c r="U36" s="27">
        <f t="shared" si="21"/>
        <v>-12813.59064706611</v>
      </c>
      <c r="V36" s="7">
        <f>-SUM(T$24:T36)/T$23</f>
        <v>-2.9204068037438767E-2</v>
      </c>
      <c r="W36" s="27">
        <f t="shared" si="2"/>
        <v>2.8474403052978232</v>
      </c>
      <c r="X36" s="27">
        <f t="shared" si="22"/>
        <v>-12813.59064706611</v>
      </c>
      <c r="Y36" s="7">
        <f>-SUM(W$24:W36)/W$23</f>
        <v>-2.9204068037438767E-2</v>
      </c>
      <c r="Z36" s="29"/>
      <c r="AA36" s="27">
        <f t="shared" si="23"/>
        <v>976.89671832809768</v>
      </c>
      <c r="AB36" s="27">
        <f t="shared" si="24"/>
        <v>622.34356634188964</v>
      </c>
      <c r="AC36" s="27">
        <f t="shared" si="25"/>
        <v>354.55315198620809</v>
      </c>
      <c r="AD36" s="27">
        <f t="shared" si="26"/>
        <v>213020.38387951878</v>
      </c>
      <c r="AE36" s="27">
        <f t="shared" si="27"/>
        <v>15979.616120481222</v>
      </c>
      <c r="AF36" s="27">
        <f t="shared" si="28"/>
        <v>28409.23918425967</v>
      </c>
      <c r="AG36" s="27">
        <f t="shared" si="29"/>
        <v>108.98267501192902</v>
      </c>
      <c r="AH36" s="27">
        <f t="shared" si="30"/>
        <v>77.84476786566357</v>
      </c>
      <c r="AI36" s="27">
        <f t="shared" si="31"/>
        <v>233.53430359699072</v>
      </c>
      <c r="AJ36" s="27">
        <f t="shared" si="32"/>
        <v>140.12058215819445</v>
      </c>
      <c r="AK36" s="27">
        <f t="shared" si="33"/>
        <v>62.275814292530853</v>
      </c>
      <c r="AL36" s="7">
        <f t="shared" si="34"/>
        <v>1.0271113321765875</v>
      </c>
      <c r="AM36" s="27">
        <f t="shared" si="64"/>
        <v>622.75814292530868</v>
      </c>
      <c r="AN36" s="7">
        <f t="shared" si="35"/>
        <v>1.0542778299728317</v>
      </c>
      <c r="AO36" s="27">
        <f t="shared" si="36"/>
        <v>1686.8445279565308</v>
      </c>
      <c r="AP36" s="27">
        <f t="shared" si="37"/>
        <v>1602.5023015587042</v>
      </c>
      <c r="AQ36" s="7">
        <f t="shared" si="38"/>
        <v>1.0542778299728317</v>
      </c>
      <c r="AR36" s="27">
        <f t="shared" si="39"/>
        <v>241429.62306377845</v>
      </c>
      <c r="AS36" s="27">
        <f t="shared" si="40"/>
        <v>2.8474403052978232</v>
      </c>
      <c r="AT36" s="27">
        <f t="shared" si="41"/>
        <v>-12813.59064706611</v>
      </c>
      <c r="AU36" s="7">
        <f>-SUM(AS$24:AS36)/AS$23</f>
        <v>-2.9204068037438767E-2</v>
      </c>
      <c r="AV36" s="27">
        <f t="shared" si="13"/>
        <v>2.8474403052978232</v>
      </c>
      <c r="AW36" s="27">
        <f t="shared" si="42"/>
        <v>-12813.59064706611</v>
      </c>
      <c r="AX36" s="7">
        <f>-SUM(AV$24:AV36)/AV$23</f>
        <v>-2.9204068037438767E-2</v>
      </c>
      <c r="AY36" s="28"/>
      <c r="AZ36" s="27">
        <f t="shared" si="43"/>
        <v>976.89671832809768</v>
      </c>
      <c r="BA36" s="27">
        <f t="shared" si="44"/>
        <v>622.34356634188964</v>
      </c>
      <c r="BB36" s="27">
        <f t="shared" si="45"/>
        <v>354.55315198620809</v>
      </c>
      <c r="BC36" s="27">
        <f t="shared" si="46"/>
        <v>213020.38387951878</v>
      </c>
      <c r="BD36" s="27">
        <f t="shared" si="47"/>
        <v>15979.616120481222</v>
      </c>
      <c r="BE36" s="27">
        <f t="shared" si="48"/>
        <v>28409.23918425967</v>
      </c>
      <c r="BF36" s="27">
        <f t="shared" si="49"/>
        <v>108.98267501192902</v>
      </c>
      <c r="BG36" s="27">
        <f t="shared" si="50"/>
        <v>77.84476786566357</v>
      </c>
      <c r="BH36" s="27">
        <f t="shared" si="51"/>
        <v>233.53430359699072</v>
      </c>
      <c r="BI36" s="27">
        <f t="shared" si="52"/>
        <v>140.12058215819445</v>
      </c>
      <c r="BJ36" s="27">
        <f t="shared" si="53"/>
        <v>62.275814292530853</v>
      </c>
      <c r="BK36" s="7">
        <f t="shared" si="54"/>
        <v>1.0271113321765875</v>
      </c>
      <c r="BL36" s="27">
        <f t="shared" si="65"/>
        <v>622.75814292530868</v>
      </c>
      <c r="BM36" s="7">
        <f t="shared" si="55"/>
        <v>1.0542778299728317</v>
      </c>
      <c r="BN36" s="27">
        <f t="shared" si="56"/>
        <v>1686.8445279565308</v>
      </c>
      <c r="BO36" s="27">
        <f t="shared" si="57"/>
        <v>1602.5023015587042</v>
      </c>
      <c r="BP36" s="7">
        <f t="shared" si="58"/>
        <v>1.0542778299728317</v>
      </c>
      <c r="BQ36" s="27">
        <f t="shared" si="59"/>
        <v>241429.62306377845</v>
      </c>
      <c r="BR36" s="27">
        <f t="shared" si="60"/>
        <v>2.8474403052978232</v>
      </c>
      <c r="BS36" s="27">
        <f t="shared" si="61"/>
        <v>-12813.59064706611</v>
      </c>
      <c r="BT36" s="7">
        <f>-SUM(BR$24:BR36)/BR$23</f>
        <v>-2.9204068037438767E-2</v>
      </c>
      <c r="BU36" s="27">
        <f t="shared" si="14"/>
        <v>2.8474403052978232</v>
      </c>
      <c r="BV36" s="27">
        <f t="shared" si="62"/>
        <v>-12813.59064706611</v>
      </c>
      <c r="BW36" s="7">
        <f>-SUM(BU$24:BU36)/BU$23</f>
        <v>-2.9204068037438767E-2</v>
      </c>
      <c r="BX36" s="14"/>
      <c r="BY36" s="3"/>
      <c r="BZ36" s="3"/>
      <c r="CA36" s="3"/>
      <c r="CB36" s="3"/>
      <c r="CC36" s="3"/>
      <c r="CD36" s="3"/>
      <c r="CE36" s="3"/>
      <c r="CF36" s="3"/>
      <c r="CG36" s="3"/>
      <c r="CH36" s="3"/>
      <c r="CI36" s="3"/>
      <c r="CJ36" s="3"/>
      <c r="CK36" s="3"/>
      <c r="CL36" s="3"/>
      <c r="CM36" s="3"/>
      <c r="CN36" s="3"/>
      <c r="CO36" s="3"/>
    </row>
    <row r="37" spans="1:93" x14ac:dyDescent="0.25">
      <c r="A37" s="23">
        <v>14</v>
      </c>
      <c r="B37" s="27">
        <f t="shared" si="3"/>
        <v>976.89671832809768</v>
      </c>
      <c r="C37" s="27">
        <f t="shared" si="4"/>
        <v>621.30945298192978</v>
      </c>
      <c r="D37" s="27">
        <f t="shared" si="15"/>
        <v>355.5872653461679</v>
      </c>
      <c r="E37" s="27">
        <f t="shared" si="16"/>
        <v>212664.79661417261</v>
      </c>
      <c r="F37" s="27">
        <f t="shared" si="17"/>
        <v>16335.20338582739</v>
      </c>
      <c r="G37" s="27">
        <f t="shared" si="0"/>
        <v>29748.440619007277</v>
      </c>
      <c r="H37" s="27">
        <f t="shared" si="18"/>
        <v>109.20716147870307</v>
      </c>
      <c r="I37" s="27">
        <f t="shared" si="5"/>
        <v>78.005115341930761</v>
      </c>
      <c r="J37" s="27">
        <f t="shared" si="6"/>
        <v>234.0153460257923</v>
      </c>
      <c r="K37" s="27">
        <f t="shared" si="7"/>
        <v>140.40920761547537</v>
      </c>
      <c r="L37" s="27">
        <f t="shared" si="8"/>
        <v>62.404092273544606</v>
      </c>
      <c r="M37" s="7">
        <f t="shared" si="9"/>
        <v>1.0292270133517714</v>
      </c>
      <c r="N37" s="27">
        <f t="shared" si="63"/>
        <v>624.04092273544609</v>
      </c>
      <c r="O37" s="7">
        <f t="shared" si="10"/>
        <v>1.0585730883544973</v>
      </c>
      <c r="P37" s="27">
        <f t="shared" si="11"/>
        <v>1693.7169413671957</v>
      </c>
      <c r="Q37" s="27">
        <f t="shared" si="12"/>
        <v>1609.0310942988358</v>
      </c>
      <c r="R37" s="7">
        <f t="shared" si="19"/>
        <v>1.0585730883544973</v>
      </c>
      <c r="S37" s="27">
        <f t="shared" si="1"/>
        <v>242413.23723317988</v>
      </c>
      <c r="T37" s="27">
        <f t="shared" si="20"/>
        <v>8.0934532352920314</v>
      </c>
      <c r="U37" s="27">
        <f t="shared" si="21"/>
        <v>-12805.497193830819</v>
      </c>
      <c r="V37" s="7">
        <f>-SUM(T$24:T37)/T$23</f>
        <v>-2.8553991472355069E-2</v>
      </c>
      <c r="W37" s="27">
        <f t="shared" si="2"/>
        <v>8.0934532352920314</v>
      </c>
      <c r="X37" s="27">
        <f t="shared" si="22"/>
        <v>-12805.497193830819</v>
      </c>
      <c r="Y37" s="7">
        <f>-SUM(W$24:W37)/W$23</f>
        <v>-2.8553991472355069E-2</v>
      </c>
      <c r="Z37" s="29"/>
      <c r="AA37" s="27">
        <f t="shared" si="23"/>
        <v>976.89671832809768</v>
      </c>
      <c r="AB37" s="27">
        <f t="shared" si="24"/>
        <v>621.30945298192978</v>
      </c>
      <c r="AC37" s="27">
        <f t="shared" si="25"/>
        <v>355.5872653461679</v>
      </c>
      <c r="AD37" s="27">
        <f t="shared" si="26"/>
        <v>212664.79661417261</v>
      </c>
      <c r="AE37" s="27">
        <f t="shared" si="27"/>
        <v>16335.20338582739</v>
      </c>
      <c r="AF37" s="27">
        <f t="shared" si="28"/>
        <v>29748.440619007277</v>
      </c>
      <c r="AG37" s="27">
        <f t="shared" si="29"/>
        <v>109.20716147870307</v>
      </c>
      <c r="AH37" s="27">
        <f t="shared" si="30"/>
        <v>78.005115341930761</v>
      </c>
      <c r="AI37" s="27">
        <f t="shared" si="31"/>
        <v>234.0153460257923</v>
      </c>
      <c r="AJ37" s="27">
        <f t="shared" si="32"/>
        <v>140.40920761547537</v>
      </c>
      <c r="AK37" s="27">
        <f t="shared" si="33"/>
        <v>62.404092273544606</v>
      </c>
      <c r="AL37" s="7">
        <f t="shared" si="34"/>
        <v>1.0292270133517714</v>
      </c>
      <c r="AM37" s="27">
        <f t="shared" si="64"/>
        <v>624.04092273544609</v>
      </c>
      <c r="AN37" s="7">
        <f t="shared" si="35"/>
        <v>1.0585730883544973</v>
      </c>
      <c r="AO37" s="27">
        <f t="shared" si="36"/>
        <v>1693.7169413671957</v>
      </c>
      <c r="AP37" s="27">
        <f t="shared" si="37"/>
        <v>1609.0310942988358</v>
      </c>
      <c r="AQ37" s="7">
        <f t="shared" si="38"/>
        <v>1.0585730883544973</v>
      </c>
      <c r="AR37" s="27">
        <f t="shared" si="39"/>
        <v>242413.23723317988</v>
      </c>
      <c r="AS37" s="27">
        <f t="shared" si="40"/>
        <v>8.0934532352920314</v>
      </c>
      <c r="AT37" s="27">
        <f t="shared" si="41"/>
        <v>-12805.497193830819</v>
      </c>
      <c r="AU37" s="7">
        <f>-SUM(AS$24:AS37)/AS$23</f>
        <v>-2.8553991472355069E-2</v>
      </c>
      <c r="AV37" s="27">
        <f t="shared" si="13"/>
        <v>8.0934532352920314</v>
      </c>
      <c r="AW37" s="27">
        <f t="shared" si="42"/>
        <v>-12805.497193830819</v>
      </c>
      <c r="AX37" s="7">
        <f>-SUM(AV$24:AV37)/AV$23</f>
        <v>-2.8553991472355069E-2</v>
      </c>
      <c r="AY37" s="28"/>
      <c r="AZ37" s="27">
        <f t="shared" si="43"/>
        <v>976.89671832809768</v>
      </c>
      <c r="BA37" s="27">
        <f t="shared" si="44"/>
        <v>621.30945298192978</v>
      </c>
      <c r="BB37" s="27">
        <f t="shared" si="45"/>
        <v>355.5872653461679</v>
      </c>
      <c r="BC37" s="27">
        <f t="shared" si="46"/>
        <v>212664.79661417261</v>
      </c>
      <c r="BD37" s="27">
        <f t="shared" si="47"/>
        <v>16335.20338582739</v>
      </c>
      <c r="BE37" s="27">
        <f t="shared" si="48"/>
        <v>29748.440619007277</v>
      </c>
      <c r="BF37" s="27">
        <f t="shared" si="49"/>
        <v>109.20716147870307</v>
      </c>
      <c r="BG37" s="27">
        <f t="shared" si="50"/>
        <v>78.005115341930761</v>
      </c>
      <c r="BH37" s="27">
        <f t="shared" si="51"/>
        <v>234.0153460257923</v>
      </c>
      <c r="BI37" s="27">
        <f t="shared" si="52"/>
        <v>140.40920761547537</v>
      </c>
      <c r="BJ37" s="27">
        <f t="shared" si="53"/>
        <v>62.404092273544606</v>
      </c>
      <c r="BK37" s="7">
        <f t="shared" si="54"/>
        <v>1.0292270133517714</v>
      </c>
      <c r="BL37" s="27">
        <f t="shared" si="65"/>
        <v>624.04092273544609</v>
      </c>
      <c r="BM37" s="7">
        <f t="shared" si="55"/>
        <v>1.0585730883544973</v>
      </c>
      <c r="BN37" s="27">
        <f t="shared" si="56"/>
        <v>1693.7169413671957</v>
      </c>
      <c r="BO37" s="27">
        <f t="shared" si="57"/>
        <v>1609.0310942988358</v>
      </c>
      <c r="BP37" s="7">
        <f t="shared" si="58"/>
        <v>1.0585730883544973</v>
      </c>
      <c r="BQ37" s="27">
        <f t="shared" si="59"/>
        <v>242413.23723317988</v>
      </c>
      <c r="BR37" s="27">
        <f t="shared" si="60"/>
        <v>8.0934532352920314</v>
      </c>
      <c r="BS37" s="27">
        <f t="shared" si="61"/>
        <v>-12805.497193830819</v>
      </c>
      <c r="BT37" s="7">
        <f>-SUM(BR$24:BR37)/BR$23</f>
        <v>-2.8553991472355069E-2</v>
      </c>
      <c r="BU37" s="27">
        <f t="shared" si="14"/>
        <v>8.0934532352920314</v>
      </c>
      <c r="BV37" s="27">
        <f t="shared" si="62"/>
        <v>-12805.497193830819</v>
      </c>
      <c r="BW37" s="7">
        <f>-SUM(BU$24:BU37)/BU$23</f>
        <v>-2.8553991472355069E-2</v>
      </c>
      <c r="BX37" s="14"/>
      <c r="BY37" s="3"/>
      <c r="BZ37" s="3"/>
      <c r="CA37" s="3"/>
      <c r="CB37" s="3"/>
      <c r="CC37" s="3"/>
      <c r="CD37" s="3"/>
      <c r="CE37" s="3"/>
      <c r="CF37" s="3"/>
      <c r="CG37" s="3"/>
      <c r="CH37" s="3"/>
      <c r="CI37" s="3"/>
      <c r="CJ37" s="3"/>
      <c r="CK37" s="3"/>
      <c r="CL37" s="3"/>
      <c r="CM37" s="3"/>
      <c r="CN37" s="3"/>
      <c r="CO37" s="3"/>
    </row>
    <row r="38" spans="1:93" x14ac:dyDescent="0.25">
      <c r="A38" s="23">
        <v>15</v>
      </c>
      <c r="B38" s="27">
        <f t="shared" si="3"/>
        <v>976.89671832809768</v>
      </c>
      <c r="C38" s="27">
        <f t="shared" si="4"/>
        <v>620.2723234580036</v>
      </c>
      <c r="D38" s="27">
        <f t="shared" si="15"/>
        <v>356.62439487009419</v>
      </c>
      <c r="E38" s="27">
        <f t="shared" si="16"/>
        <v>212308.17221930251</v>
      </c>
      <c r="F38" s="27">
        <f t="shared" si="17"/>
        <v>16691.827780697484</v>
      </c>
      <c r="G38" s="27">
        <f t="shared" si="0"/>
        <v>31092.686549160251</v>
      </c>
      <c r="H38" s="27">
        <f t="shared" si="18"/>
        <v>109.43211035084349</v>
      </c>
      <c r="I38" s="27">
        <f t="shared" si="5"/>
        <v>78.165793107745344</v>
      </c>
      <c r="J38" s="27">
        <f t="shared" si="6"/>
        <v>234.49737932323603</v>
      </c>
      <c r="K38" s="27">
        <f t="shared" si="7"/>
        <v>140.69842759394163</v>
      </c>
      <c r="L38" s="27">
        <f t="shared" si="8"/>
        <v>62.532634486196272</v>
      </c>
      <c r="M38" s="7">
        <f t="shared" si="9"/>
        <v>1.0313470524837753</v>
      </c>
      <c r="N38" s="27">
        <f t="shared" si="63"/>
        <v>625.32634486196275</v>
      </c>
      <c r="O38" s="7">
        <f t="shared" si="10"/>
        <v>1.0628858461504924</v>
      </c>
      <c r="P38" s="27">
        <f t="shared" si="11"/>
        <v>1700.6173538407879</v>
      </c>
      <c r="Q38" s="27">
        <f t="shared" si="12"/>
        <v>1615.5864861487485</v>
      </c>
      <c r="R38" s="7">
        <f t="shared" si="19"/>
        <v>1.0628858461504924</v>
      </c>
      <c r="S38" s="27">
        <f t="shared" si="1"/>
        <v>243400.85876846276</v>
      </c>
      <c r="T38" s="27">
        <f t="shared" si="20"/>
        <v>13.363422958688034</v>
      </c>
      <c r="U38" s="27">
        <f t="shared" si="21"/>
        <v>-12792.133770872131</v>
      </c>
      <c r="V38" s="7">
        <f>-SUM(T$24:T38)/T$23</f>
        <v>-2.7480624166436353E-2</v>
      </c>
      <c r="W38" s="27">
        <f t="shared" si="2"/>
        <v>13.363422958688034</v>
      </c>
      <c r="X38" s="27">
        <f t="shared" si="22"/>
        <v>-12792.133770872131</v>
      </c>
      <c r="Y38" s="7">
        <f>-SUM(W$24:W38)/W$23</f>
        <v>-2.7480624166436353E-2</v>
      </c>
      <c r="Z38" s="29"/>
      <c r="AA38" s="27">
        <f t="shared" si="23"/>
        <v>976.89671832809768</v>
      </c>
      <c r="AB38" s="27">
        <f t="shared" si="24"/>
        <v>620.2723234580036</v>
      </c>
      <c r="AC38" s="27">
        <f t="shared" si="25"/>
        <v>356.62439487009419</v>
      </c>
      <c r="AD38" s="27">
        <f t="shared" si="26"/>
        <v>212308.17221930251</v>
      </c>
      <c r="AE38" s="27">
        <f t="shared" si="27"/>
        <v>16691.827780697484</v>
      </c>
      <c r="AF38" s="27">
        <f t="shared" si="28"/>
        <v>31092.686549160251</v>
      </c>
      <c r="AG38" s="27">
        <f t="shared" si="29"/>
        <v>109.43211035084349</v>
      </c>
      <c r="AH38" s="27">
        <f t="shared" si="30"/>
        <v>78.165793107745344</v>
      </c>
      <c r="AI38" s="27">
        <f t="shared" si="31"/>
        <v>234.49737932323603</v>
      </c>
      <c r="AJ38" s="27">
        <f t="shared" si="32"/>
        <v>140.69842759394163</v>
      </c>
      <c r="AK38" s="27">
        <f t="shared" si="33"/>
        <v>62.532634486196272</v>
      </c>
      <c r="AL38" s="7">
        <f t="shared" si="34"/>
        <v>1.0313470524837753</v>
      </c>
      <c r="AM38" s="27">
        <f t="shared" si="64"/>
        <v>625.32634486196275</v>
      </c>
      <c r="AN38" s="7">
        <f t="shared" si="35"/>
        <v>1.0628858461504924</v>
      </c>
      <c r="AO38" s="27">
        <f t="shared" si="36"/>
        <v>1700.6173538407879</v>
      </c>
      <c r="AP38" s="27">
        <f t="shared" si="37"/>
        <v>1615.5864861487485</v>
      </c>
      <c r="AQ38" s="7">
        <f t="shared" si="38"/>
        <v>1.0628858461504924</v>
      </c>
      <c r="AR38" s="27">
        <f t="shared" si="39"/>
        <v>243400.85876846276</v>
      </c>
      <c r="AS38" s="27">
        <f t="shared" si="40"/>
        <v>13.363422958688034</v>
      </c>
      <c r="AT38" s="27">
        <f t="shared" si="41"/>
        <v>-12792.133770872131</v>
      </c>
      <c r="AU38" s="7">
        <f>-SUM(AS$24:AS38)/AS$23</f>
        <v>-2.7480624166436353E-2</v>
      </c>
      <c r="AV38" s="27">
        <f t="shared" si="13"/>
        <v>13.363422958688034</v>
      </c>
      <c r="AW38" s="27">
        <f t="shared" si="42"/>
        <v>-12792.133770872131</v>
      </c>
      <c r="AX38" s="7">
        <f>-SUM(AV$24:AV38)/AV$23</f>
        <v>-2.7480624166436353E-2</v>
      </c>
      <c r="AY38" s="28"/>
      <c r="AZ38" s="27">
        <f t="shared" si="43"/>
        <v>976.89671832809768</v>
      </c>
      <c r="BA38" s="27">
        <f t="shared" si="44"/>
        <v>620.2723234580036</v>
      </c>
      <c r="BB38" s="27">
        <f t="shared" si="45"/>
        <v>356.62439487009419</v>
      </c>
      <c r="BC38" s="27">
        <f t="shared" si="46"/>
        <v>212308.17221930251</v>
      </c>
      <c r="BD38" s="27">
        <f t="shared" si="47"/>
        <v>16691.827780697484</v>
      </c>
      <c r="BE38" s="27">
        <f t="shared" si="48"/>
        <v>31092.686549160251</v>
      </c>
      <c r="BF38" s="27">
        <f t="shared" si="49"/>
        <v>109.43211035084349</v>
      </c>
      <c r="BG38" s="27">
        <f t="shared" si="50"/>
        <v>78.165793107745344</v>
      </c>
      <c r="BH38" s="27">
        <f t="shared" si="51"/>
        <v>234.49737932323603</v>
      </c>
      <c r="BI38" s="27">
        <f t="shared" si="52"/>
        <v>140.69842759394163</v>
      </c>
      <c r="BJ38" s="27">
        <f t="shared" si="53"/>
        <v>62.532634486196272</v>
      </c>
      <c r="BK38" s="7">
        <f t="shared" si="54"/>
        <v>1.0313470524837753</v>
      </c>
      <c r="BL38" s="27">
        <f t="shared" si="65"/>
        <v>625.32634486196275</v>
      </c>
      <c r="BM38" s="7">
        <f t="shared" si="55"/>
        <v>1.0628858461504924</v>
      </c>
      <c r="BN38" s="27">
        <f t="shared" si="56"/>
        <v>1700.6173538407879</v>
      </c>
      <c r="BO38" s="27">
        <f t="shared" si="57"/>
        <v>1615.5864861487485</v>
      </c>
      <c r="BP38" s="7">
        <f t="shared" si="58"/>
        <v>1.0628858461504924</v>
      </c>
      <c r="BQ38" s="27">
        <f t="shared" si="59"/>
        <v>243400.85876846276</v>
      </c>
      <c r="BR38" s="27">
        <f t="shared" si="60"/>
        <v>13.363422958688034</v>
      </c>
      <c r="BS38" s="27">
        <f t="shared" si="61"/>
        <v>-12792.133770872131</v>
      </c>
      <c r="BT38" s="7">
        <f>-SUM(BR$24:BR38)/BR$23</f>
        <v>-2.7480624166436353E-2</v>
      </c>
      <c r="BU38" s="27">
        <f t="shared" si="14"/>
        <v>13.363422958688034</v>
      </c>
      <c r="BV38" s="27">
        <f t="shared" si="62"/>
        <v>-12792.133770872131</v>
      </c>
      <c r="BW38" s="7">
        <f>-SUM(BU$24:BU38)/BU$23</f>
        <v>-2.7480624166436353E-2</v>
      </c>
      <c r="BX38" s="14"/>
      <c r="BY38" s="3"/>
      <c r="BZ38" s="3"/>
      <c r="CA38" s="3"/>
      <c r="CB38" s="3"/>
      <c r="CC38" s="3"/>
      <c r="CD38" s="3"/>
      <c r="CE38" s="3"/>
      <c r="CF38" s="3"/>
      <c r="CG38" s="3"/>
      <c r="CH38" s="3"/>
      <c r="CI38" s="3"/>
      <c r="CJ38" s="3"/>
      <c r="CK38" s="3"/>
      <c r="CL38" s="3"/>
      <c r="CM38" s="3"/>
      <c r="CN38" s="3"/>
      <c r="CO38" s="3"/>
    </row>
    <row r="39" spans="1:93" x14ac:dyDescent="0.25">
      <c r="A39" s="23">
        <v>16</v>
      </c>
      <c r="B39" s="27">
        <f t="shared" si="3"/>
        <v>976.89671832809768</v>
      </c>
      <c r="C39" s="27">
        <f t="shared" si="4"/>
        <v>619.23216897296572</v>
      </c>
      <c r="D39" s="27">
        <f t="shared" si="15"/>
        <v>357.66454935513201</v>
      </c>
      <c r="E39" s="27">
        <f t="shared" si="16"/>
        <v>211950.50766994737</v>
      </c>
      <c r="F39" s="27">
        <f t="shared" si="17"/>
        <v>17049.492330052617</v>
      </c>
      <c r="G39" s="27">
        <f t="shared" si="0"/>
        <v>32441.996326184395</v>
      </c>
      <c r="H39" s="27">
        <f t="shared" si="18"/>
        <v>109.65752258082959</v>
      </c>
      <c r="I39" s="27">
        <f t="shared" si="5"/>
        <v>78.326801843449701</v>
      </c>
      <c r="J39" s="27">
        <f t="shared" si="6"/>
        <v>234.98040553034909</v>
      </c>
      <c r="K39" s="27">
        <f t="shared" si="7"/>
        <v>140.98824331820947</v>
      </c>
      <c r="L39" s="27">
        <f t="shared" si="8"/>
        <v>62.661441474759755</v>
      </c>
      <c r="M39" s="7">
        <f t="shared" si="9"/>
        <v>1.0334714585492768</v>
      </c>
      <c r="N39" s="27">
        <f t="shared" si="63"/>
        <v>626.61441474759761</v>
      </c>
      <c r="O39" s="7">
        <f t="shared" si="10"/>
        <v>1.0672161746555973</v>
      </c>
      <c r="P39" s="27">
        <f t="shared" si="11"/>
        <v>1707.5458794489557</v>
      </c>
      <c r="Q39" s="27">
        <f t="shared" si="12"/>
        <v>1622.1685854765078</v>
      </c>
      <c r="R39" s="7">
        <f t="shared" si="19"/>
        <v>1.0672161746555973</v>
      </c>
      <c r="S39" s="27">
        <f t="shared" si="1"/>
        <v>244392.50399613177</v>
      </c>
      <c r="T39" s="27">
        <f t="shared" si="20"/>
        <v>18.657452400812531</v>
      </c>
      <c r="U39" s="27">
        <f t="shared" si="21"/>
        <v>-12773.476318471319</v>
      </c>
      <c r="V39" s="7">
        <f>-SUM(T$24:T39)/T$23</f>
        <v>-2.5982033612154221E-2</v>
      </c>
      <c r="W39" s="27">
        <f t="shared" si="2"/>
        <v>18.657452400812531</v>
      </c>
      <c r="X39" s="27">
        <f t="shared" si="22"/>
        <v>-12773.476318471319</v>
      </c>
      <c r="Y39" s="7">
        <f>-SUM(W$24:W39)/W$23</f>
        <v>-2.5982033612154221E-2</v>
      </c>
      <c r="Z39" s="29"/>
      <c r="AA39" s="27">
        <f t="shared" si="23"/>
        <v>976.89671832809768</v>
      </c>
      <c r="AB39" s="27">
        <f t="shared" si="24"/>
        <v>619.23216897296572</v>
      </c>
      <c r="AC39" s="27">
        <f t="shared" si="25"/>
        <v>357.66454935513201</v>
      </c>
      <c r="AD39" s="27">
        <f t="shared" si="26"/>
        <v>211950.50766994737</v>
      </c>
      <c r="AE39" s="27">
        <f t="shared" si="27"/>
        <v>17049.492330052617</v>
      </c>
      <c r="AF39" s="27">
        <f t="shared" si="28"/>
        <v>32441.996326184395</v>
      </c>
      <c r="AG39" s="27">
        <f t="shared" si="29"/>
        <v>109.65752258082959</v>
      </c>
      <c r="AH39" s="27">
        <f t="shared" si="30"/>
        <v>78.326801843449701</v>
      </c>
      <c r="AI39" s="27">
        <f t="shared" si="31"/>
        <v>234.98040553034909</v>
      </c>
      <c r="AJ39" s="27">
        <f t="shared" si="32"/>
        <v>140.98824331820947</v>
      </c>
      <c r="AK39" s="27">
        <f t="shared" si="33"/>
        <v>62.661441474759755</v>
      </c>
      <c r="AL39" s="7">
        <f t="shared" si="34"/>
        <v>1.0334714585492768</v>
      </c>
      <c r="AM39" s="27">
        <f t="shared" si="64"/>
        <v>626.61441474759761</v>
      </c>
      <c r="AN39" s="7">
        <f t="shared" si="35"/>
        <v>1.0672161746555973</v>
      </c>
      <c r="AO39" s="27">
        <f t="shared" si="36"/>
        <v>1707.5458794489557</v>
      </c>
      <c r="AP39" s="27">
        <f t="shared" si="37"/>
        <v>1622.1685854765078</v>
      </c>
      <c r="AQ39" s="7">
        <f t="shared" si="38"/>
        <v>1.0672161746555973</v>
      </c>
      <c r="AR39" s="27">
        <f t="shared" si="39"/>
        <v>244392.50399613177</v>
      </c>
      <c r="AS39" s="27">
        <f t="shared" si="40"/>
        <v>18.657452400812531</v>
      </c>
      <c r="AT39" s="27">
        <f t="shared" si="41"/>
        <v>-12773.476318471319</v>
      </c>
      <c r="AU39" s="7">
        <f>-SUM(AS$24:AS39)/AS$23</f>
        <v>-2.5982033612154221E-2</v>
      </c>
      <c r="AV39" s="27">
        <f t="shared" si="13"/>
        <v>18.657452400812531</v>
      </c>
      <c r="AW39" s="27">
        <f t="shared" si="42"/>
        <v>-12773.476318471319</v>
      </c>
      <c r="AX39" s="7">
        <f>-SUM(AV$24:AV39)/AV$23</f>
        <v>-2.5982033612154221E-2</v>
      </c>
      <c r="AY39" s="28"/>
      <c r="AZ39" s="27">
        <f t="shared" si="43"/>
        <v>976.89671832809768</v>
      </c>
      <c r="BA39" s="27">
        <f t="shared" si="44"/>
        <v>619.23216897296572</v>
      </c>
      <c r="BB39" s="27">
        <f t="shared" si="45"/>
        <v>357.66454935513201</v>
      </c>
      <c r="BC39" s="27">
        <f t="shared" si="46"/>
        <v>211950.50766994737</v>
      </c>
      <c r="BD39" s="27">
        <f t="shared" si="47"/>
        <v>17049.492330052617</v>
      </c>
      <c r="BE39" s="27">
        <f t="shared" si="48"/>
        <v>32441.996326184395</v>
      </c>
      <c r="BF39" s="27">
        <f t="shared" si="49"/>
        <v>109.65752258082959</v>
      </c>
      <c r="BG39" s="27">
        <f t="shared" si="50"/>
        <v>78.326801843449701</v>
      </c>
      <c r="BH39" s="27">
        <f t="shared" si="51"/>
        <v>234.98040553034909</v>
      </c>
      <c r="BI39" s="27">
        <f t="shared" si="52"/>
        <v>140.98824331820947</v>
      </c>
      <c r="BJ39" s="27">
        <f t="shared" si="53"/>
        <v>62.661441474759755</v>
      </c>
      <c r="BK39" s="7">
        <f t="shared" si="54"/>
        <v>1.0334714585492768</v>
      </c>
      <c r="BL39" s="27">
        <f t="shared" si="65"/>
        <v>626.61441474759761</v>
      </c>
      <c r="BM39" s="7">
        <f t="shared" si="55"/>
        <v>1.0672161746555973</v>
      </c>
      <c r="BN39" s="27">
        <f t="shared" si="56"/>
        <v>1707.5458794489557</v>
      </c>
      <c r="BO39" s="27">
        <f t="shared" si="57"/>
        <v>1622.1685854765078</v>
      </c>
      <c r="BP39" s="7">
        <f t="shared" si="58"/>
        <v>1.0672161746555973</v>
      </c>
      <c r="BQ39" s="27">
        <f t="shared" si="59"/>
        <v>244392.50399613177</v>
      </c>
      <c r="BR39" s="27">
        <f t="shared" si="60"/>
        <v>18.657452400812531</v>
      </c>
      <c r="BS39" s="27">
        <f t="shared" si="61"/>
        <v>-12773.476318471319</v>
      </c>
      <c r="BT39" s="7">
        <f>-SUM(BR$24:BR39)/BR$23</f>
        <v>-2.5982033612154221E-2</v>
      </c>
      <c r="BU39" s="27">
        <f t="shared" si="14"/>
        <v>18.657452400812531</v>
      </c>
      <c r="BV39" s="27">
        <f t="shared" si="62"/>
        <v>-12773.476318471319</v>
      </c>
      <c r="BW39" s="7">
        <f>-SUM(BU$24:BU39)/BU$23</f>
        <v>-2.5982033612154221E-2</v>
      </c>
      <c r="BX39" s="14"/>
      <c r="BY39" s="3"/>
      <c r="BZ39" s="3"/>
      <c r="CA39" s="3"/>
      <c r="CB39" s="3"/>
      <c r="CC39" s="3"/>
      <c r="CD39" s="3"/>
      <c r="CE39" s="3"/>
      <c r="CF39" s="3"/>
      <c r="CG39" s="3"/>
      <c r="CH39" s="3"/>
      <c r="CI39" s="3"/>
      <c r="CJ39" s="3"/>
      <c r="CK39" s="3"/>
      <c r="CL39" s="3"/>
      <c r="CM39" s="3"/>
      <c r="CN39" s="3"/>
      <c r="CO39" s="3"/>
    </row>
    <row r="40" spans="1:93" x14ac:dyDescent="0.25">
      <c r="A40" s="23">
        <v>17</v>
      </c>
      <c r="B40" s="27">
        <f t="shared" si="3"/>
        <v>976.89671832809768</v>
      </c>
      <c r="C40" s="27">
        <f t="shared" si="4"/>
        <v>618.18898070401326</v>
      </c>
      <c r="D40" s="27">
        <f t="shared" si="15"/>
        <v>358.70773762408442</v>
      </c>
      <c r="E40" s="27">
        <f t="shared" si="16"/>
        <v>211591.79993232328</v>
      </c>
      <c r="F40" s="27">
        <f t="shared" si="17"/>
        <v>17408.200067676702</v>
      </c>
      <c r="G40" s="27">
        <f t="shared" si="0"/>
        <v>33796.389376884443</v>
      </c>
      <c r="H40" s="27">
        <f t="shared" si="18"/>
        <v>109.88339912310268</v>
      </c>
      <c r="I40" s="27">
        <f t="shared" si="5"/>
        <v>78.488142230787616</v>
      </c>
      <c r="J40" s="27">
        <f t="shared" si="6"/>
        <v>235.46442669236288</v>
      </c>
      <c r="K40" s="27">
        <f t="shared" si="7"/>
        <v>141.27865601541774</v>
      </c>
      <c r="L40" s="27">
        <f t="shared" si="8"/>
        <v>62.790513784630093</v>
      </c>
      <c r="M40" s="7">
        <f t="shared" si="9"/>
        <v>1.0356002405434439</v>
      </c>
      <c r="N40" s="27">
        <f t="shared" si="63"/>
        <v>627.90513784630093</v>
      </c>
      <c r="O40" s="7">
        <f t="shared" si="10"/>
        <v>1.0715641454550557</v>
      </c>
      <c r="P40" s="27">
        <f t="shared" si="11"/>
        <v>1714.5026327280891</v>
      </c>
      <c r="Q40" s="27">
        <f t="shared" si="12"/>
        <v>1628.7775010916846</v>
      </c>
      <c r="R40" s="7">
        <f t="shared" si="19"/>
        <v>1.0715641454550557</v>
      </c>
      <c r="S40" s="27">
        <f t="shared" si="1"/>
        <v>245388.18930920775</v>
      </c>
      <c r="T40" s="27">
        <f t="shared" si="20"/>
        <v>23.97564491728599</v>
      </c>
      <c r="U40" s="27">
        <f t="shared" si="21"/>
        <v>-12749.500673554034</v>
      </c>
      <c r="V40" s="7">
        <f>-SUM(T$24:T40)/T$23</f>
        <v>-2.4056279000324022E-2</v>
      </c>
      <c r="W40" s="27">
        <f t="shared" si="2"/>
        <v>23.97564491728599</v>
      </c>
      <c r="X40" s="27">
        <f t="shared" si="22"/>
        <v>-12749.500673554034</v>
      </c>
      <c r="Y40" s="7">
        <f>-SUM(W$24:W40)/W$23</f>
        <v>-2.4056279000324022E-2</v>
      </c>
      <c r="Z40" s="29"/>
      <c r="AA40" s="27">
        <f t="shared" si="23"/>
        <v>976.89671832809768</v>
      </c>
      <c r="AB40" s="27">
        <f t="shared" si="24"/>
        <v>618.18898070401326</v>
      </c>
      <c r="AC40" s="27">
        <f t="shared" si="25"/>
        <v>358.70773762408442</v>
      </c>
      <c r="AD40" s="27">
        <f t="shared" si="26"/>
        <v>211591.79993232328</v>
      </c>
      <c r="AE40" s="27">
        <f t="shared" si="27"/>
        <v>17408.200067676702</v>
      </c>
      <c r="AF40" s="27">
        <f t="shared" si="28"/>
        <v>33796.389376884443</v>
      </c>
      <c r="AG40" s="27">
        <f t="shared" si="29"/>
        <v>109.88339912310268</v>
      </c>
      <c r="AH40" s="27">
        <f t="shared" si="30"/>
        <v>78.488142230787616</v>
      </c>
      <c r="AI40" s="27">
        <f t="shared" si="31"/>
        <v>235.46442669236288</v>
      </c>
      <c r="AJ40" s="27">
        <f t="shared" si="32"/>
        <v>141.27865601541774</v>
      </c>
      <c r="AK40" s="27">
        <f t="shared" si="33"/>
        <v>62.790513784630093</v>
      </c>
      <c r="AL40" s="7">
        <f t="shared" si="34"/>
        <v>1.0356002405434439</v>
      </c>
      <c r="AM40" s="27">
        <f t="shared" si="64"/>
        <v>627.90513784630093</v>
      </c>
      <c r="AN40" s="7">
        <f t="shared" si="35"/>
        <v>1.0715641454550557</v>
      </c>
      <c r="AO40" s="27">
        <f t="shared" si="36"/>
        <v>1714.5026327280891</v>
      </c>
      <c r="AP40" s="27">
        <f t="shared" si="37"/>
        <v>1628.7775010916846</v>
      </c>
      <c r="AQ40" s="7">
        <f t="shared" si="38"/>
        <v>1.0715641454550557</v>
      </c>
      <c r="AR40" s="27">
        <f t="shared" si="39"/>
        <v>245388.18930920775</v>
      </c>
      <c r="AS40" s="27">
        <f t="shared" si="40"/>
        <v>23.97564491728599</v>
      </c>
      <c r="AT40" s="27">
        <f t="shared" si="41"/>
        <v>-12749.500673554034</v>
      </c>
      <c r="AU40" s="7">
        <f>-SUM(AS$24:AS40)/AS$23</f>
        <v>-2.4056279000324022E-2</v>
      </c>
      <c r="AV40" s="27">
        <f t="shared" si="13"/>
        <v>23.97564491728599</v>
      </c>
      <c r="AW40" s="27">
        <f t="shared" si="42"/>
        <v>-12749.500673554034</v>
      </c>
      <c r="AX40" s="7">
        <f>-SUM(AV$24:AV40)/AV$23</f>
        <v>-2.4056279000324022E-2</v>
      </c>
      <c r="AY40" s="28"/>
      <c r="AZ40" s="27">
        <f t="shared" si="43"/>
        <v>976.89671832809768</v>
      </c>
      <c r="BA40" s="27">
        <f t="shared" si="44"/>
        <v>618.18898070401326</v>
      </c>
      <c r="BB40" s="27">
        <f t="shared" si="45"/>
        <v>358.70773762408442</v>
      </c>
      <c r="BC40" s="27">
        <f t="shared" si="46"/>
        <v>211591.79993232328</v>
      </c>
      <c r="BD40" s="27">
        <f t="shared" si="47"/>
        <v>17408.200067676702</v>
      </c>
      <c r="BE40" s="27">
        <f t="shared" si="48"/>
        <v>33796.389376884443</v>
      </c>
      <c r="BF40" s="27">
        <f t="shared" si="49"/>
        <v>109.88339912310268</v>
      </c>
      <c r="BG40" s="27">
        <f t="shared" si="50"/>
        <v>78.488142230787616</v>
      </c>
      <c r="BH40" s="27">
        <f t="shared" si="51"/>
        <v>235.46442669236288</v>
      </c>
      <c r="BI40" s="27">
        <f t="shared" si="52"/>
        <v>141.27865601541774</v>
      </c>
      <c r="BJ40" s="27">
        <f t="shared" si="53"/>
        <v>62.790513784630093</v>
      </c>
      <c r="BK40" s="7">
        <f t="shared" si="54"/>
        <v>1.0356002405434439</v>
      </c>
      <c r="BL40" s="27">
        <f t="shared" si="65"/>
        <v>627.90513784630093</v>
      </c>
      <c r="BM40" s="7">
        <f t="shared" si="55"/>
        <v>1.0715641454550557</v>
      </c>
      <c r="BN40" s="27">
        <f t="shared" si="56"/>
        <v>1714.5026327280891</v>
      </c>
      <c r="BO40" s="27">
        <f t="shared" si="57"/>
        <v>1628.7775010916846</v>
      </c>
      <c r="BP40" s="7">
        <f t="shared" si="58"/>
        <v>1.0715641454550557</v>
      </c>
      <c r="BQ40" s="27">
        <f t="shared" si="59"/>
        <v>245388.18930920775</v>
      </c>
      <c r="BR40" s="27">
        <f t="shared" si="60"/>
        <v>23.97564491728599</v>
      </c>
      <c r="BS40" s="27">
        <f t="shared" si="61"/>
        <v>-12749.500673554034</v>
      </c>
      <c r="BT40" s="7">
        <f>-SUM(BR$24:BR40)/BR$23</f>
        <v>-2.4056279000324022E-2</v>
      </c>
      <c r="BU40" s="27">
        <f t="shared" si="14"/>
        <v>23.97564491728599</v>
      </c>
      <c r="BV40" s="27">
        <f t="shared" si="62"/>
        <v>-12749.500673554034</v>
      </c>
      <c r="BW40" s="7">
        <f>-SUM(BU$24:BU40)/BU$23</f>
        <v>-2.4056279000324022E-2</v>
      </c>
      <c r="BX40" s="14"/>
      <c r="BY40" s="3"/>
      <c r="BZ40" s="3"/>
      <c r="CA40" s="3"/>
      <c r="CB40" s="3"/>
      <c r="CC40" s="3"/>
      <c r="CD40" s="3"/>
      <c r="CE40" s="3"/>
      <c r="CF40" s="3"/>
      <c r="CG40" s="3"/>
      <c r="CH40" s="3"/>
      <c r="CI40" s="3"/>
      <c r="CJ40" s="3"/>
      <c r="CK40" s="3"/>
      <c r="CL40" s="3"/>
      <c r="CM40" s="3"/>
      <c r="CN40" s="3"/>
      <c r="CO40" s="3"/>
    </row>
    <row r="41" spans="1:93" x14ac:dyDescent="0.25">
      <c r="A41" s="23">
        <v>18</v>
      </c>
      <c r="B41" s="27">
        <f t="shared" si="3"/>
        <v>976.89671832809768</v>
      </c>
      <c r="C41" s="27">
        <f t="shared" si="4"/>
        <v>617.14274980260961</v>
      </c>
      <c r="D41" s="27">
        <f t="shared" si="15"/>
        <v>359.75396852548806</v>
      </c>
      <c r="E41" s="27">
        <f t="shared" si="16"/>
        <v>211232.04596379781</v>
      </c>
      <c r="F41" s="27">
        <f t="shared" si="17"/>
        <v>17767.954036202191</v>
      </c>
      <c r="G41" s="27">
        <f t="shared" si="0"/>
        <v>35155.885203700978</v>
      </c>
      <c r="H41" s="27">
        <f t="shared" si="18"/>
        <v>110.10974093407005</v>
      </c>
      <c r="I41" s="27">
        <f t="shared" si="5"/>
        <v>78.649814952907164</v>
      </c>
      <c r="J41" s="27">
        <f t="shared" si="6"/>
        <v>235.94944485872153</v>
      </c>
      <c r="K41" s="27">
        <f t="shared" si="7"/>
        <v>141.56966691523292</v>
      </c>
      <c r="L41" s="27">
        <f t="shared" si="8"/>
        <v>62.919851962325737</v>
      </c>
      <c r="M41" s="7">
        <f t="shared" si="9"/>
        <v>1.0377334074799731</v>
      </c>
      <c r="N41" s="27">
        <f t="shared" si="63"/>
        <v>629.19851962325743</v>
      </c>
      <c r="O41" s="7">
        <f t="shared" si="10"/>
        <v>1.075929830425759</v>
      </c>
      <c r="P41" s="27">
        <f t="shared" si="11"/>
        <v>1721.4877286812143</v>
      </c>
      <c r="Q41" s="27">
        <f t="shared" si="12"/>
        <v>1635.4133422471534</v>
      </c>
      <c r="R41" s="7">
        <f t="shared" si="19"/>
        <v>1.075929830425759</v>
      </c>
      <c r="S41" s="27">
        <f t="shared" si="1"/>
        <v>246387.93116749881</v>
      </c>
      <c r="T41" s="27">
        <f t="shared" si="20"/>
        <v>29.318104295798321</v>
      </c>
      <c r="U41" s="27">
        <f t="shared" si="21"/>
        <v>-12720.182569258235</v>
      </c>
      <c r="V41" s="7">
        <f>-SUM(T$24:T41)/T$23</f>
        <v>-2.1701411185400459E-2</v>
      </c>
      <c r="W41" s="27">
        <f t="shared" si="2"/>
        <v>29.318104295798321</v>
      </c>
      <c r="X41" s="27">
        <f t="shared" si="22"/>
        <v>-12720.182569258235</v>
      </c>
      <c r="Y41" s="7">
        <f>-SUM(W$24:W41)/W$23</f>
        <v>-2.1701411185400459E-2</v>
      </c>
      <c r="Z41" s="29"/>
      <c r="AA41" s="27">
        <f t="shared" si="23"/>
        <v>976.89671832809768</v>
      </c>
      <c r="AB41" s="27">
        <f t="shared" si="24"/>
        <v>617.14274980260961</v>
      </c>
      <c r="AC41" s="27">
        <f t="shared" si="25"/>
        <v>359.75396852548806</v>
      </c>
      <c r="AD41" s="27">
        <f t="shared" si="26"/>
        <v>211232.04596379781</v>
      </c>
      <c r="AE41" s="27">
        <f t="shared" si="27"/>
        <v>17767.954036202191</v>
      </c>
      <c r="AF41" s="27">
        <f t="shared" si="28"/>
        <v>35155.885203700978</v>
      </c>
      <c r="AG41" s="27">
        <f t="shared" si="29"/>
        <v>110.10974093407005</v>
      </c>
      <c r="AH41" s="27">
        <f t="shared" si="30"/>
        <v>78.649814952907164</v>
      </c>
      <c r="AI41" s="27">
        <f t="shared" si="31"/>
        <v>235.94944485872153</v>
      </c>
      <c r="AJ41" s="27">
        <f t="shared" si="32"/>
        <v>141.56966691523292</v>
      </c>
      <c r="AK41" s="27">
        <f t="shared" si="33"/>
        <v>62.919851962325737</v>
      </c>
      <c r="AL41" s="7">
        <f t="shared" si="34"/>
        <v>1.0377334074799731</v>
      </c>
      <c r="AM41" s="27">
        <f t="shared" si="64"/>
        <v>629.19851962325743</v>
      </c>
      <c r="AN41" s="7">
        <f t="shared" si="35"/>
        <v>1.075929830425759</v>
      </c>
      <c r="AO41" s="27">
        <f t="shared" si="36"/>
        <v>1721.4877286812143</v>
      </c>
      <c r="AP41" s="27">
        <f t="shared" si="37"/>
        <v>1635.4133422471534</v>
      </c>
      <c r="AQ41" s="7">
        <f t="shared" si="38"/>
        <v>1.075929830425759</v>
      </c>
      <c r="AR41" s="27">
        <f t="shared" si="39"/>
        <v>246387.93116749881</v>
      </c>
      <c r="AS41" s="27">
        <f t="shared" si="40"/>
        <v>29.318104295798321</v>
      </c>
      <c r="AT41" s="27">
        <f t="shared" si="41"/>
        <v>-12720.182569258235</v>
      </c>
      <c r="AU41" s="7">
        <f>-SUM(AS$24:AS41)/AS$23</f>
        <v>-2.1701411185400459E-2</v>
      </c>
      <c r="AV41" s="27">
        <f t="shared" si="13"/>
        <v>29.318104295798321</v>
      </c>
      <c r="AW41" s="27">
        <f t="shared" si="42"/>
        <v>-12720.182569258235</v>
      </c>
      <c r="AX41" s="7">
        <f>-SUM(AV$24:AV41)/AV$23</f>
        <v>-2.1701411185400459E-2</v>
      </c>
      <c r="AY41" s="28"/>
      <c r="AZ41" s="27">
        <f t="shared" si="43"/>
        <v>976.89671832809768</v>
      </c>
      <c r="BA41" s="27">
        <f t="shared" si="44"/>
        <v>617.14274980260961</v>
      </c>
      <c r="BB41" s="27">
        <f t="shared" si="45"/>
        <v>359.75396852548806</v>
      </c>
      <c r="BC41" s="27">
        <f t="shared" si="46"/>
        <v>211232.04596379781</v>
      </c>
      <c r="BD41" s="27">
        <f t="shared" si="47"/>
        <v>17767.954036202191</v>
      </c>
      <c r="BE41" s="27">
        <f t="shared" si="48"/>
        <v>35155.885203700978</v>
      </c>
      <c r="BF41" s="27">
        <f t="shared" si="49"/>
        <v>110.10974093407005</v>
      </c>
      <c r="BG41" s="27">
        <f t="shared" si="50"/>
        <v>78.649814952907164</v>
      </c>
      <c r="BH41" s="27">
        <f t="shared" si="51"/>
        <v>235.94944485872153</v>
      </c>
      <c r="BI41" s="27">
        <f t="shared" si="52"/>
        <v>141.56966691523292</v>
      </c>
      <c r="BJ41" s="27">
        <f t="shared" si="53"/>
        <v>62.919851962325737</v>
      </c>
      <c r="BK41" s="7">
        <f t="shared" si="54"/>
        <v>1.0377334074799731</v>
      </c>
      <c r="BL41" s="27">
        <f t="shared" si="65"/>
        <v>629.19851962325743</v>
      </c>
      <c r="BM41" s="7">
        <f t="shared" si="55"/>
        <v>1.075929830425759</v>
      </c>
      <c r="BN41" s="27">
        <f t="shared" si="56"/>
        <v>1721.4877286812143</v>
      </c>
      <c r="BO41" s="27">
        <f t="shared" si="57"/>
        <v>1635.4133422471534</v>
      </c>
      <c r="BP41" s="7">
        <f t="shared" si="58"/>
        <v>1.075929830425759</v>
      </c>
      <c r="BQ41" s="27">
        <f t="shared" si="59"/>
        <v>246387.93116749881</v>
      </c>
      <c r="BR41" s="27">
        <f t="shared" si="60"/>
        <v>29.318104295798321</v>
      </c>
      <c r="BS41" s="27">
        <f t="shared" si="61"/>
        <v>-12720.182569258235</v>
      </c>
      <c r="BT41" s="7">
        <f>-SUM(BR$24:BR41)/BR$23</f>
        <v>-2.1701411185400459E-2</v>
      </c>
      <c r="BU41" s="27">
        <f t="shared" si="14"/>
        <v>29.318104295798321</v>
      </c>
      <c r="BV41" s="27">
        <f t="shared" si="62"/>
        <v>-12720.182569258235</v>
      </c>
      <c r="BW41" s="7">
        <f>-SUM(BU$24:BU41)/BU$23</f>
        <v>-2.1701411185400459E-2</v>
      </c>
      <c r="BX41" s="14"/>
      <c r="BY41" s="3"/>
      <c r="BZ41" s="3"/>
      <c r="CA41" s="3"/>
      <c r="CB41" s="3"/>
      <c r="CC41" s="3"/>
      <c r="CD41" s="3"/>
      <c r="CE41" s="3"/>
      <c r="CF41" s="3"/>
      <c r="CG41" s="3"/>
      <c r="CH41" s="3"/>
      <c r="CI41" s="3"/>
      <c r="CJ41" s="3"/>
      <c r="CK41" s="3"/>
      <c r="CL41" s="3"/>
      <c r="CM41" s="3"/>
      <c r="CN41" s="3"/>
      <c r="CO41" s="3"/>
    </row>
    <row r="42" spans="1:93" x14ac:dyDescent="0.25">
      <c r="A42" s="23">
        <v>19</v>
      </c>
      <c r="B42" s="27">
        <f t="shared" si="3"/>
        <v>976.89671832809768</v>
      </c>
      <c r="C42" s="27">
        <f t="shared" si="4"/>
        <v>616.09346739441025</v>
      </c>
      <c r="D42" s="27">
        <f t="shared" si="15"/>
        <v>360.80325093368737</v>
      </c>
      <c r="E42" s="27">
        <f t="shared" si="16"/>
        <v>210871.24271286413</v>
      </c>
      <c r="F42" s="27">
        <f t="shared" si="17"/>
        <v>18128.757287135879</v>
      </c>
      <c r="G42" s="27">
        <f t="shared" si="0"/>
        <v>36520.503385008138</v>
      </c>
      <c r="H42" s="27">
        <f t="shared" si="18"/>
        <v>110.33654897210903</v>
      </c>
      <c r="I42" s="27">
        <f t="shared" si="5"/>
        <v>78.81182069436359</v>
      </c>
      <c r="J42" s="27">
        <f t="shared" si="6"/>
        <v>236.43546208309075</v>
      </c>
      <c r="K42" s="27">
        <f t="shared" si="7"/>
        <v>141.86127724985445</v>
      </c>
      <c r="L42" s="27">
        <f t="shared" si="8"/>
        <v>63.049456555490863</v>
      </c>
      <c r="M42" s="7">
        <f t="shared" si="9"/>
        <v>1.0398709683911278</v>
      </c>
      <c r="N42" s="27">
        <f t="shared" si="63"/>
        <v>630.49456555490872</v>
      </c>
      <c r="O42" s="7">
        <f t="shared" si="10"/>
        <v>1.0803133017374333</v>
      </c>
      <c r="P42" s="27">
        <f t="shared" si="11"/>
        <v>1728.5012827798932</v>
      </c>
      <c r="Q42" s="27">
        <f t="shared" si="12"/>
        <v>1642.0762186408986</v>
      </c>
      <c r="R42" s="7">
        <f t="shared" si="19"/>
        <v>1.0803133017374333</v>
      </c>
      <c r="S42" s="27">
        <f t="shared" si="1"/>
        <v>247391.74609787224</v>
      </c>
      <c r="T42" s="27">
        <f t="shared" si="20"/>
        <v>34.684934757892165</v>
      </c>
      <c r="U42" s="27">
        <f t="shared" si="21"/>
        <v>-12685.497634500343</v>
      </c>
      <c r="V42" s="7">
        <f>-SUM(T$24:T42)/T$23</f>
        <v>-1.8915472650630004E-2</v>
      </c>
      <c r="W42" s="27">
        <f t="shared" si="2"/>
        <v>34.684934757892165</v>
      </c>
      <c r="X42" s="27">
        <f t="shared" si="22"/>
        <v>-12685.497634500343</v>
      </c>
      <c r="Y42" s="7">
        <f>-SUM(W$24:W42)/W$23</f>
        <v>-1.8915472650630004E-2</v>
      </c>
      <c r="Z42" s="29"/>
      <c r="AA42" s="27">
        <f t="shared" si="23"/>
        <v>976.89671832809768</v>
      </c>
      <c r="AB42" s="27">
        <f t="shared" si="24"/>
        <v>616.09346739441025</v>
      </c>
      <c r="AC42" s="27">
        <f t="shared" si="25"/>
        <v>360.80325093368737</v>
      </c>
      <c r="AD42" s="27">
        <f t="shared" si="26"/>
        <v>210871.24271286413</v>
      </c>
      <c r="AE42" s="27">
        <f t="shared" si="27"/>
        <v>18128.757287135879</v>
      </c>
      <c r="AF42" s="27">
        <f t="shared" si="28"/>
        <v>36520.503385008138</v>
      </c>
      <c r="AG42" s="27">
        <f t="shared" si="29"/>
        <v>110.33654897210903</v>
      </c>
      <c r="AH42" s="27">
        <f t="shared" si="30"/>
        <v>78.81182069436359</v>
      </c>
      <c r="AI42" s="27">
        <f t="shared" si="31"/>
        <v>236.43546208309075</v>
      </c>
      <c r="AJ42" s="27">
        <f t="shared" si="32"/>
        <v>141.86127724985445</v>
      </c>
      <c r="AK42" s="27">
        <f t="shared" si="33"/>
        <v>63.049456555490863</v>
      </c>
      <c r="AL42" s="7">
        <f t="shared" si="34"/>
        <v>1.0398709683911278</v>
      </c>
      <c r="AM42" s="27">
        <f t="shared" si="64"/>
        <v>630.49456555490872</v>
      </c>
      <c r="AN42" s="7">
        <f t="shared" si="35"/>
        <v>1.0803133017374333</v>
      </c>
      <c r="AO42" s="27">
        <f t="shared" si="36"/>
        <v>1728.5012827798932</v>
      </c>
      <c r="AP42" s="27">
        <f t="shared" si="37"/>
        <v>1642.0762186408986</v>
      </c>
      <c r="AQ42" s="7">
        <f t="shared" si="38"/>
        <v>1.0803133017374333</v>
      </c>
      <c r="AR42" s="27">
        <f t="shared" si="39"/>
        <v>247391.74609787224</v>
      </c>
      <c r="AS42" s="27">
        <f t="shared" si="40"/>
        <v>34.684934757892165</v>
      </c>
      <c r="AT42" s="27">
        <f t="shared" si="41"/>
        <v>-12685.497634500343</v>
      </c>
      <c r="AU42" s="7">
        <f>-SUM(AS$24:AS42)/AS$23</f>
        <v>-1.8915472650630004E-2</v>
      </c>
      <c r="AV42" s="27">
        <f t="shared" si="13"/>
        <v>34.684934757892165</v>
      </c>
      <c r="AW42" s="27">
        <f t="shared" si="42"/>
        <v>-12685.497634500343</v>
      </c>
      <c r="AX42" s="7">
        <f>-SUM(AV$24:AV42)/AV$23</f>
        <v>-1.8915472650630004E-2</v>
      </c>
      <c r="AY42" s="28"/>
      <c r="AZ42" s="27">
        <f t="shared" si="43"/>
        <v>976.89671832809768</v>
      </c>
      <c r="BA42" s="27">
        <f t="shared" si="44"/>
        <v>616.09346739441025</v>
      </c>
      <c r="BB42" s="27">
        <f t="shared" si="45"/>
        <v>360.80325093368737</v>
      </c>
      <c r="BC42" s="27">
        <f t="shared" si="46"/>
        <v>210871.24271286413</v>
      </c>
      <c r="BD42" s="27">
        <f t="shared" si="47"/>
        <v>18128.757287135879</v>
      </c>
      <c r="BE42" s="27">
        <f t="shared" si="48"/>
        <v>36520.503385008138</v>
      </c>
      <c r="BF42" s="27">
        <f t="shared" si="49"/>
        <v>110.33654897210903</v>
      </c>
      <c r="BG42" s="27">
        <f t="shared" si="50"/>
        <v>78.81182069436359</v>
      </c>
      <c r="BH42" s="27">
        <f t="shared" si="51"/>
        <v>236.43546208309075</v>
      </c>
      <c r="BI42" s="27">
        <f t="shared" si="52"/>
        <v>141.86127724985445</v>
      </c>
      <c r="BJ42" s="27">
        <f t="shared" si="53"/>
        <v>63.049456555490863</v>
      </c>
      <c r="BK42" s="7">
        <f t="shared" si="54"/>
        <v>1.0398709683911278</v>
      </c>
      <c r="BL42" s="27">
        <f t="shared" si="65"/>
        <v>630.49456555490872</v>
      </c>
      <c r="BM42" s="7">
        <f t="shared" si="55"/>
        <v>1.0803133017374333</v>
      </c>
      <c r="BN42" s="27">
        <f t="shared" si="56"/>
        <v>1728.5012827798932</v>
      </c>
      <c r="BO42" s="27">
        <f t="shared" si="57"/>
        <v>1642.0762186408986</v>
      </c>
      <c r="BP42" s="7">
        <f t="shared" si="58"/>
        <v>1.0803133017374333</v>
      </c>
      <c r="BQ42" s="27">
        <f t="shared" si="59"/>
        <v>247391.74609787224</v>
      </c>
      <c r="BR42" s="27">
        <f t="shared" si="60"/>
        <v>34.684934757892165</v>
      </c>
      <c r="BS42" s="27">
        <f t="shared" si="61"/>
        <v>-12685.497634500343</v>
      </c>
      <c r="BT42" s="7">
        <f>-SUM(BR$24:BR42)/BR$23</f>
        <v>-1.8915472650630004E-2</v>
      </c>
      <c r="BU42" s="27">
        <f t="shared" si="14"/>
        <v>34.684934757892165</v>
      </c>
      <c r="BV42" s="27">
        <f t="shared" si="62"/>
        <v>-12685.497634500343</v>
      </c>
      <c r="BW42" s="7">
        <f>-SUM(BU$24:BU42)/BU$23</f>
        <v>-1.8915472650630004E-2</v>
      </c>
      <c r="BX42" s="14"/>
      <c r="BY42" s="3"/>
      <c r="BZ42" s="3"/>
      <c r="CA42" s="3"/>
      <c r="CB42" s="3"/>
      <c r="CC42" s="3"/>
      <c r="CD42" s="3"/>
      <c r="CE42" s="3"/>
      <c r="CF42" s="3"/>
      <c r="CG42" s="3"/>
      <c r="CH42" s="3"/>
      <c r="CI42" s="3"/>
      <c r="CJ42" s="3"/>
      <c r="CK42" s="3"/>
      <c r="CL42" s="3"/>
      <c r="CM42" s="3"/>
      <c r="CN42" s="3"/>
      <c r="CO42" s="3"/>
    </row>
    <row r="43" spans="1:93" x14ac:dyDescent="0.25">
      <c r="A43" s="23">
        <v>20</v>
      </c>
      <c r="B43" s="27">
        <f t="shared" si="3"/>
        <v>976.89671832809768</v>
      </c>
      <c r="C43" s="27">
        <f t="shared" si="4"/>
        <v>615.04112457918711</v>
      </c>
      <c r="D43" s="27">
        <f t="shared" si="15"/>
        <v>361.85559374891068</v>
      </c>
      <c r="E43" s="27">
        <f t="shared" si="16"/>
        <v>210509.38711911521</v>
      </c>
      <c r="F43" s="27">
        <f t="shared" si="17"/>
        <v>18490.61288088479</v>
      </c>
      <c r="G43" s="27">
        <f t="shared" si="0"/>
        <v>37890.263575412682</v>
      </c>
      <c r="H43" s="27">
        <f t="shared" si="18"/>
        <v>110.56382419757105</v>
      </c>
      <c r="I43" s="27">
        <f t="shared" si="5"/>
        <v>78.974160141122169</v>
      </c>
      <c r="J43" s="27">
        <f t="shared" si="6"/>
        <v>236.92248042336652</v>
      </c>
      <c r="K43" s="27">
        <f t="shared" si="7"/>
        <v>142.15348825401992</v>
      </c>
      <c r="L43" s="27">
        <f t="shared" si="8"/>
        <v>63.179328112897736</v>
      </c>
      <c r="M43" s="7">
        <f t="shared" si="9"/>
        <v>1.0420129323277763</v>
      </c>
      <c r="N43" s="27">
        <f t="shared" si="63"/>
        <v>631.79328112897747</v>
      </c>
      <c r="O43" s="7">
        <f t="shared" si="10"/>
        <v>1.0847146318538334</v>
      </c>
      <c r="P43" s="27">
        <f t="shared" si="11"/>
        <v>1735.5434109661335</v>
      </c>
      <c r="Q43" s="27">
        <f t="shared" si="12"/>
        <v>1648.7662404178268</v>
      </c>
      <c r="R43" s="7">
        <f t="shared" si="19"/>
        <v>1.0847146318538334</v>
      </c>
      <c r="S43" s="27">
        <f t="shared" si="1"/>
        <v>248399.65069452787</v>
      </c>
      <c r="T43" s="27">
        <f t="shared" si="20"/>
        <v>40.076240960751647</v>
      </c>
      <c r="U43" s="27">
        <f t="shared" si="21"/>
        <v>-12645.421393539591</v>
      </c>
      <c r="V43" s="7">
        <f>-SUM(T$24:T43)/T$23</f>
        <v>-1.5696497473059592E-2</v>
      </c>
      <c r="W43" s="27">
        <f t="shared" si="2"/>
        <v>40.076240960751647</v>
      </c>
      <c r="X43" s="27">
        <f t="shared" si="22"/>
        <v>-12645.421393539591</v>
      </c>
      <c r="Y43" s="7">
        <f>-SUM(W$24:W43)/W$23</f>
        <v>-1.5696497473059592E-2</v>
      </c>
      <c r="Z43" s="29"/>
      <c r="AA43" s="27">
        <f t="shared" si="23"/>
        <v>976.89671832809768</v>
      </c>
      <c r="AB43" s="27">
        <f t="shared" si="24"/>
        <v>615.04112457918711</v>
      </c>
      <c r="AC43" s="27">
        <f t="shared" si="25"/>
        <v>361.85559374891068</v>
      </c>
      <c r="AD43" s="27">
        <f t="shared" si="26"/>
        <v>210509.38711911521</v>
      </c>
      <c r="AE43" s="27">
        <f t="shared" si="27"/>
        <v>18490.61288088479</v>
      </c>
      <c r="AF43" s="27">
        <f t="shared" si="28"/>
        <v>37890.263575412682</v>
      </c>
      <c r="AG43" s="27">
        <f t="shared" si="29"/>
        <v>110.56382419757105</v>
      </c>
      <c r="AH43" s="27">
        <f t="shared" si="30"/>
        <v>78.974160141122169</v>
      </c>
      <c r="AI43" s="27">
        <f t="shared" si="31"/>
        <v>236.92248042336652</v>
      </c>
      <c r="AJ43" s="27">
        <f t="shared" si="32"/>
        <v>142.15348825401992</v>
      </c>
      <c r="AK43" s="27">
        <f t="shared" si="33"/>
        <v>63.179328112897736</v>
      </c>
      <c r="AL43" s="7">
        <f t="shared" si="34"/>
        <v>1.0420129323277763</v>
      </c>
      <c r="AM43" s="27">
        <f t="shared" si="64"/>
        <v>631.79328112897747</v>
      </c>
      <c r="AN43" s="7">
        <f t="shared" si="35"/>
        <v>1.0847146318538334</v>
      </c>
      <c r="AO43" s="27">
        <f t="shared" si="36"/>
        <v>1735.5434109661335</v>
      </c>
      <c r="AP43" s="27">
        <f t="shared" si="37"/>
        <v>1648.7662404178268</v>
      </c>
      <c r="AQ43" s="7">
        <f t="shared" si="38"/>
        <v>1.0847146318538334</v>
      </c>
      <c r="AR43" s="27">
        <f t="shared" si="39"/>
        <v>248399.65069452787</v>
      </c>
      <c r="AS43" s="27">
        <f t="shared" si="40"/>
        <v>40.076240960751647</v>
      </c>
      <c r="AT43" s="27">
        <f t="shared" si="41"/>
        <v>-12645.421393539591</v>
      </c>
      <c r="AU43" s="7">
        <f>-SUM(AS$24:AS43)/AS$23</f>
        <v>-1.5696497473059592E-2</v>
      </c>
      <c r="AV43" s="27">
        <f t="shared" si="13"/>
        <v>40.076240960751647</v>
      </c>
      <c r="AW43" s="27">
        <f t="shared" si="42"/>
        <v>-12645.421393539591</v>
      </c>
      <c r="AX43" s="7">
        <f>-SUM(AV$24:AV43)/AV$23</f>
        <v>-1.5696497473059592E-2</v>
      </c>
      <c r="AY43" s="28"/>
      <c r="AZ43" s="27">
        <f t="shared" si="43"/>
        <v>976.89671832809768</v>
      </c>
      <c r="BA43" s="27">
        <f t="shared" si="44"/>
        <v>615.04112457918711</v>
      </c>
      <c r="BB43" s="27">
        <f t="shared" si="45"/>
        <v>361.85559374891068</v>
      </c>
      <c r="BC43" s="27">
        <f t="shared" si="46"/>
        <v>210509.38711911521</v>
      </c>
      <c r="BD43" s="27">
        <f t="shared" si="47"/>
        <v>18490.61288088479</v>
      </c>
      <c r="BE43" s="27">
        <f t="shared" si="48"/>
        <v>37890.263575412682</v>
      </c>
      <c r="BF43" s="27">
        <f t="shared" si="49"/>
        <v>110.56382419757105</v>
      </c>
      <c r="BG43" s="27">
        <f t="shared" si="50"/>
        <v>78.974160141122169</v>
      </c>
      <c r="BH43" s="27">
        <f t="shared" si="51"/>
        <v>236.92248042336652</v>
      </c>
      <c r="BI43" s="27">
        <f t="shared" si="52"/>
        <v>142.15348825401992</v>
      </c>
      <c r="BJ43" s="27">
        <f t="shared" si="53"/>
        <v>63.179328112897736</v>
      </c>
      <c r="BK43" s="7">
        <f t="shared" si="54"/>
        <v>1.0420129323277763</v>
      </c>
      <c r="BL43" s="27">
        <f t="shared" si="65"/>
        <v>631.79328112897747</v>
      </c>
      <c r="BM43" s="7">
        <f t="shared" si="55"/>
        <v>1.0847146318538334</v>
      </c>
      <c r="BN43" s="27">
        <f t="shared" si="56"/>
        <v>1735.5434109661335</v>
      </c>
      <c r="BO43" s="27">
        <f t="shared" si="57"/>
        <v>1648.7662404178268</v>
      </c>
      <c r="BP43" s="7">
        <f t="shared" si="58"/>
        <v>1.0847146318538334</v>
      </c>
      <c r="BQ43" s="27">
        <f t="shared" si="59"/>
        <v>248399.65069452787</v>
      </c>
      <c r="BR43" s="27">
        <f t="shared" si="60"/>
        <v>40.076240960751647</v>
      </c>
      <c r="BS43" s="27">
        <f t="shared" si="61"/>
        <v>-12645.421393539591</v>
      </c>
      <c r="BT43" s="7">
        <f>-SUM(BR$24:BR43)/BR$23</f>
        <v>-1.5696497473059592E-2</v>
      </c>
      <c r="BU43" s="27">
        <f t="shared" si="14"/>
        <v>40.076240960751647</v>
      </c>
      <c r="BV43" s="27">
        <f t="shared" si="62"/>
        <v>-12645.421393539591</v>
      </c>
      <c r="BW43" s="7">
        <f>-SUM(BU$24:BU43)/BU$23</f>
        <v>-1.5696497473059592E-2</v>
      </c>
      <c r="BX43" s="14"/>
      <c r="BY43" s="3"/>
      <c r="BZ43" s="3"/>
      <c r="CA43" s="3"/>
      <c r="CB43" s="3"/>
      <c r="CC43" s="3"/>
      <c r="CD43" s="3"/>
      <c r="CE43" s="3"/>
      <c r="CF43" s="3"/>
      <c r="CG43" s="3"/>
      <c r="CH43" s="3"/>
      <c r="CI43" s="3"/>
      <c r="CJ43" s="3"/>
      <c r="CK43" s="3"/>
      <c r="CL43" s="3"/>
      <c r="CM43" s="3"/>
      <c r="CN43" s="3"/>
      <c r="CO43" s="3"/>
    </row>
    <row r="44" spans="1:93" x14ac:dyDescent="0.25">
      <c r="A44" s="23">
        <v>21</v>
      </c>
      <c r="B44" s="27">
        <f t="shared" si="3"/>
        <v>976.89671832809768</v>
      </c>
      <c r="C44" s="27">
        <f t="shared" si="4"/>
        <v>613.98571243075276</v>
      </c>
      <c r="D44" s="27">
        <f t="shared" si="15"/>
        <v>362.91100589734498</v>
      </c>
      <c r="E44" s="27">
        <f t="shared" si="16"/>
        <v>210146.47611321788</v>
      </c>
      <c r="F44" s="27">
        <f t="shared" si="17"/>
        <v>18853.523886782135</v>
      </c>
      <c r="G44" s="27">
        <f t="shared" si="0"/>
        <v>39265.185506054491</v>
      </c>
      <c r="H44" s="27">
        <f t="shared" si="18"/>
        <v>110.79156757278574</v>
      </c>
      <c r="I44" s="27">
        <f t="shared" si="5"/>
        <v>79.136833980561221</v>
      </c>
      <c r="J44" s="27">
        <f t="shared" si="6"/>
        <v>237.41050194168369</v>
      </c>
      <c r="K44" s="27">
        <f t="shared" si="7"/>
        <v>142.44630116501023</v>
      </c>
      <c r="L44" s="27">
        <f t="shared" si="8"/>
        <v>63.309467184448984</v>
      </c>
      <c r="M44" s="7">
        <f t="shared" si="9"/>
        <v>1.0441593083594303</v>
      </c>
      <c r="N44" s="27">
        <f t="shared" si="63"/>
        <v>633.09467184448988</v>
      </c>
      <c r="O44" s="7">
        <f t="shared" si="10"/>
        <v>1.0891338935339405</v>
      </c>
      <c r="P44" s="27">
        <f t="shared" si="11"/>
        <v>1742.6142296543048</v>
      </c>
      <c r="Q44" s="27">
        <f t="shared" si="12"/>
        <v>1655.4835181715896</v>
      </c>
      <c r="R44" s="7">
        <f t="shared" si="19"/>
        <v>1.0891338935339405</v>
      </c>
      <c r="S44" s="27">
        <f t="shared" si="1"/>
        <v>249411.66161927237</v>
      </c>
      <c r="T44" s="27">
        <f t="shared" si="20"/>
        <v>45.492127999002037</v>
      </c>
      <c r="U44" s="27">
        <f t="shared" si="21"/>
        <v>-12599.92926554059</v>
      </c>
      <c r="V44" s="7">
        <f>-SUM(T$24:T44)/T$23</f>
        <v>-1.2042511288400793E-2</v>
      </c>
      <c r="W44" s="27">
        <f t="shared" si="2"/>
        <v>45.492127999002037</v>
      </c>
      <c r="X44" s="27">
        <f t="shared" si="22"/>
        <v>-12599.92926554059</v>
      </c>
      <c r="Y44" s="7">
        <f>-SUM(W$24:W44)/W$23</f>
        <v>-1.2042511288400793E-2</v>
      </c>
      <c r="Z44" s="29"/>
      <c r="AA44" s="27">
        <f t="shared" si="23"/>
        <v>976.89671832809768</v>
      </c>
      <c r="AB44" s="27">
        <f t="shared" si="24"/>
        <v>613.98571243075276</v>
      </c>
      <c r="AC44" s="27">
        <f t="shared" si="25"/>
        <v>362.91100589734498</v>
      </c>
      <c r="AD44" s="27">
        <f t="shared" si="26"/>
        <v>210146.47611321788</v>
      </c>
      <c r="AE44" s="27">
        <f t="shared" si="27"/>
        <v>18853.523886782135</v>
      </c>
      <c r="AF44" s="27">
        <f t="shared" si="28"/>
        <v>39265.185506054491</v>
      </c>
      <c r="AG44" s="27">
        <f t="shared" si="29"/>
        <v>110.79156757278574</v>
      </c>
      <c r="AH44" s="27">
        <f t="shared" si="30"/>
        <v>79.136833980561221</v>
      </c>
      <c r="AI44" s="27">
        <f t="shared" si="31"/>
        <v>237.41050194168369</v>
      </c>
      <c r="AJ44" s="27">
        <f t="shared" si="32"/>
        <v>142.44630116501023</v>
      </c>
      <c r="AK44" s="27">
        <f t="shared" si="33"/>
        <v>63.309467184448984</v>
      </c>
      <c r="AL44" s="7">
        <f t="shared" si="34"/>
        <v>1.0441593083594303</v>
      </c>
      <c r="AM44" s="27">
        <f t="shared" si="64"/>
        <v>633.09467184448988</v>
      </c>
      <c r="AN44" s="7">
        <f t="shared" si="35"/>
        <v>1.0891338935339405</v>
      </c>
      <c r="AO44" s="27">
        <f t="shared" si="36"/>
        <v>1742.6142296543048</v>
      </c>
      <c r="AP44" s="27">
        <f t="shared" si="37"/>
        <v>1655.4835181715896</v>
      </c>
      <c r="AQ44" s="7">
        <f t="shared" si="38"/>
        <v>1.0891338935339405</v>
      </c>
      <c r="AR44" s="27">
        <f t="shared" si="39"/>
        <v>249411.66161927237</v>
      </c>
      <c r="AS44" s="27">
        <f t="shared" si="40"/>
        <v>45.492127999002037</v>
      </c>
      <c r="AT44" s="27">
        <f t="shared" si="41"/>
        <v>-12599.92926554059</v>
      </c>
      <c r="AU44" s="7">
        <f>-SUM(AS$24:AS44)/AS$23</f>
        <v>-1.2042511288400793E-2</v>
      </c>
      <c r="AV44" s="27">
        <f t="shared" si="13"/>
        <v>45.492127999002037</v>
      </c>
      <c r="AW44" s="27">
        <f t="shared" si="42"/>
        <v>-12599.92926554059</v>
      </c>
      <c r="AX44" s="7">
        <f>-SUM(AV$24:AV44)/AV$23</f>
        <v>-1.2042511288400793E-2</v>
      </c>
      <c r="AY44" s="28"/>
      <c r="AZ44" s="27">
        <f t="shared" si="43"/>
        <v>976.89671832809768</v>
      </c>
      <c r="BA44" s="27">
        <f t="shared" si="44"/>
        <v>613.98571243075276</v>
      </c>
      <c r="BB44" s="27">
        <f t="shared" si="45"/>
        <v>362.91100589734498</v>
      </c>
      <c r="BC44" s="27">
        <f t="shared" si="46"/>
        <v>210146.47611321788</v>
      </c>
      <c r="BD44" s="27">
        <f t="shared" si="47"/>
        <v>18853.523886782135</v>
      </c>
      <c r="BE44" s="27">
        <f t="shared" si="48"/>
        <v>39265.185506054491</v>
      </c>
      <c r="BF44" s="27">
        <f t="shared" si="49"/>
        <v>110.79156757278574</v>
      </c>
      <c r="BG44" s="27">
        <f t="shared" si="50"/>
        <v>79.136833980561221</v>
      </c>
      <c r="BH44" s="27">
        <f t="shared" si="51"/>
        <v>237.41050194168369</v>
      </c>
      <c r="BI44" s="27">
        <f t="shared" si="52"/>
        <v>142.44630116501023</v>
      </c>
      <c r="BJ44" s="27">
        <f t="shared" si="53"/>
        <v>63.309467184448984</v>
      </c>
      <c r="BK44" s="7">
        <f t="shared" si="54"/>
        <v>1.0441593083594303</v>
      </c>
      <c r="BL44" s="27">
        <f t="shared" si="65"/>
        <v>633.09467184448988</v>
      </c>
      <c r="BM44" s="7">
        <f t="shared" si="55"/>
        <v>1.0891338935339405</v>
      </c>
      <c r="BN44" s="27">
        <f t="shared" si="56"/>
        <v>1742.6142296543048</v>
      </c>
      <c r="BO44" s="27">
        <f t="shared" si="57"/>
        <v>1655.4835181715896</v>
      </c>
      <c r="BP44" s="7">
        <f t="shared" si="58"/>
        <v>1.0891338935339405</v>
      </c>
      <c r="BQ44" s="27">
        <f t="shared" si="59"/>
        <v>249411.66161927237</v>
      </c>
      <c r="BR44" s="27">
        <f t="shared" si="60"/>
        <v>45.492127999002037</v>
      </c>
      <c r="BS44" s="27">
        <f t="shared" si="61"/>
        <v>-12599.92926554059</v>
      </c>
      <c r="BT44" s="7">
        <f>-SUM(BR$24:BR44)/BR$23</f>
        <v>-1.2042511288400793E-2</v>
      </c>
      <c r="BU44" s="27">
        <f t="shared" si="14"/>
        <v>45.492127999002037</v>
      </c>
      <c r="BV44" s="27">
        <f t="shared" si="62"/>
        <v>-12599.92926554059</v>
      </c>
      <c r="BW44" s="7">
        <f>-SUM(BU$24:BU44)/BU$23</f>
        <v>-1.2042511288400793E-2</v>
      </c>
      <c r="BX44" s="14"/>
      <c r="BY44" s="3"/>
      <c r="BZ44" s="3"/>
      <c r="CA44" s="3"/>
      <c r="CB44" s="3"/>
      <c r="CC44" s="3"/>
      <c r="CD44" s="3"/>
      <c r="CE44" s="3"/>
      <c r="CF44" s="3"/>
      <c r="CG44" s="3"/>
      <c r="CH44" s="3"/>
      <c r="CI44" s="3"/>
      <c r="CJ44" s="3"/>
      <c r="CK44" s="3"/>
      <c r="CL44" s="3"/>
      <c r="CM44" s="3"/>
      <c r="CN44" s="3"/>
      <c r="CO44" s="3"/>
    </row>
    <row r="45" spans="1:93" x14ac:dyDescent="0.25">
      <c r="A45" s="23">
        <v>22</v>
      </c>
      <c r="B45" s="27">
        <f t="shared" si="3"/>
        <v>976.89671832809768</v>
      </c>
      <c r="C45" s="27">
        <f t="shared" si="4"/>
        <v>612.92722199688546</v>
      </c>
      <c r="D45" s="27">
        <f t="shared" si="15"/>
        <v>363.96949633121227</v>
      </c>
      <c r="E45" s="27">
        <f t="shared" si="16"/>
        <v>209782.50661688668</v>
      </c>
      <c r="F45" s="27">
        <f t="shared" si="17"/>
        <v>19217.493383113349</v>
      </c>
      <c r="G45" s="27">
        <f t="shared" si="0"/>
        <v>40645.288984908082</v>
      </c>
      <c r="H45" s="27">
        <f t="shared" si="18"/>
        <v>111.0197800620649</v>
      </c>
      <c r="I45" s="27">
        <f t="shared" si="5"/>
        <v>79.299842901474918</v>
      </c>
      <c r="J45" s="27">
        <f t="shared" si="6"/>
        <v>237.89952870442474</v>
      </c>
      <c r="K45" s="27">
        <f t="shared" si="7"/>
        <v>142.73971722265486</v>
      </c>
      <c r="L45" s="27">
        <f t="shared" si="8"/>
        <v>63.439874321179929</v>
      </c>
      <c r="M45" s="7">
        <f t="shared" si="9"/>
        <v>1.0463101055742829</v>
      </c>
      <c r="N45" s="27">
        <f t="shared" si="63"/>
        <v>634.39874321179934</v>
      </c>
      <c r="O45" s="7">
        <f t="shared" si="10"/>
        <v>1.0935711598331648</v>
      </c>
      <c r="P45" s="27">
        <f t="shared" si="11"/>
        <v>1749.7138557330636</v>
      </c>
      <c r="Q45" s="27">
        <f t="shared" si="12"/>
        <v>1662.2281629464103</v>
      </c>
      <c r="R45" s="7">
        <f t="shared" si="19"/>
        <v>1.0935711598331648</v>
      </c>
      <c r="S45" s="27">
        <f t="shared" si="1"/>
        <v>250427.79560179473</v>
      </c>
      <c r="T45" s="27">
        <f t="shared" si="20"/>
        <v>50.932701406513161</v>
      </c>
      <c r="U45" s="27">
        <f t="shared" si="21"/>
        <v>-12548.996564134077</v>
      </c>
      <c r="V45" s="7">
        <f>-SUM(T$24:T45)/T$23</f>
        <v>-7.9515312557491349E-3</v>
      </c>
      <c r="W45" s="27">
        <f t="shared" si="2"/>
        <v>50.932701406513161</v>
      </c>
      <c r="X45" s="27">
        <f t="shared" si="22"/>
        <v>-12548.996564134077</v>
      </c>
      <c r="Y45" s="7">
        <f>-SUM(W$24:W45)/W$23</f>
        <v>-7.9515312557491349E-3</v>
      </c>
      <c r="Z45" s="29"/>
      <c r="AA45" s="27">
        <f t="shared" si="23"/>
        <v>976.89671832809768</v>
      </c>
      <c r="AB45" s="27">
        <f t="shared" si="24"/>
        <v>612.92722199688546</v>
      </c>
      <c r="AC45" s="27">
        <f t="shared" si="25"/>
        <v>363.96949633121227</v>
      </c>
      <c r="AD45" s="27">
        <f t="shared" si="26"/>
        <v>209782.50661688668</v>
      </c>
      <c r="AE45" s="27">
        <f t="shared" si="27"/>
        <v>19217.493383113349</v>
      </c>
      <c r="AF45" s="27">
        <f t="shared" si="28"/>
        <v>40645.288984908082</v>
      </c>
      <c r="AG45" s="27">
        <f t="shared" si="29"/>
        <v>111.0197800620649</v>
      </c>
      <c r="AH45" s="27">
        <f t="shared" si="30"/>
        <v>79.299842901474918</v>
      </c>
      <c r="AI45" s="27">
        <f t="shared" si="31"/>
        <v>237.89952870442474</v>
      </c>
      <c r="AJ45" s="27">
        <f t="shared" si="32"/>
        <v>142.73971722265486</v>
      </c>
      <c r="AK45" s="27">
        <f t="shared" si="33"/>
        <v>63.439874321179929</v>
      </c>
      <c r="AL45" s="7">
        <f t="shared" si="34"/>
        <v>1.0463101055742829</v>
      </c>
      <c r="AM45" s="27">
        <f t="shared" si="64"/>
        <v>634.39874321179934</v>
      </c>
      <c r="AN45" s="7">
        <f t="shared" si="35"/>
        <v>1.0935711598331648</v>
      </c>
      <c r="AO45" s="27">
        <f t="shared" si="36"/>
        <v>1749.7138557330636</v>
      </c>
      <c r="AP45" s="27">
        <f t="shared" si="37"/>
        <v>1662.2281629464103</v>
      </c>
      <c r="AQ45" s="7">
        <f t="shared" si="38"/>
        <v>1.0935711598331648</v>
      </c>
      <c r="AR45" s="27">
        <f t="shared" si="39"/>
        <v>250427.79560179473</v>
      </c>
      <c r="AS45" s="27">
        <f t="shared" si="40"/>
        <v>50.932701406513161</v>
      </c>
      <c r="AT45" s="27">
        <f t="shared" si="41"/>
        <v>-12548.996564134077</v>
      </c>
      <c r="AU45" s="7">
        <f>-SUM(AS$24:AS45)/AS$23</f>
        <v>-7.9515312557491349E-3</v>
      </c>
      <c r="AV45" s="27">
        <f t="shared" si="13"/>
        <v>50.932701406513161</v>
      </c>
      <c r="AW45" s="27">
        <f t="shared" si="42"/>
        <v>-12548.996564134077</v>
      </c>
      <c r="AX45" s="7">
        <f>-SUM(AV$24:AV45)/AV$23</f>
        <v>-7.9515312557491349E-3</v>
      </c>
      <c r="AY45" s="28"/>
      <c r="AZ45" s="27">
        <f t="shared" si="43"/>
        <v>976.89671832809768</v>
      </c>
      <c r="BA45" s="27">
        <f t="shared" si="44"/>
        <v>612.92722199688546</v>
      </c>
      <c r="BB45" s="27">
        <f t="shared" si="45"/>
        <v>363.96949633121227</v>
      </c>
      <c r="BC45" s="27">
        <f t="shared" si="46"/>
        <v>209782.50661688668</v>
      </c>
      <c r="BD45" s="27">
        <f t="shared" si="47"/>
        <v>19217.493383113349</v>
      </c>
      <c r="BE45" s="27">
        <f t="shared" si="48"/>
        <v>40645.288984908082</v>
      </c>
      <c r="BF45" s="27">
        <f t="shared" si="49"/>
        <v>111.0197800620649</v>
      </c>
      <c r="BG45" s="27">
        <f t="shared" si="50"/>
        <v>79.299842901474918</v>
      </c>
      <c r="BH45" s="27">
        <f t="shared" si="51"/>
        <v>237.89952870442474</v>
      </c>
      <c r="BI45" s="27">
        <f t="shared" si="52"/>
        <v>142.73971722265486</v>
      </c>
      <c r="BJ45" s="27">
        <f t="shared" si="53"/>
        <v>63.439874321179929</v>
      </c>
      <c r="BK45" s="7">
        <f t="shared" si="54"/>
        <v>1.0463101055742829</v>
      </c>
      <c r="BL45" s="27">
        <f t="shared" si="65"/>
        <v>634.39874321179934</v>
      </c>
      <c r="BM45" s="7">
        <f t="shared" si="55"/>
        <v>1.0935711598331648</v>
      </c>
      <c r="BN45" s="27">
        <f t="shared" si="56"/>
        <v>1749.7138557330636</v>
      </c>
      <c r="BO45" s="27">
        <f t="shared" si="57"/>
        <v>1662.2281629464103</v>
      </c>
      <c r="BP45" s="7">
        <f t="shared" si="58"/>
        <v>1.0935711598331648</v>
      </c>
      <c r="BQ45" s="27">
        <f t="shared" si="59"/>
        <v>250427.79560179473</v>
      </c>
      <c r="BR45" s="27">
        <f t="shared" si="60"/>
        <v>50.932701406513161</v>
      </c>
      <c r="BS45" s="27">
        <f t="shared" si="61"/>
        <v>-12548.996564134077</v>
      </c>
      <c r="BT45" s="7">
        <f>-SUM(BR$24:BR45)/BR$23</f>
        <v>-7.9515312557491349E-3</v>
      </c>
      <c r="BU45" s="27">
        <f t="shared" si="14"/>
        <v>50.932701406513161</v>
      </c>
      <c r="BV45" s="27">
        <f t="shared" si="62"/>
        <v>-12548.996564134077</v>
      </c>
      <c r="BW45" s="7">
        <f>-SUM(BU$24:BU45)/BU$23</f>
        <v>-7.9515312557491349E-3</v>
      </c>
      <c r="BX45" s="14"/>
      <c r="BY45" s="3"/>
      <c r="BZ45" s="3"/>
      <c r="CA45" s="3"/>
      <c r="CB45" s="3"/>
      <c r="CC45" s="3"/>
      <c r="CD45" s="3"/>
      <c r="CE45" s="3"/>
      <c r="CF45" s="3"/>
      <c r="CG45" s="3"/>
      <c r="CH45" s="3"/>
      <c r="CI45" s="3"/>
      <c r="CJ45" s="3"/>
      <c r="CK45" s="3"/>
      <c r="CL45" s="3"/>
      <c r="CM45" s="3"/>
      <c r="CN45" s="3"/>
      <c r="CO45" s="3"/>
    </row>
    <row r="46" spans="1:93" x14ac:dyDescent="0.25">
      <c r="A46" s="23">
        <v>23</v>
      </c>
      <c r="B46" s="27">
        <f t="shared" si="3"/>
        <v>976.89671832809768</v>
      </c>
      <c r="C46" s="27">
        <f t="shared" si="4"/>
        <v>611.86564429925284</v>
      </c>
      <c r="D46" s="27">
        <f t="shared" si="15"/>
        <v>365.03107402884496</v>
      </c>
      <c r="E46" s="27">
        <f t="shared" si="16"/>
        <v>209417.47554285784</v>
      </c>
      <c r="F46" s="27">
        <f t="shared" si="17"/>
        <v>19582.524457142194</v>
      </c>
      <c r="G46" s="27">
        <f t="shared" si="0"/>
        <v>42030.593897084822</v>
      </c>
      <c r="H46" s="27">
        <f t="shared" si="18"/>
        <v>111.2484626317067</v>
      </c>
      <c r="I46" s="27">
        <f t="shared" si="5"/>
        <v>79.463187594076203</v>
      </c>
      <c r="J46" s="27">
        <f t="shared" si="6"/>
        <v>238.38956278222864</v>
      </c>
      <c r="K46" s="27">
        <f t="shared" si="7"/>
        <v>143.0337376693372</v>
      </c>
      <c r="L46" s="27">
        <f t="shared" si="8"/>
        <v>63.570550075260968</v>
      </c>
      <c r="M46" s="7">
        <f t="shared" si="9"/>
        <v>1.0484653330792479</v>
      </c>
      <c r="N46" s="27">
        <f t="shared" si="63"/>
        <v>635.70550075260974</v>
      </c>
      <c r="O46" s="7">
        <f t="shared" si="10"/>
        <v>1.0980265041045529</v>
      </c>
      <c r="P46" s="27">
        <f t="shared" si="11"/>
        <v>1756.8424065672848</v>
      </c>
      <c r="Q46" s="27">
        <f t="shared" si="12"/>
        <v>1669.0002862389206</v>
      </c>
      <c r="R46" s="7">
        <f t="shared" si="19"/>
        <v>1.0980265041045529</v>
      </c>
      <c r="S46" s="27">
        <f t="shared" si="1"/>
        <v>251448.06943994263</v>
      </c>
      <c r="T46" s="27">
        <f t="shared" si="20"/>
        <v>56.39806715821328</v>
      </c>
      <c r="U46" s="27">
        <f t="shared" si="21"/>
        <v>-12492.598496975863</v>
      </c>
      <c r="V46" s="7">
        <f>-SUM(T$24:T46)/T$23</f>
        <v>-3.4215660221577062E-3</v>
      </c>
      <c r="W46" s="27">
        <f t="shared" si="2"/>
        <v>56.39806715821328</v>
      </c>
      <c r="X46" s="27">
        <f t="shared" si="22"/>
        <v>-12492.598496975863</v>
      </c>
      <c r="Y46" s="7">
        <f>-SUM(W$24:W46)/W$23</f>
        <v>-3.4215660221577062E-3</v>
      </c>
      <c r="Z46" s="29"/>
      <c r="AA46" s="27">
        <f t="shared" si="23"/>
        <v>976.89671832809768</v>
      </c>
      <c r="AB46" s="27">
        <f t="shared" si="24"/>
        <v>611.86564429925284</v>
      </c>
      <c r="AC46" s="27">
        <f t="shared" si="25"/>
        <v>365.03107402884496</v>
      </c>
      <c r="AD46" s="27">
        <f t="shared" si="26"/>
        <v>209417.47554285784</v>
      </c>
      <c r="AE46" s="27">
        <f t="shared" si="27"/>
        <v>19582.524457142194</v>
      </c>
      <c r="AF46" s="27">
        <f t="shared" si="28"/>
        <v>42030.593897084822</v>
      </c>
      <c r="AG46" s="27">
        <f t="shared" si="29"/>
        <v>111.2484626317067</v>
      </c>
      <c r="AH46" s="27">
        <f t="shared" si="30"/>
        <v>79.463187594076203</v>
      </c>
      <c r="AI46" s="27">
        <f t="shared" si="31"/>
        <v>238.38956278222864</v>
      </c>
      <c r="AJ46" s="27">
        <f t="shared" si="32"/>
        <v>143.0337376693372</v>
      </c>
      <c r="AK46" s="27">
        <f t="shared" si="33"/>
        <v>63.570550075260968</v>
      </c>
      <c r="AL46" s="7">
        <f t="shared" si="34"/>
        <v>1.0484653330792479</v>
      </c>
      <c r="AM46" s="27">
        <f t="shared" si="64"/>
        <v>635.70550075260974</v>
      </c>
      <c r="AN46" s="7">
        <f t="shared" si="35"/>
        <v>1.0980265041045529</v>
      </c>
      <c r="AO46" s="27">
        <f t="shared" si="36"/>
        <v>1756.8424065672848</v>
      </c>
      <c r="AP46" s="27">
        <f t="shared" si="37"/>
        <v>1669.0002862389206</v>
      </c>
      <c r="AQ46" s="7">
        <f t="shared" si="38"/>
        <v>1.0980265041045529</v>
      </c>
      <c r="AR46" s="27">
        <f t="shared" si="39"/>
        <v>251448.06943994263</v>
      </c>
      <c r="AS46" s="27">
        <f t="shared" si="40"/>
        <v>56.39806715821328</v>
      </c>
      <c r="AT46" s="27">
        <f t="shared" si="41"/>
        <v>-12492.598496975863</v>
      </c>
      <c r="AU46" s="7">
        <f>-SUM(AS$24:AS46)/AS$23</f>
        <v>-3.4215660221577062E-3</v>
      </c>
      <c r="AV46" s="27">
        <f t="shared" si="13"/>
        <v>56.39806715821328</v>
      </c>
      <c r="AW46" s="27">
        <f t="shared" si="42"/>
        <v>-12492.598496975863</v>
      </c>
      <c r="AX46" s="7">
        <f>-SUM(AV$24:AV46)/AV$23</f>
        <v>-3.4215660221577062E-3</v>
      </c>
      <c r="AY46" s="28"/>
      <c r="AZ46" s="27">
        <f t="shared" si="43"/>
        <v>976.89671832809768</v>
      </c>
      <c r="BA46" s="27">
        <f t="shared" si="44"/>
        <v>611.86564429925284</v>
      </c>
      <c r="BB46" s="27">
        <f t="shared" si="45"/>
        <v>365.03107402884496</v>
      </c>
      <c r="BC46" s="27">
        <f t="shared" si="46"/>
        <v>209417.47554285784</v>
      </c>
      <c r="BD46" s="27">
        <f t="shared" si="47"/>
        <v>19582.524457142194</v>
      </c>
      <c r="BE46" s="27">
        <f t="shared" si="48"/>
        <v>42030.593897084822</v>
      </c>
      <c r="BF46" s="27">
        <f t="shared" si="49"/>
        <v>111.2484626317067</v>
      </c>
      <c r="BG46" s="27">
        <f t="shared" si="50"/>
        <v>79.463187594076203</v>
      </c>
      <c r="BH46" s="27">
        <f t="shared" si="51"/>
        <v>238.38956278222864</v>
      </c>
      <c r="BI46" s="27">
        <f t="shared" si="52"/>
        <v>143.0337376693372</v>
      </c>
      <c r="BJ46" s="27">
        <f t="shared" si="53"/>
        <v>63.570550075260968</v>
      </c>
      <c r="BK46" s="7">
        <f t="shared" si="54"/>
        <v>1.0484653330792479</v>
      </c>
      <c r="BL46" s="27">
        <f t="shared" si="65"/>
        <v>635.70550075260974</v>
      </c>
      <c r="BM46" s="7">
        <f t="shared" si="55"/>
        <v>1.0980265041045529</v>
      </c>
      <c r="BN46" s="27">
        <f t="shared" si="56"/>
        <v>1756.8424065672848</v>
      </c>
      <c r="BO46" s="27">
        <f t="shared" si="57"/>
        <v>1669.0002862389206</v>
      </c>
      <c r="BP46" s="7">
        <f t="shared" si="58"/>
        <v>1.0980265041045529</v>
      </c>
      <c r="BQ46" s="27">
        <f t="shared" si="59"/>
        <v>251448.06943994263</v>
      </c>
      <c r="BR46" s="27">
        <f t="shared" si="60"/>
        <v>56.39806715821328</v>
      </c>
      <c r="BS46" s="27">
        <f t="shared" si="61"/>
        <v>-12492.598496975863</v>
      </c>
      <c r="BT46" s="7">
        <f>-SUM(BR$24:BR46)/BR$23</f>
        <v>-3.4215660221577062E-3</v>
      </c>
      <c r="BU46" s="27">
        <f t="shared" si="14"/>
        <v>56.39806715821328</v>
      </c>
      <c r="BV46" s="27">
        <f t="shared" si="62"/>
        <v>-12492.598496975863</v>
      </c>
      <c r="BW46" s="7">
        <f>-SUM(BU$24:BU46)/BU$23</f>
        <v>-3.4215660221577062E-3</v>
      </c>
      <c r="BX46" s="14"/>
      <c r="BY46" s="3"/>
      <c r="BZ46" s="3"/>
      <c r="CA46" s="3"/>
      <c r="CB46" s="3"/>
      <c r="CC46" s="3"/>
      <c r="CD46" s="3"/>
      <c r="CE46" s="3"/>
      <c r="CF46" s="3"/>
      <c r="CG46" s="3"/>
      <c r="CH46" s="3"/>
      <c r="CI46" s="3"/>
      <c r="CJ46" s="3"/>
      <c r="CK46" s="3"/>
      <c r="CL46" s="3"/>
      <c r="CM46" s="3"/>
      <c r="CN46" s="3"/>
      <c r="CO46" s="3"/>
    </row>
    <row r="47" spans="1:93" x14ac:dyDescent="0.25">
      <c r="A47" s="23">
        <v>24</v>
      </c>
      <c r="B47" s="27">
        <f t="shared" si="3"/>
        <v>976.89671832809768</v>
      </c>
      <c r="C47" s="27">
        <f t="shared" si="4"/>
        <v>610.80097033333539</v>
      </c>
      <c r="D47" s="27">
        <f t="shared" si="15"/>
        <v>366.09574799476241</v>
      </c>
      <c r="E47" s="27">
        <f t="shared" si="16"/>
        <v>209051.37979486308</v>
      </c>
      <c r="F47" s="27">
        <f t="shared" si="17"/>
        <v>19948.620205136955</v>
      </c>
      <c r="G47" s="27">
        <f t="shared" si="0"/>
        <v>43421.120205137355</v>
      </c>
      <c r="H47" s="27">
        <f t="shared" si="18"/>
        <v>111.47761624999973</v>
      </c>
      <c r="I47" s="27">
        <f t="shared" si="5"/>
        <v>79.626868749999801</v>
      </c>
      <c r="J47" s="27">
        <f t="shared" si="6"/>
        <v>238.8806062499994</v>
      </c>
      <c r="K47" s="27">
        <f t="shared" si="7"/>
        <v>143.32836374999965</v>
      </c>
      <c r="L47" s="27">
        <f t="shared" si="8"/>
        <v>63.701494999999838</v>
      </c>
      <c r="M47" s="7">
        <f t="shared" si="9"/>
        <v>1.0506249999999973</v>
      </c>
      <c r="N47" s="27">
        <f t="shared" si="63"/>
        <v>637.01494999999841</v>
      </c>
      <c r="O47" s="7">
        <f t="shared" si="10"/>
        <v>1.1025000000000016</v>
      </c>
      <c r="P47" s="27">
        <f t="shared" si="11"/>
        <v>1764.0000000000025</v>
      </c>
      <c r="Q47" s="27">
        <f t="shared" si="12"/>
        <v>1675.8000000000022</v>
      </c>
      <c r="R47" s="7">
        <f t="shared" si="19"/>
        <v>1.1025000000000016</v>
      </c>
      <c r="S47" s="27">
        <f t="shared" si="1"/>
        <v>252472.50000000038</v>
      </c>
      <c r="T47" s="27">
        <f t="shared" si="20"/>
        <v>61.888331671906144</v>
      </c>
      <c r="U47" s="27">
        <f t="shared" si="21"/>
        <v>-12430.710165303957</v>
      </c>
      <c r="V47" s="7">
        <f>-SUM(T$24:T47)/T$23</f>
        <v>1.549384312935157E-3</v>
      </c>
      <c r="W47" s="27">
        <f t="shared" si="2"/>
        <v>61.888331671906144</v>
      </c>
      <c r="X47" s="27">
        <f t="shared" si="22"/>
        <v>-12430.710165303957</v>
      </c>
      <c r="Y47" s="7">
        <f>-SUM(W$24:W47)/W$23</f>
        <v>1.549384312935157E-3</v>
      </c>
      <c r="Z47" s="29"/>
      <c r="AA47" s="27">
        <f t="shared" si="23"/>
        <v>976.89671832809768</v>
      </c>
      <c r="AB47" s="27">
        <f t="shared" si="24"/>
        <v>610.80097033333539</v>
      </c>
      <c r="AC47" s="27">
        <f t="shared" si="25"/>
        <v>366.09574799476241</v>
      </c>
      <c r="AD47" s="27">
        <f t="shared" si="26"/>
        <v>209051.37979486308</v>
      </c>
      <c r="AE47" s="27">
        <f t="shared" si="27"/>
        <v>19948.620205136955</v>
      </c>
      <c r="AF47" s="27">
        <f t="shared" si="28"/>
        <v>43421.120205137355</v>
      </c>
      <c r="AG47" s="27">
        <f t="shared" si="29"/>
        <v>111.47761624999973</v>
      </c>
      <c r="AH47" s="27">
        <f t="shared" si="30"/>
        <v>79.626868749999801</v>
      </c>
      <c r="AI47" s="27">
        <f t="shared" si="31"/>
        <v>238.8806062499994</v>
      </c>
      <c r="AJ47" s="27">
        <f t="shared" si="32"/>
        <v>143.32836374999965</v>
      </c>
      <c r="AK47" s="27">
        <f t="shared" si="33"/>
        <v>63.701494999999838</v>
      </c>
      <c r="AL47" s="7">
        <f t="shared" si="34"/>
        <v>1.0506249999999973</v>
      </c>
      <c r="AM47" s="27">
        <f t="shared" si="64"/>
        <v>637.01494999999841</v>
      </c>
      <c r="AN47" s="7">
        <f t="shared" si="35"/>
        <v>1.1025000000000016</v>
      </c>
      <c r="AO47" s="27">
        <f t="shared" si="36"/>
        <v>1764.0000000000025</v>
      </c>
      <c r="AP47" s="27">
        <f t="shared" si="37"/>
        <v>1675.8000000000022</v>
      </c>
      <c r="AQ47" s="7">
        <f t="shared" si="38"/>
        <v>1.1025000000000016</v>
      </c>
      <c r="AR47" s="27">
        <f t="shared" si="39"/>
        <v>252472.50000000038</v>
      </c>
      <c r="AS47" s="27">
        <f t="shared" si="40"/>
        <v>61.888331671906144</v>
      </c>
      <c r="AT47" s="27">
        <f t="shared" si="41"/>
        <v>-12430.710165303957</v>
      </c>
      <c r="AU47" s="7">
        <f>-SUM(AS$24:AS47)/AS$23</f>
        <v>1.549384312935157E-3</v>
      </c>
      <c r="AV47" s="27">
        <f t="shared" si="13"/>
        <v>61.888331671906144</v>
      </c>
      <c r="AW47" s="27">
        <f t="shared" si="42"/>
        <v>-12430.710165303957</v>
      </c>
      <c r="AX47" s="7">
        <f>-SUM(AV$24:AV47)/AV$23</f>
        <v>1.549384312935157E-3</v>
      </c>
      <c r="AY47" s="28"/>
      <c r="AZ47" s="27">
        <f t="shared" si="43"/>
        <v>976.89671832809768</v>
      </c>
      <c r="BA47" s="27">
        <f t="shared" si="44"/>
        <v>610.80097033333539</v>
      </c>
      <c r="BB47" s="27">
        <f t="shared" si="45"/>
        <v>366.09574799476241</v>
      </c>
      <c r="BC47" s="27">
        <f t="shared" si="46"/>
        <v>209051.37979486308</v>
      </c>
      <c r="BD47" s="27">
        <f t="shared" si="47"/>
        <v>19948.620205136955</v>
      </c>
      <c r="BE47" s="27">
        <f t="shared" si="48"/>
        <v>43421.120205137355</v>
      </c>
      <c r="BF47" s="27">
        <f t="shared" si="49"/>
        <v>111.47761624999973</v>
      </c>
      <c r="BG47" s="27">
        <f t="shared" si="50"/>
        <v>79.626868749999801</v>
      </c>
      <c r="BH47" s="27">
        <f t="shared" si="51"/>
        <v>238.8806062499994</v>
      </c>
      <c r="BI47" s="27">
        <f t="shared" si="52"/>
        <v>143.32836374999965</v>
      </c>
      <c r="BJ47" s="27">
        <f t="shared" si="53"/>
        <v>63.701494999999838</v>
      </c>
      <c r="BK47" s="7">
        <f t="shared" si="54"/>
        <v>1.0506249999999973</v>
      </c>
      <c r="BL47" s="27">
        <f t="shared" si="65"/>
        <v>637.01494999999841</v>
      </c>
      <c r="BM47" s="7">
        <f t="shared" si="55"/>
        <v>1.1025000000000016</v>
      </c>
      <c r="BN47" s="27">
        <f t="shared" si="56"/>
        <v>1764.0000000000025</v>
      </c>
      <c r="BO47" s="27">
        <f t="shared" si="57"/>
        <v>1675.8000000000022</v>
      </c>
      <c r="BP47" s="7">
        <f t="shared" si="58"/>
        <v>1.1025000000000016</v>
      </c>
      <c r="BQ47" s="27">
        <f t="shared" si="59"/>
        <v>252472.50000000038</v>
      </c>
      <c r="BR47" s="27">
        <f t="shared" si="60"/>
        <v>61.888331671906144</v>
      </c>
      <c r="BS47" s="27">
        <f t="shared" si="61"/>
        <v>-12430.710165303957</v>
      </c>
      <c r="BT47" s="7">
        <f>-SUM(BR$24:BR47)/BR$23</f>
        <v>1.549384312935157E-3</v>
      </c>
      <c r="BU47" s="27">
        <f t="shared" si="14"/>
        <v>61.888331671906144</v>
      </c>
      <c r="BV47" s="27">
        <f t="shared" si="62"/>
        <v>-12430.710165303957</v>
      </c>
      <c r="BW47" s="7">
        <f>-SUM(BU$24:BU47)/BU$23</f>
        <v>1.549384312935157E-3</v>
      </c>
      <c r="BX47" s="14"/>
      <c r="BY47" s="3"/>
      <c r="BZ47" s="3"/>
      <c r="CA47" s="3"/>
      <c r="CB47" s="3"/>
      <c r="CC47" s="3"/>
      <c r="CD47" s="3"/>
      <c r="CE47" s="3"/>
      <c r="CF47" s="3"/>
      <c r="CG47" s="3"/>
      <c r="CH47" s="3"/>
      <c r="CI47" s="3"/>
      <c r="CJ47" s="3"/>
      <c r="CK47" s="3"/>
      <c r="CL47" s="3"/>
      <c r="CM47" s="3"/>
      <c r="CN47" s="3"/>
      <c r="CO47" s="3"/>
    </row>
    <row r="48" spans="1:93" x14ac:dyDescent="0.25">
      <c r="A48" s="23">
        <v>25</v>
      </c>
      <c r="B48" s="27">
        <f t="shared" si="3"/>
        <v>976.89671832809768</v>
      </c>
      <c r="C48" s="27">
        <f t="shared" si="4"/>
        <v>609.73319106835061</v>
      </c>
      <c r="D48" s="27">
        <f t="shared" si="15"/>
        <v>367.16352725974718</v>
      </c>
      <c r="E48" s="27">
        <f t="shared" si="16"/>
        <v>208684.21626760333</v>
      </c>
      <c r="F48" s="27">
        <f t="shared" si="17"/>
        <v>20315.783732396703</v>
      </c>
      <c r="G48" s="27">
        <f t="shared" si="0"/>
        <v>44816.88794936426</v>
      </c>
      <c r="H48" s="27">
        <f t="shared" si="18"/>
        <v>111.70724188722708</v>
      </c>
      <c r="I48" s="27">
        <f t="shared" si="5"/>
        <v>79.790887062305046</v>
      </c>
      <c r="J48" s="27">
        <f t="shared" si="6"/>
        <v>239.37266118691517</v>
      </c>
      <c r="K48" s="27">
        <f t="shared" si="7"/>
        <v>143.62359671214912</v>
      </c>
      <c r="L48" s="27">
        <f t="shared" si="8"/>
        <v>63.832709649844041</v>
      </c>
      <c r="M48" s="7">
        <f t="shared" si="9"/>
        <v>1.0527891154810007</v>
      </c>
      <c r="N48" s="27">
        <f t="shared" si="63"/>
        <v>638.32709649844048</v>
      </c>
      <c r="O48" s="7">
        <f t="shared" si="10"/>
        <v>1.106991721471474</v>
      </c>
      <c r="P48" s="27">
        <f t="shared" si="11"/>
        <v>1771.1867543543583</v>
      </c>
      <c r="Q48" s="27">
        <f t="shared" si="12"/>
        <v>1682.6274166366404</v>
      </c>
      <c r="R48" s="7">
        <f t="shared" si="19"/>
        <v>1.106991721471474</v>
      </c>
      <c r="S48" s="27">
        <f t="shared" si="1"/>
        <v>253501.10421696753</v>
      </c>
      <c r="T48" s="27">
        <f t="shared" si="20"/>
        <v>67.403601810102145</v>
      </c>
      <c r="U48" s="27">
        <f t="shared" si="21"/>
        <v>-12363.306563493856</v>
      </c>
      <c r="V48" s="7">
        <f>-SUM(T$24:T48)/T$23</f>
        <v>6.963328233425289E-3</v>
      </c>
      <c r="W48" s="27">
        <f t="shared" si="2"/>
        <v>67.403601810102145</v>
      </c>
      <c r="X48" s="27">
        <f t="shared" si="22"/>
        <v>-12363.306563493856</v>
      </c>
      <c r="Y48" s="7">
        <f>-SUM(W$24:W48)/W$23</f>
        <v>6.963328233425289E-3</v>
      </c>
      <c r="Z48" s="29"/>
      <c r="AA48" s="27">
        <f t="shared" si="23"/>
        <v>976.89671832809768</v>
      </c>
      <c r="AB48" s="27">
        <f t="shared" si="24"/>
        <v>609.73319106835061</v>
      </c>
      <c r="AC48" s="27">
        <f t="shared" si="25"/>
        <v>367.16352725974718</v>
      </c>
      <c r="AD48" s="27">
        <f t="shared" si="26"/>
        <v>208684.21626760333</v>
      </c>
      <c r="AE48" s="27">
        <f t="shared" si="27"/>
        <v>20315.783732396703</v>
      </c>
      <c r="AF48" s="27">
        <f t="shared" si="28"/>
        <v>44816.88794936426</v>
      </c>
      <c r="AG48" s="27">
        <f t="shared" si="29"/>
        <v>111.70724188722708</v>
      </c>
      <c r="AH48" s="27">
        <f t="shared" si="30"/>
        <v>79.790887062305046</v>
      </c>
      <c r="AI48" s="27">
        <f t="shared" si="31"/>
        <v>239.37266118691517</v>
      </c>
      <c r="AJ48" s="27">
        <f t="shared" si="32"/>
        <v>143.62359671214912</v>
      </c>
      <c r="AK48" s="27">
        <f t="shared" si="33"/>
        <v>63.832709649844041</v>
      </c>
      <c r="AL48" s="7">
        <f t="shared" si="34"/>
        <v>1.0527891154810007</v>
      </c>
      <c r="AM48" s="27">
        <f t="shared" si="64"/>
        <v>638.32709649844048</v>
      </c>
      <c r="AN48" s="7">
        <f t="shared" si="35"/>
        <v>1.106991721471474</v>
      </c>
      <c r="AO48" s="27">
        <f t="shared" si="36"/>
        <v>1771.1867543543583</v>
      </c>
      <c r="AP48" s="27">
        <f t="shared" si="37"/>
        <v>1682.6274166366404</v>
      </c>
      <c r="AQ48" s="7">
        <f t="shared" si="38"/>
        <v>1.106991721471474</v>
      </c>
      <c r="AR48" s="27">
        <f t="shared" si="39"/>
        <v>253501.10421696753</v>
      </c>
      <c r="AS48" s="27">
        <f t="shared" si="40"/>
        <v>67.403601810102145</v>
      </c>
      <c r="AT48" s="27">
        <f t="shared" si="41"/>
        <v>-12363.306563493856</v>
      </c>
      <c r="AU48" s="7">
        <f>-SUM(AS$24:AS48)/AS$23</f>
        <v>6.963328233425289E-3</v>
      </c>
      <c r="AV48" s="27">
        <f t="shared" si="13"/>
        <v>67.403601810102145</v>
      </c>
      <c r="AW48" s="27">
        <f t="shared" si="42"/>
        <v>-12363.306563493856</v>
      </c>
      <c r="AX48" s="7">
        <f>-SUM(AV$24:AV48)/AV$23</f>
        <v>6.963328233425289E-3</v>
      </c>
      <c r="AY48" s="28"/>
      <c r="AZ48" s="27">
        <f t="shared" si="43"/>
        <v>976.89671832809768</v>
      </c>
      <c r="BA48" s="27">
        <f t="shared" si="44"/>
        <v>609.73319106835061</v>
      </c>
      <c r="BB48" s="27">
        <f t="shared" si="45"/>
        <v>367.16352725974718</v>
      </c>
      <c r="BC48" s="27">
        <f t="shared" si="46"/>
        <v>208684.21626760333</v>
      </c>
      <c r="BD48" s="27">
        <f t="shared" si="47"/>
        <v>20315.783732396703</v>
      </c>
      <c r="BE48" s="27">
        <f t="shared" si="48"/>
        <v>44816.88794936426</v>
      </c>
      <c r="BF48" s="27">
        <f t="shared" si="49"/>
        <v>111.70724188722708</v>
      </c>
      <c r="BG48" s="27">
        <f t="shared" si="50"/>
        <v>79.790887062305046</v>
      </c>
      <c r="BH48" s="27">
        <f t="shared" si="51"/>
        <v>239.37266118691517</v>
      </c>
      <c r="BI48" s="27">
        <f t="shared" si="52"/>
        <v>143.62359671214912</v>
      </c>
      <c r="BJ48" s="27">
        <f t="shared" si="53"/>
        <v>63.832709649844041</v>
      </c>
      <c r="BK48" s="7">
        <f t="shared" si="54"/>
        <v>1.0527891154810007</v>
      </c>
      <c r="BL48" s="27">
        <f t="shared" si="65"/>
        <v>638.32709649844048</v>
      </c>
      <c r="BM48" s="7">
        <f t="shared" si="55"/>
        <v>1.106991721471474</v>
      </c>
      <c r="BN48" s="27">
        <f t="shared" si="56"/>
        <v>1771.1867543543583</v>
      </c>
      <c r="BO48" s="27">
        <f t="shared" si="57"/>
        <v>1682.6274166366404</v>
      </c>
      <c r="BP48" s="7">
        <f t="shared" si="58"/>
        <v>1.106991721471474</v>
      </c>
      <c r="BQ48" s="27">
        <f t="shared" si="59"/>
        <v>253501.10421696753</v>
      </c>
      <c r="BR48" s="27">
        <f t="shared" si="60"/>
        <v>67.403601810102145</v>
      </c>
      <c r="BS48" s="27">
        <f t="shared" si="61"/>
        <v>-12363.306563493856</v>
      </c>
      <c r="BT48" s="7">
        <f>-SUM(BR$24:BR48)/BR$23</f>
        <v>6.963328233425289E-3</v>
      </c>
      <c r="BU48" s="27">
        <f t="shared" si="14"/>
        <v>67.403601810102145</v>
      </c>
      <c r="BV48" s="27">
        <f t="shared" si="62"/>
        <v>-12363.306563493856</v>
      </c>
      <c r="BW48" s="7">
        <f>-SUM(BU$24:BU48)/BU$23</f>
        <v>6.963328233425289E-3</v>
      </c>
      <c r="BX48" s="14"/>
      <c r="BY48" s="3"/>
      <c r="BZ48" s="3"/>
      <c r="CA48" s="3"/>
      <c r="CB48" s="3"/>
      <c r="CC48" s="3"/>
      <c r="CD48" s="3"/>
      <c r="CE48" s="3"/>
      <c r="CF48" s="3"/>
      <c r="CG48" s="3"/>
      <c r="CH48" s="3"/>
      <c r="CI48" s="3"/>
      <c r="CJ48" s="3"/>
      <c r="CK48" s="3"/>
      <c r="CL48" s="3"/>
      <c r="CM48" s="3"/>
      <c r="CN48" s="3"/>
      <c r="CO48" s="3"/>
    </row>
    <row r="49" spans="1:93" x14ac:dyDescent="0.25">
      <c r="A49" s="23">
        <v>26</v>
      </c>
      <c r="B49" s="27">
        <f t="shared" si="3"/>
        <v>976.89671832809768</v>
      </c>
      <c r="C49" s="27">
        <f t="shared" si="4"/>
        <v>608.66229744717634</v>
      </c>
      <c r="D49" s="27">
        <f t="shared" si="15"/>
        <v>368.23442088092139</v>
      </c>
      <c r="E49" s="27">
        <f t="shared" si="16"/>
        <v>208315.98184672242</v>
      </c>
      <c r="F49" s="27">
        <f t="shared" si="17"/>
        <v>20684.018153277626</v>
      </c>
      <c r="G49" s="27">
        <f t="shared" si="0"/>
        <v>46217.917248116632</v>
      </c>
      <c r="H49" s="27">
        <f t="shared" si="18"/>
        <v>0</v>
      </c>
      <c r="I49" s="27">
        <f t="shared" si="5"/>
        <v>79.95524322547891</v>
      </c>
      <c r="J49" s="27">
        <f t="shared" si="6"/>
        <v>239.86572967643673</v>
      </c>
      <c r="K49" s="27">
        <f t="shared" si="7"/>
        <v>143.91943780586206</v>
      </c>
      <c r="L49" s="27">
        <f t="shared" si="8"/>
        <v>63.964194580383122</v>
      </c>
      <c r="M49" s="7">
        <f t="shared" si="9"/>
        <v>1.0549576886855641</v>
      </c>
      <c r="N49" s="27">
        <f t="shared" si="63"/>
        <v>527.70460528816079</v>
      </c>
      <c r="O49" s="7">
        <f t="shared" si="10"/>
        <v>1.1115017427722227</v>
      </c>
      <c r="P49" s="27">
        <f t="shared" si="11"/>
        <v>1778.4027884355562</v>
      </c>
      <c r="Q49" s="27">
        <f t="shared" si="12"/>
        <v>1689.4826490137784</v>
      </c>
      <c r="R49" s="7">
        <f t="shared" si="19"/>
        <v>1.1115017427722227</v>
      </c>
      <c r="S49" s="27">
        <f t="shared" si="1"/>
        <v>254533.899094839</v>
      </c>
      <c r="T49" s="27">
        <f t="shared" si="20"/>
        <v>184.88132539751996</v>
      </c>
      <c r="U49" s="27">
        <f t="shared" si="21"/>
        <v>-12178.425238096335</v>
      </c>
      <c r="V49" s="7">
        <f>-SUM(T$24:T49)/T$23</f>
        <v>2.1813233887844563E-2</v>
      </c>
      <c r="W49" s="27">
        <f t="shared" si="2"/>
        <v>184.88132539751996</v>
      </c>
      <c r="X49" s="27">
        <f t="shared" si="22"/>
        <v>-12178.425238096335</v>
      </c>
      <c r="Y49" s="7">
        <f>-SUM(W$24:W49)/W$23</f>
        <v>2.1813233887844563E-2</v>
      </c>
      <c r="Z49" s="29"/>
      <c r="AA49" s="27">
        <f t="shared" si="23"/>
        <v>976.89671832809768</v>
      </c>
      <c r="AB49" s="27">
        <f t="shared" si="24"/>
        <v>608.66229744717634</v>
      </c>
      <c r="AC49" s="27">
        <f t="shared" si="25"/>
        <v>368.23442088092139</v>
      </c>
      <c r="AD49" s="27">
        <f t="shared" si="26"/>
        <v>208315.98184672242</v>
      </c>
      <c r="AE49" s="27">
        <f t="shared" si="27"/>
        <v>20684.018153277626</v>
      </c>
      <c r="AF49" s="27">
        <f t="shared" si="28"/>
        <v>46217.917248116632</v>
      </c>
      <c r="AG49" s="27">
        <f t="shared" si="29"/>
        <v>0</v>
      </c>
      <c r="AH49" s="27">
        <f t="shared" si="30"/>
        <v>79.95524322547891</v>
      </c>
      <c r="AI49" s="27">
        <f t="shared" si="31"/>
        <v>239.86572967643673</v>
      </c>
      <c r="AJ49" s="27">
        <f t="shared" si="32"/>
        <v>143.91943780586206</v>
      </c>
      <c r="AK49" s="27">
        <f t="shared" si="33"/>
        <v>63.964194580383122</v>
      </c>
      <c r="AL49" s="7">
        <f t="shared" si="34"/>
        <v>1.0549576886855641</v>
      </c>
      <c r="AM49" s="27">
        <f t="shared" si="64"/>
        <v>527.70460528816079</v>
      </c>
      <c r="AN49" s="7">
        <f t="shared" si="35"/>
        <v>1.1115017427722227</v>
      </c>
      <c r="AO49" s="27">
        <f t="shared" si="36"/>
        <v>1778.4027884355562</v>
      </c>
      <c r="AP49" s="27">
        <f t="shared" si="37"/>
        <v>1689.4826490137784</v>
      </c>
      <c r="AQ49" s="7">
        <f t="shared" si="38"/>
        <v>1.1115017427722227</v>
      </c>
      <c r="AR49" s="27">
        <f t="shared" si="39"/>
        <v>254533.899094839</v>
      </c>
      <c r="AS49" s="27">
        <f t="shared" si="40"/>
        <v>184.88132539751996</v>
      </c>
      <c r="AT49" s="27">
        <f t="shared" si="41"/>
        <v>-12178.425238096335</v>
      </c>
      <c r="AU49" s="7">
        <f>-SUM(AS$24:AS49)/AS$23</f>
        <v>2.1813233887844563E-2</v>
      </c>
      <c r="AV49" s="27">
        <f t="shared" si="13"/>
        <v>184.88132539751996</v>
      </c>
      <c r="AW49" s="27">
        <f t="shared" si="42"/>
        <v>-12178.425238096335</v>
      </c>
      <c r="AX49" s="7">
        <f>-SUM(AV$24:AV49)/AV$23</f>
        <v>2.1813233887844563E-2</v>
      </c>
      <c r="AY49" s="28"/>
      <c r="AZ49" s="27">
        <f t="shared" si="43"/>
        <v>976.89671832809768</v>
      </c>
      <c r="BA49" s="27">
        <f t="shared" si="44"/>
        <v>608.66229744717634</v>
      </c>
      <c r="BB49" s="27">
        <f t="shared" si="45"/>
        <v>368.23442088092139</v>
      </c>
      <c r="BC49" s="27">
        <f t="shared" si="46"/>
        <v>208315.98184672242</v>
      </c>
      <c r="BD49" s="27">
        <f t="shared" si="47"/>
        <v>20684.018153277626</v>
      </c>
      <c r="BE49" s="27">
        <f t="shared" si="48"/>
        <v>46217.917248116632</v>
      </c>
      <c r="BF49" s="27">
        <f t="shared" si="49"/>
        <v>0</v>
      </c>
      <c r="BG49" s="27">
        <f t="shared" si="50"/>
        <v>79.95524322547891</v>
      </c>
      <c r="BH49" s="27">
        <f t="shared" si="51"/>
        <v>239.86572967643673</v>
      </c>
      <c r="BI49" s="27">
        <f t="shared" si="52"/>
        <v>143.91943780586206</v>
      </c>
      <c r="BJ49" s="27">
        <f t="shared" si="53"/>
        <v>63.964194580383122</v>
      </c>
      <c r="BK49" s="7">
        <f t="shared" si="54"/>
        <v>1.0549576886855641</v>
      </c>
      <c r="BL49" s="27">
        <f t="shared" si="65"/>
        <v>527.70460528816079</v>
      </c>
      <c r="BM49" s="7">
        <f t="shared" si="55"/>
        <v>1.1115017427722227</v>
      </c>
      <c r="BN49" s="27">
        <f t="shared" si="56"/>
        <v>1778.4027884355562</v>
      </c>
      <c r="BO49" s="27">
        <f t="shared" si="57"/>
        <v>1689.4826490137784</v>
      </c>
      <c r="BP49" s="7">
        <f t="shared" si="58"/>
        <v>1.1115017427722227</v>
      </c>
      <c r="BQ49" s="27">
        <f t="shared" si="59"/>
        <v>254533.899094839</v>
      </c>
      <c r="BR49" s="27">
        <f t="shared" si="60"/>
        <v>184.88132539751996</v>
      </c>
      <c r="BS49" s="27">
        <f t="shared" si="61"/>
        <v>-12178.425238096335</v>
      </c>
      <c r="BT49" s="7">
        <f>-SUM(BR$24:BR49)/BR$23</f>
        <v>2.1813233887844563E-2</v>
      </c>
      <c r="BU49" s="27">
        <f t="shared" si="14"/>
        <v>184.88132539751996</v>
      </c>
      <c r="BV49" s="27">
        <f t="shared" si="62"/>
        <v>-12178.425238096335</v>
      </c>
      <c r="BW49" s="7">
        <f>-SUM(BU$24:BU49)/BU$23</f>
        <v>2.1813233887844563E-2</v>
      </c>
      <c r="BX49" s="14"/>
      <c r="BY49" s="3"/>
      <c r="BZ49" s="3"/>
      <c r="CA49" s="3"/>
      <c r="CB49" s="3"/>
      <c r="CC49" s="3"/>
      <c r="CD49" s="3"/>
      <c r="CE49" s="3"/>
      <c r="CF49" s="3"/>
      <c r="CG49" s="3"/>
      <c r="CH49" s="3"/>
      <c r="CI49" s="3"/>
      <c r="CJ49" s="3"/>
      <c r="CK49" s="3"/>
      <c r="CL49" s="3"/>
      <c r="CM49" s="3"/>
      <c r="CN49" s="3"/>
      <c r="CO49" s="3"/>
    </row>
    <row r="50" spans="1:93" x14ac:dyDescent="0.25">
      <c r="A50" s="23">
        <v>27</v>
      </c>
      <c r="B50" s="27">
        <f t="shared" si="3"/>
        <v>976.89671832809768</v>
      </c>
      <c r="C50" s="27">
        <f t="shared" si="4"/>
        <v>607.58828038627371</v>
      </c>
      <c r="D50" s="27">
        <f t="shared" si="15"/>
        <v>369.30843794182402</v>
      </c>
      <c r="E50" s="27">
        <f t="shared" si="16"/>
        <v>207946.6734087806</v>
      </c>
      <c r="F50" s="27">
        <f t="shared" si="17"/>
        <v>21053.326591219451</v>
      </c>
      <c r="G50" s="27">
        <f t="shared" si="0"/>
        <v>47624.228298105474</v>
      </c>
      <c r="H50" s="27">
        <f t="shared" si="18"/>
        <v>0</v>
      </c>
      <c r="I50" s="27">
        <f t="shared" si="5"/>
        <v>80.119937935438841</v>
      </c>
      <c r="J50" s="27">
        <f t="shared" si="6"/>
        <v>240.35981380631654</v>
      </c>
      <c r="K50" s="27">
        <f t="shared" si="7"/>
        <v>144.21588828378992</v>
      </c>
      <c r="L50" s="27">
        <f t="shared" si="8"/>
        <v>64.095950348351067</v>
      </c>
      <c r="M50" s="7">
        <f t="shared" si="9"/>
        <v>1.057130728795868</v>
      </c>
      <c r="N50" s="27">
        <f t="shared" si="63"/>
        <v>528.79159037389638</v>
      </c>
      <c r="O50" s="7">
        <f t="shared" si="10"/>
        <v>1.1160301384580176</v>
      </c>
      <c r="P50" s="27">
        <f t="shared" si="11"/>
        <v>1785.6482215328281</v>
      </c>
      <c r="Q50" s="27">
        <f t="shared" si="12"/>
        <v>1696.3658104561866</v>
      </c>
      <c r="R50" s="7">
        <f t="shared" si="19"/>
        <v>1.1160301384580176</v>
      </c>
      <c r="S50" s="27">
        <f t="shared" si="1"/>
        <v>255570.90170688601</v>
      </c>
      <c r="T50" s="27">
        <f t="shared" si="20"/>
        <v>190.67750175419246</v>
      </c>
      <c r="U50" s="27">
        <f t="shared" si="21"/>
        <v>-11987.747736342142</v>
      </c>
      <c r="V50" s="7">
        <f>-SUM(T$24:T50)/T$23</f>
        <v>3.7128695876133114E-2</v>
      </c>
      <c r="W50" s="27">
        <f t="shared" si="2"/>
        <v>190.67750175419246</v>
      </c>
      <c r="X50" s="27">
        <f t="shared" si="22"/>
        <v>-11987.747736342142</v>
      </c>
      <c r="Y50" s="7">
        <f>-SUM(W$24:W50)/W$23</f>
        <v>3.7128695876133114E-2</v>
      </c>
      <c r="Z50" s="29"/>
      <c r="AA50" s="27">
        <f t="shared" si="23"/>
        <v>976.89671832809768</v>
      </c>
      <c r="AB50" s="27">
        <f t="shared" si="24"/>
        <v>607.58828038627371</v>
      </c>
      <c r="AC50" s="27">
        <f t="shared" si="25"/>
        <v>369.30843794182402</v>
      </c>
      <c r="AD50" s="27">
        <f t="shared" si="26"/>
        <v>207946.6734087806</v>
      </c>
      <c r="AE50" s="27">
        <f t="shared" si="27"/>
        <v>21053.326591219451</v>
      </c>
      <c r="AF50" s="27">
        <f t="shared" si="28"/>
        <v>47624.228298105474</v>
      </c>
      <c r="AG50" s="27">
        <f t="shared" si="29"/>
        <v>0</v>
      </c>
      <c r="AH50" s="27">
        <f t="shared" si="30"/>
        <v>80.119937935438841</v>
      </c>
      <c r="AI50" s="27">
        <f t="shared" si="31"/>
        <v>240.35981380631654</v>
      </c>
      <c r="AJ50" s="27">
        <f t="shared" si="32"/>
        <v>144.21588828378992</v>
      </c>
      <c r="AK50" s="27">
        <f t="shared" si="33"/>
        <v>64.095950348351067</v>
      </c>
      <c r="AL50" s="7">
        <f t="shared" si="34"/>
        <v>1.057130728795868</v>
      </c>
      <c r="AM50" s="27">
        <f t="shared" si="64"/>
        <v>528.79159037389638</v>
      </c>
      <c r="AN50" s="7">
        <f t="shared" si="35"/>
        <v>1.1160301384580176</v>
      </c>
      <c r="AO50" s="27">
        <f t="shared" si="36"/>
        <v>1785.6482215328281</v>
      </c>
      <c r="AP50" s="27">
        <f t="shared" si="37"/>
        <v>1696.3658104561866</v>
      </c>
      <c r="AQ50" s="7">
        <f t="shared" si="38"/>
        <v>1.1160301384580176</v>
      </c>
      <c r="AR50" s="27">
        <f t="shared" si="39"/>
        <v>255570.90170688601</v>
      </c>
      <c r="AS50" s="27">
        <f t="shared" si="40"/>
        <v>190.67750175419246</v>
      </c>
      <c r="AT50" s="27">
        <f t="shared" si="41"/>
        <v>-11987.747736342142</v>
      </c>
      <c r="AU50" s="7">
        <f>-SUM(AS$24:AS50)/AS$23</f>
        <v>3.7128695876133114E-2</v>
      </c>
      <c r="AV50" s="27">
        <f t="shared" si="13"/>
        <v>190.67750175419246</v>
      </c>
      <c r="AW50" s="27">
        <f t="shared" si="42"/>
        <v>-11987.747736342142</v>
      </c>
      <c r="AX50" s="7">
        <f>-SUM(AV$24:AV50)/AV$23</f>
        <v>3.7128695876133114E-2</v>
      </c>
      <c r="AY50" s="28"/>
      <c r="AZ50" s="27">
        <f t="shared" si="43"/>
        <v>976.89671832809768</v>
      </c>
      <c r="BA50" s="27">
        <f t="shared" si="44"/>
        <v>607.58828038627371</v>
      </c>
      <c r="BB50" s="27">
        <f t="shared" si="45"/>
        <v>369.30843794182402</v>
      </c>
      <c r="BC50" s="27">
        <f t="shared" si="46"/>
        <v>207946.6734087806</v>
      </c>
      <c r="BD50" s="27">
        <f t="shared" si="47"/>
        <v>21053.326591219451</v>
      </c>
      <c r="BE50" s="27">
        <f t="shared" si="48"/>
        <v>47624.228298105474</v>
      </c>
      <c r="BF50" s="27">
        <f t="shared" si="49"/>
        <v>0</v>
      </c>
      <c r="BG50" s="27">
        <f t="shared" si="50"/>
        <v>80.119937935438841</v>
      </c>
      <c r="BH50" s="27">
        <f t="shared" si="51"/>
        <v>240.35981380631654</v>
      </c>
      <c r="BI50" s="27">
        <f t="shared" si="52"/>
        <v>144.21588828378992</v>
      </c>
      <c r="BJ50" s="27">
        <f t="shared" si="53"/>
        <v>64.095950348351067</v>
      </c>
      <c r="BK50" s="7">
        <f t="shared" si="54"/>
        <v>1.057130728795868</v>
      </c>
      <c r="BL50" s="27">
        <f t="shared" si="65"/>
        <v>528.79159037389638</v>
      </c>
      <c r="BM50" s="7">
        <f t="shared" si="55"/>
        <v>1.1160301384580176</v>
      </c>
      <c r="BN50" s="27">
        <f t="shared" si="56"/>
        <v>1785.6482215328281</v>
      </c>
      <c r="BO50" s="27">
        <f t="shared" si="57"/>
        <v>1696.3658104561866</v>
      </c>
      <c r="BP50" s="7">
        <f t="shared" si="58"/>
        <v>1.1160301384580176</v>
      </c>
      <c r="BQ50" s="27">
        <f t="shared" si="59"/>
        <v>255570.90170688601</v>
      </c>
      <c r="BR50" s="27">
        <f t="shared" si="60"/>
        <v>190.67750175419246</v>
      </c>
      <c r="BS50" s="27">
        <f t="shared" si="61"/>
        <v>-11987.747736342142</v>
      </c>
      <c r="BT50" s="7">
        <f>-SUM(BR$24:BR50)/BR$23</f>
        <v>3.7128695876133114E-2</v>
      </c>
      <c r="BU50" s="27">
        <f t="shared" si="14"/>
        <v>190.67750175419246</v>
      </c>
      <c r="BV50" s="27">
        <f t="shared" si="62"/>
        <v>-11987.747736342142</v>
      </c>
      <c r="BW50" s="7">
        <f>-SUM(BU$24:BU50)/BU$23</f>
        <v>3.7128695876133114E-2</v>
      </c>
      <c r="BX50" s="14"/>
      <c r="BY50" s="3"/>
      <c r="BZ50" s="3"/>
      <c r="CA50" s="3"/>
      <c r="CB50" s="3"/>
      <c r="CC50" s="3"/>
      <c r="CD50" s="3"/>
      <c r="CE50" s="3"/>
      <c r="CF50" s="3"/>
      <c r="CG50" s="3"/>
      <c r="CH50" s="3"/>
      <c r="CI50" s="3"/>
      <c r="CJ50" s="3"/>
      <c r="CK50" s="3"/>
      <c r="CL50" s="3"/>
      <c r="CM50" s="3"/>
      <c r="CN50" s="3"/>
      <c r="CO50" s="3"/>
    </row>
    <row r="51" spans="1:93" x14ac:dyDescent="0.25">
      <c r="A51" s="23">
        <v>28</v>
      </c>
      <c r="B51" s="27">
        <f t="shared" si="3"/>
        <v>976.89671832809768</v>
      </c>
      <c r="C51" s="27">
        <f t="shared" si="4"/>
        <v>606.51113077561001</v>
      </c>
      <c r="D51" s="27">
        <f t="shared" si="15"/>
        <v>370.38558755248772</v>
      </c>
      <c r="E51" s="27">
        <f t="shared" si="16"/>
        <v>207576.28782122812</v>
      </c>
      <c r="F51" s="27">
        <f t="shared" si="17"/>
        <v>21423.712178771937</v>
      </c>
      <c r="G51" s="27">
        <f t="shared" si="0"/>
        <v>49035.841374710435</v>
      </c>
      <c r="H51" s="27">
        <f t="shared" si="18"/>
        <v>0</v>
      </c>
      <c r="I51" s="27">
        <f t="shared" si="5"/>
        <v>80.284971889535797</v>
      </c>
      <c r="J51" s="27">
        <f t="shared" si="6"/>
        <v>240.85491566860742</v>
      </c>
      <c r="K51" s="27">
        <f t="shared" si="7"/>
        <v>144.51294940116446</v>
      </c>
      <c r="L51" s="27">
        <f t="shared" si="8"/>
        <v>64.227977511628637</v>
      </c>
      <c r="M51" s="7">
        <f t="shared" si="9"/>
        <v>1.0593082450130069</v>
      </c>
      <c r="N51" s="27">
        <f t="shared" si="63"/>
        <v>529.88081447093623</v>
      </c>
      <c r="O51" s="7">
        <f t="shared" si="10"/>
        <v>1.1205769833883779</v>
      </c>
      <c r="P51" s="27">
        <f t="shared" si="11"/>
        <v>1792.9231734214045</v>
      </c>
      <c r="Q51" s="27">
        <f t="shared" si="12"/>
        <v>1703.2770147503343</v>
      </c>
      <c r="R51" s="7">
        <f t="shared" si="19"/>
        <v>1.1205769833883779</v>
      </c>
      <c r="S51" s="27">
        <f t="shared" si="1"/>
        <v>256612.12919593853</v>
      </c>
      <c r="T51" s="27">
        <f t="shared" si="20"/>
        <v>196.49948195130037</v>
      </c>
      <c r="U51" s="27">
        <f t="shared" si="21"/>
        <v>-11791.248254390841</v>
      </c>
      <c r="V51" s="7">
        <f>-SUM(T$24:T51)/T$23</f>
        <v>5.2911786795916273E-2</v>
      </c>
      <c r="W51" s="27">
        <f t="shared" si="2"/>
        <v>196.49948195130037</v>
      </c>
      <c r="X51" s="27">
        <f t="shared" si="22"/>
        <v>-11791.248254390841</v>
      </c>
      <c r="Y51" s="7">
        <f>-SUM(W$24:W51)/W$23</f>
        <v>5.2911786795916273E-2</v>
      </c>
      <c r="Z51" s="29"/>
      <c r="AA51" s="27">
        <f t="shared" si="23"/>
        <v>976.89671832809768</v>
      </c>
      <c r="AB51" s="27">
        <f t="shared" si="24"/>
        <v>606.51113077561001</v>
      </c>
      <c r="AC51" s="27">
        <f t="shared" si="25"/>
        <v>370.38558755248772</v>
      </c>
      <c r="AD51" s="27">
        <f t="shared" si="26"/>
        <v>207576.28782122812</v>
      </c>
      <c r="AE51" s="27">
        <f t="shared" si="27"/>
        <v>21423.712178771937</v>
      </c>
      <c r="AF51" s="27">
        <f t="shared" si="28"/>
        <v>49035.841374710435</v>
      </c>
      <c r="AG51" s="27">
        <f t="shared" si="29"/>
        <v>0</v>
      </c>
      <c r="AH51" s="27">
        <f t="shared" si="30"/>
        <v>80.284971889535797</v>
      </c>
      <c r="AI51" s="27">
        <f t="shared" si="31"/>
        <v>240.85491566860742</v>
      </c>
      <c r="AJ51" s="27">
        <f t="shared" si="32"/>
        <v>144.51294940116446</v>
      </c>
      <c r="AK51" s="27">
        <f t="shared" si="33"/>
        <v>64.227977511628637</v>
      </c>
      <c r="AL51" s="7">
        <f t="shared" si="34"/>
        <v>1.0593082450130069</v>
      </c>
      <c r="AM51" s="27">
        <f t="shared" si="64"/>
        <v>529.88081447093623</v>
      </c>
      <c r="AN51" s="7">
        <f t="shared" si="35"/>
        <v>1.1205769833883779</v>
      </c>
      <c r="AO51" s="27">
        <f t="shared" si="36"/>
        <v>1792.9231734214045</v>
      </c>
      <c r="AP51" s="27">
        <f t="shared" si="37"/>
        <v>1703.2770147503343</v>
      </c>
      <c r="AQ51" s="7">
        <f t="shared" si="38"/>
        <v>1.1205769833883779</v>
      </c>
      <c r="AR51" s="27">
        <f t="shared" si="39"/>
        <v>256612.12919593853</v>
      </c>
      <c r="AS51" s="27">
        <f t="shared" si="40"/>
        <v>196.49948195130037</v>
      </c>
      <c r="AT51" s="27">
        <f t="shared" si="41"/>
        <v>-11791.248254390841</v>
      </c>
      <c r="AU51" s="7">
        <f>-SUM(AS$24:AS51)/AS$23</f>
        <v>5.2911786795916273E-2</v>
      </c>
      <c r="AV51" s="27">
        <f t="shared" si="13"/>
        <v>196.49948195130037</v>
      </c>
      <c r="AW51" s="27">
        <f t="shared" si="42"/>
        <v>-11791.248254390841</v>
      </c>
      <c r="AX51" s="7">
        <f>-SUM(AV$24:AV51)/AV$23</f>
        <v>5.2911786795916273E-2</v>
      </c>
      <c r="AY51" s="28"/>
      <c r="AZ51" s="27">
        <f t="shared" si="43"/>
        <v>976.89671832809768</v>
      </c>
      <c r="BA51" s="27">
        <f t="shared" si="44"/>
        <v>606.51113077561001</v>
      </c>
      <c r="BB51" s="27">
        <f t="shared" si="45"/>
        <v>370.38558755248772</v>
      </c>
      <c r="BC51" s="27">
        <f t="shared" si="46"/>
        <v>207576.28782122812</v>
      </c>
      <c r="BD51" s="27">
        <f t="shared" si="47"/>
        <v>21423.712178771937</v>
      </c>
      <c r="BE51" s="27">
        <f t="shared" si="48"/>
        <v>49035.841374710435</v>
      </c>
      <c r="BF51" s="27">
        <f t="shared" si="49"/>
        <v>0</v>
      </c>
      <c r="BG51" s="27">
        <f t="shared" si="50"/>
        <v>80.284971889535797</v>
      </c>
      <c r="BH51" s="27">
        <f t="shared" si="51"/>
        <v>240.85491566860742</v>
      </c>
      <c r="BI51" s="27">
        <f t="shared" si="52"/>
        <v>144.51294940116446</v>
      </c>
      <c r="BJ51" s="27">
        <f t="shared" si="53"/>
        <v>64.227977511628637</v>
      </c>
      <c r="BK51" s="7">
        <f t="shared" si="54"/>
        <v>1.0593082450130069</v>
      </c>
      <c r="BL51" s="27">
        <f t="shared" si="65"/>
        <v>529.88081447093623</v>
      </c>
      <c r="BM51" s="7">
        <f t="shared" si="55"/>
        <v>1.1205769833883779</v>
      </c>
      <c r="BN51" s="27">
        <f t="shared" si="56"/>
        <v>1792.9231734214045</v>
      </c>
      <c r="BO51" s="27">
        <f t="shared" si="57"/>
        <v>1703.2770147503343</v>
      </c>
      <c r="BP51" s="7">
        <f t="shared" si="58"/>
        <v>1.1205769833883779</v>
      </c>
      <c r="BQ51" s="27">
        <f t="shared" si="59"/>
        <v>256612.12919593853</v>
      </c>
      <c r="BR51" s="27">
        <f t="shared" si="60"/>
        <v>196.49948195130037</v>
      </c>
      <c r="BS51" s="27">
        <f t="shared" si="61"/>
        <v>-11791.248254390841</v>
      </c>
      <c r="BT51" s="7">
        <f>-SUM(BR$24:BR51)/BR$23</f>
        <v>5.2911786795916273E-2</v>
      </c>
      <c r="BU51" s="27">
        <f t="shared" si="14"/>
        <v>196.49948195130037</v>
      </c>
      <c r="BV51" s="27">
        <f t="shared" si="62"/>
        <v>-11791.248254390841</v>
      </c>
      <c r="BW51" s="7">
        <f>-SUM(BU$24:BU51)/BU$23</f>
        <v>5.2911786795916273E-2</v>
      </c>
      <c r="BX51" s="14"/>
      <c r="BY51" s="3"/>
      <c r="BZ51" s="3"/>
      <c r="CA51" s="3"/>
      <c r="CB51" s="3"/>
      <c r="CC51" s="3"/>
      <c r="CD51" s="3"/>
      <c r="CE51" s="3"/>
      <c r="CF51" s="3"/>
      <c r="CG51" s="3"/>
      <c r="CH51" s="3"/>
      <c r="CI51" s="3"/>
      <c r="CJ51" s="3"/>
      <c r="CK51" s="3"/>
      <c r="CL51" s="3"/>
      <c r="CM51" s="3"/>
      <c r="CN51" s="3"/>
      <c r="CO51" s="3"/>
    </row>
    <row r="52" spans="1:93" x14ac:dyDescent="0.25">
      <c r="A52" s="23">
        <v>29</v>
      </c>
      <c r="B52" s="27">
        <f t="shared" si="3"/>
        <v>976.89671832809768</v>
      </c>
      <c r="C52" s="27">
        <f t="shared" si="4"/>
        <v>605.43083947858202</v>
      </c>
      <c r="D52" s="27">
        <f t="shared" si="15"/>
        <v>371.46587884951583</v>
      </c>
      <c r="E52" s="27">
        <f t="shared" si="16"/>
        <v>207204.82194237859</v>
      </c>
      <c r="F52" s="27">
        <f t="shared" si="17"/>
        <v>21795.178057621451</v>
      </c>
      <c r="G52" s="27">
        <f t="shared" si="0"/>
        <v>50452.776832289761</v>
      </c>
      <c r="H52" s="27">
        <f t="shared" si="18"/>
        <v>0</v>
      </c>
      <c r="I52" s="27">
        <f t="shared" si="5"/>
        <v>80.450345786557165</v>
      </c>
      <c r="J52" s="27">
        <f t="shared" si="6"/>
        <v>241.35103735967152</v>
      </c>
      <c r="K52" s="27">
        <f t="shared" si="7"/>
        <v>144.81062241580292</v>
      </c>
      <c r="L52" s="27">
        <f t="shared" si="8"/>
        <v>64.360276629245732</v>
      </c>
      <c r="M52" s="7">
        <f t="shared" si="9"/>
        <v>1.0614902465570282</v>
      </c>
      <c r="N52" s="27">
        <f t="shared" si="63"/>
        <v>530.97228219127737</v>
      </c>
      <c r="O52" s="7">
        <f t="shared" si="10"/>
        <v>1.1251423527278093</v>
      </c>
      <c r="P52" s="27">
        <f t="shared" si="11"/>
        <v>1800.2277643644948</v>
      </c>
      <c r="Q52" s="27">
        <f t="shared" si="12"/>
        <v>1710.21637614627</v>
      </c>
      <c r="R52" s="7">
        <f t="shared" si="19"/>
        <v>1.1251423527278093</v>
      </c>
      <c r="S52" s="27">
        <f t="shared" si="1"/>
        <v>257657.59877466832</v>
      </c>
      <c r="T52" s="27">
        <f t="shared" si="20"/>
        <v>202.34737562689497</v>
      </c>
      <c r="U52" s="27">
        <f t="shared" si="21"/>
        <v>-11588.900878763947</v>
      </c>
      <c r="V52" s="7">
        <f>-SUM(T$24:T52)/T$23</f>
        <v>6.9164588051088563E-2</v>
      </c>
      <c r="W52" s="27">
        <f t="shared" si="2"/>
        <v>202.34737562689497</v>
      </c>
      <c r="X52" s="27">
        <f t="shared" si="22"/>
        <v>-11588.900878763947</v>
      </c>
      <c r="Y52" s="7">
        <f>-SUM(W$24:W52)/W$23</f>
        <v>6.9164588051088563E-2</v>
      </c>
      <c r="Z52" s="29"/>
      <c r="AA52" s="27">
        <f t="shared" si="23"/>
        <v>976.89671832809768</v>
      </c>
      <c r="AB52" s="27">
        <f t="shared" si="24"/>
        <v>605.43083947858202</v>
      </c>
      <c r="AC52" s="27">
        <f t="shared" si="25"/>
        <v>371.46587884951583</v>
      </c>
      <c r="AD52" s="27">
        <f t="shared" si="26"/>
        <v>207204.82194237859</v>
      </c>
      <c r="AE52" s="27">
        <f t="shared" si="27"/>
        <v>21795.178057621451</v>
      </c>
      <c r="AF52" s="27">
        <f t="shared" si="28"/>
        <v>50452.776832289761</v>
      </c>
      <c r="AG52" s="27">
        <f t="shared" si="29"/>
        <v>0</v>
      </c>
      <c r="AH52" s="27">
        <f t="shared" si="30"/>
        <v>80.450345786557165</v>
      </c>
      <c r="AI52" s="27">
        <f t="shared" si="31"/>
        <v>241.35103735967152</v>
      </c>
      <c r="AJ52" s="27">
        <f t="shared" si="32"/>
        <v>144.81062241580292</v>
      </c>
      <c r="AK52" s="27">
        <f t="shared" si="33"/>
        <v>64.360276629245732</v>
      </c>
      <c r="AL52" s="7">
        <f t="shared" si="34"/>
        <v>1.0614902465570282</v>
      </c>
      <c r="AM52" s="27">
        <f t="shared" si="64"/>
        <v>530.97228219127737</v>
      </c>
      <c r="AN52" s="7">
        <f t="shared" si="35"/>
        <v>1.1251423527278093</v>
      </c>
      <c r="AO52" s="27">
        <f t="shared" si="36"/>
        <v>1800.2277643644948</v>
      </c>
      <c r="AP52" s="27">
        <f t="shared" si="37"/>
        <v>1710.21637614627</v>
      </c>
      <c r="AQ52" s="7">
        <f t="shared" si="38"/>
        <v>1.1251423527278093</v>
      </c>
      <c r="AR52" s="27">
        <f t="shared" si="39"/>
        <v>257657.59877466832</v>
      </c>
      <c r="AS52" s="27">
        <f t="shared" si="40"/>
        <v>202.34737562689497</v>
      </c>
      <c r="AT52" s="27">
        <f t="shared" si="41"/>
        <v>-11588.900878763947</v>
      </c>
      <c r="AU52" s="7">
        <f>-SUM(AS$24:AS52)/AS$23</f>
        <v>6.9164588051088563E-2</v>
      </c>
      <c r="AV52" s="27">
        <f t="shared" si="13"/>
        <v>202.34737562689497</v>
      </c>
      <c r="AW52" s="27">
        <f t="shared" si="42"/>
        <v>-11588.900878763947</v>
      </c>
      <c r="AX52" s="7">
        <f>-SUM(AV$24:AV52)/AV$23</f>
        <v>6.9164588051088563E-2</v>
      </c>
      <c r="AY52" s="28"/>
      <c r="AZ52" s="27">
        <f t="shared" si="43"/>
        <v>976.89671832809768</v>
      </c>
      <c r="BA52" s="27">
        <f t="shared" si="44"/>
        <v>605.43083947858202</v>
      </c>
      <c r="BB52" s="27">
        <f t="shared" si="45"/>
        <v>371.46587884951583</v>
      </c>
      <c r="BC52" s="27">
        <f t="shared" si="46"/>
        <v>207204.82194237859</v>
      </c>
      <c r="BD52" s="27">
        <f t="shared" si="47"/>
        <v>21795.178057621451</v>
      </c>
      <c r="BE52" s="27">
        <f t="shared" si="48"/>
        <v>50452.776832289761</v>
      </c>
      <c r="BF52" s="27">
        <f t="shared" si="49"/>
        <v>0</v>
      </c>
      <c r="BG52" s="27">
        <f t="shared" si="50"/>
        <v>80.450345786557165</v>
      </c>
      <c r="BH52" s="27">
        <f t="shared" si="51"/>
        <v>241.35103735967152</v>
      </c>
      <c r="BI52" s="27">
        <f t="shared" si="52"/>
        <v>144.81062241580292</v>
      </c>
      <c r="BJ52" s="27">
        <f t="shared" si="53"/>
        <v>64.360276629245732</v>
      </c>
      <c r="BK52" s="7">
        <f t="shared" si="54"/>
        <v>1.0614902465570282</v>
      </c>
      <c r="BL52" s="27">
        <f t="shared" si="65"/>
        <v>530.97228219127737</v>
      </c>
      <c r="BM52" s="7">
        <f t="shared" si="55"/>
        <v>1.1251423527278093</v>
      </c>
      <c r="BN52" s="27">
        <f t="shared" si="56"/>
        <v>1800.2277643644948</v>
      </c>
      <c r="BO52" s="27">
        <f t="shared" si="57"/>
        <v>1710.21637614627</v>
      </c>
      <c r="BP52" s="7">
        <f t="shared" si="58"/>
        <v>1.1251423527278093</v>
      </c>
      <c r="BQ52" s="27">
        <f t="shared" si="59"/>
        <v>257657.59877466832</v>
      </c>
      <c r="BR52" s="27">
        <f t="shared" si="60"/>
        <v>202.34737562689497</v>
      </c>
      <c r="BS52" s="27">
        <f t="shared" si="61"/>
        <v>-11588.900878763947</v>
      </c>
      <c r="BT52" s="7">
        <f>-SUM(BR$24:BR52)/BR$23</f>
        <v>6.9164588051088563E-2</v>
      </c>
      <c r="BU52" s="27">
        <f t="shared" si="14"/>
        <v>202.34737562689497</v>
      </c>
      <c r="BV52" s="27">
        <f t="shared" si="62"/>
        <v>-11588.900878763947</v>
      </c>
      <c r="BW52" s="7">
        <f>-SUM(BU$24:BU52)/BU$23</f>
        <v>6.9164588051088563E-2</v>
      </c>
      <c r="BX52" s="14"/>
      <c r="BY52" s="3"/>
      <c r="BZ52" s="3"/>
      <c r="CA52" s="3"/>
      <c r="CB52" s="3"/>
      <c r="CC52" s="3"/>
      <c r="CD52" s="3"/>
      <c r="CE52" s="3"/>
      <c r="CF52" s="3"/>
      <c r="CG52" s="3"/>
      <c r="CH52" s="3"/>
      <c r="CI52" s="3"/>
      <c r="CJ52" s="3"/>
      <c r="CK52" s="3"/>
      <c r="CL52" s="3"/>
      <c r="CM52" s="3"/>
      <c r="CN52" s="3"/>
      <c r="CO52" s="3"/>
    </row>
    <row r="53" spans="1:93" x14ac:dyDescent="0.25">
      <c r="A53" s="23">
        <v>30</v>
      </c>
      <c r="B53" s="27">
        <f t="shared" si="3"/>
        <v>976.89671832809768</v>
      </c>
      <c r="C53" s="27">
        <f t="shared" si="4"/>
        <v>604.34739733193749</v>
      </c>
      <c r="D53" s="27">
        <f t="shared" si="15"/>
        <v>372.54932099616025</v>
      </c>
      <c r="E53" s="27">
        <f t="shared" si="16"/>
        <v>206832.27262138244</v>
      </c>
      <c r="F53" s="27">
        <f t="shared" si="17"/>
        <v>22167.727378617612</v>
      </c>
      <c r="G53" s="27">
        <f t="shared" si="0"/>
        <v>51875.055104491534</v>
      </c>
      <c r="H53" s="27">
        <f t="shared" si="18"/>
        <v>0</v>
      </c>
      <c r="I53" s="27">
        <f t="shared" si="5"/>
        <v>80.616060326729709</v>
      </c>
      <c r="J53" s="27">
        <f t="shared" si="6"/>
        <v>241.84818098018914</v>
      </c>
      <c r="K53" s="27">
        <f t="shared" si="7"/>
        <v>145.10890858811351</v>
      </c>
      <c r="L53" s="27">
        <f t="shared" si="8"/>
        <v>64.49284826138377</v>
      </c>
      <c r="M53" s="7">
        <f t="shared" si="9"/>
        <v>1.0636767426669707</v>
      </c>
      <c r="N53" s="27">
        <f t="shared" si="63"/>
        <v>532.06599815641607</v>
      </c>
      <c r="O53" s="7">
        <f t="shared" si="10"/>
        <v>1.1297263219470477</v>
      </c>
      <c r="P53" s="27">
        <f t="shared" si="11"/>
        <v>1807.5621151152764</v>
      </c>
      <c r="Q53" s="27">
        <f t="shared" si="12"/>
        <v>1717.1840093595124</v>
      </c>
      <c r="R53" s="7">
        <f t="shared" si="19"/>
        <v>1.1297263219470477</v>
      </c>
      <c r="S53" s="27">
        <f t="shared" si="1"/>
        <v>258707.32772587391</v>
      </c>
      <c r="T53" s="27">
        <f t="shared" si="20"/>
        <v>208.22129287499865</v>
      </c>
      <c r="U53" s="27">
        <f t="shared" si="21"/>
        <v>-11380.679585888949</v>
      </c>
      <c r="V53" s="7">
        <f>-SUM(T$24:T53)/T$23</f>
        <v>8.5889189888437856E-2</v>
      </c>
      <c r="W53" s="27">
        <f t="shared" si="2"/>
        <v>208.22129287499865</v>
      </c>
      <c r="X53" s="27">
        <f t="shared" si="22"/>
        <v>-11380.679585888949</v>
      </c>
      <c r="Y53" s="7">
        <f>-SUM(W$24:W53)/W$23</f>
        <v>8.5889189888437856E-2</v>
      </c>
      <c r="Z53" s="29"/>
      <c r="AA53" s="27">
        <f t="shared" si="23"/>
        <v>976.89671832809768</v>
      </c>
      <c r="AB53" s="27">
        <f t="shared" si="24"/>
        <v>604.34739733193749</v>
      </c>
      <c r="AC53" s="27">
        <f t="shared" si="25"/>
        <v>372.54932099616025</v>
      </c>
      <c r="AD53" s="27">
        <f t="shared" si="26"/>
        <v>206832.27262138244</v>
      </c>
      <c r="AE53" s="27">
        <f t="shared" si="27"/>
        <v>22167.727378617612</v>
      </c>
      <c r="AF53" s="27">
        <f t="shared" si="28"/>
        <v>51875.055104491534</v>
      </c>
      <c r="AG53" s="27">
        <f t="shared" si="29"/>
        <v>0</v>
      </c>
      <c r="AH53" s="27">
        <f t="shared" si="30"/>
        <v>80.616060326729709</v>
      </c>
      <c r="AI53" s="27">
        <f t="shared" si="31"/>
        <v>241.84818098018914</v>
      </c>
      <c r="AJ53" s="27">
        <f t="shared" si="32"/>
        <v>145.10890858811351</v>
      </c>
      <c r="AK53" s="27">
        <f t="shared" si="33"/>
        <v>64.49284826138377</v>
      </c>
      <c r="AL53" s="7">
        <f t="shared" si="34"/>
        <v>1.0636767426669707</v>
      </c>
      <c r="AM53" s="27">
        <f t="shared" si="64"/>
        <v>532.06599815641607</v>
      </c>
      <c r="AN53" s="7">
        <f t="shared" si="35"/>
        <v>1.1297263219470477</v>
      </c>
      <c r="AO53" s="27">
        <f t="shared" si="36"/>
        <v>1807.5621151152764</v>
      </c>
      <c r="AP53" s="27">
        <f t="shared" si="37"/>
        <v>1717.1840093595124</v>
      </c>
      <c r="AQ53" s="7">
        <f t="shared" si="38"/>
        <v>1.1297263219470477</v>
      </c>
      <c r="AR53" s="27">
        <f t="shared" si="39"/>
        <v>258707.32772587391</v>
      </c>
      <c r="AS53" s="27">
        <f t="shared" si="40"/>
        <v>208.22129287499865</v>
      </c>
      <c r="AT53" s="27">
        <f t="shared" si="41"/>
        <v>-11380.679585888949</v>
      </c>
      <c r="AU53" s="7">
        <f>-SUM(AS$24:AS53)/AS$23</f>
        <v>8.5889189888437856E-2</v>
      </c>
      <c r="AV53" s="27">
        <f t="shared" si="13"/>
        <v>208.22129287499865</v>
      </c>
      <c r="AW53" s="27">
        <f t="shared" si="42"/>
        <v>-11380.679585888949</v>
      </c>
      <c r="AX53" s="7">
        <f>-SUM(AV$24:AV53)/AV$23</f>
        <v>8.5889189888437856E-2</v>
      </c>
      <c r="AY53" s="28"/>
      <c r="AZ53" s="27">
        <f t="shared" si="43"/>
        <v>976.89671832809768</v>
      </c>
      <c r="BA53" s="27">
        <f t="shared" si="44"/>
        <v>604.34739733193749</v>
      </c>
      <c r="BB53" s="27">
        <f t="shared" si="45"/>
        <v>372.54932099616025</v>
      </c>
      <c r="BC53" s="27">
        <f t="shared" si="46"/>
        <v>206832.27262138244</v>
      </c>
      <c r="BD53" s="27">
        <f t="shared" si="47"/>
        <v>22167.727378617612</v>
      </c>
      <c r="BE53" s="27">
        <f t="shared" si="48"/>
        <v>51875.055104491534</v>
      </c>
      <c r="BF53" s="27">
        <f t="shared" si="49"/>
        <v>0</v>
      </c>
      <c r="BG53" s="27">
        <f t="shared" si="50"/>
        <v>80.616060326729709</v>
      </c>
      <c r="BH53" s="27">
        <f t="shared" si="51"/>
        <v>241.84818098018914</v>
      </c>
      <c r="BI53" s="27">
        <f t="shared" si="52"/>
        <v>145.10890858811351</v>
      </c>
      <c r="BJ53" s="27">
        <f t="shared" si="53"/>
        <v>64.49284826138377</v>
      </c>
      <c r="BK53" s="7">
        <f t="shared" si="54"/>
        <v>1.0636767426669707</v>
      </c>
      <c r="BL53" s="27">
        <f t="shared" si="65"/>
        <v>532.06599815641607</v>
      </c>
      <c r="BM53" s="7">
        <f t="shared" si="55"/>
        <v>1.1297263219470477</v>
      </c>
      <c r="BN53" s="27">
        <f t="shared" si="56"/>
        <v>1807.5621151152764</v>
      </c>
      <c r="BO53" s="27">
        <f t="shared" si="57"/>
        <v>1717.1840093595124</v>
      </c>
      <c r="BP53" s="7">
        <f t="shared" si="58"/>
        <v>1.1297263219470477</v>
      </c>
      <c r="BQ53" s="27">
        <f t="shared" si="59"/>
        <v>258707.32772587391</v>
      </c>
      <c r="BR53" s="27">
        <f t="shared" si="60"/>
        <v>208.22129287499865</v>
      </c>
      <c r="BS53" s="27">
        <f t="shared" si="61"/>
        <v>-11380.679585888949</v>
      </c>
      <c r="BT53" s="7">
        <f>-SUM(BR$24:BR53)/BR$23</f>
        <v>8.5889189888437856E-2</v>
      </c>
      <c r="BU53" s="27">
        <f t="shared" si="14"/>
        <v>208.22129287499865</v>
      </c>
      <c r="BV53" s="27">
        <f t="shared" si="62"/>
        <v>-11380.679585888949</v>
      </c>
      <c r="BW53" s="7">
        <f>-SUM(BU$24:BU53)/BU$23</f>
        <v>8.5889189888437856E-2</v>
      </c>
      <c r="BX53" s="14"/>
      <c r="BY53" s="3"/>
      <c r="BZ53" s="3"/>
      <c r="CA53" s="3"/>
      <c r="CB53" s="3"/>
      <c r="CC53" s="3"/>
      <c r="CD53" s="3"/>
      <c r="CE53" s="3"/>
      <c r="CF53" s="3"/>
      <c r="CG53" s="3"/>
      <c r="CH53" s="3"/>
      <c r="CI53" s="3"/>
      <c r="CJ53" s="3"/>
      <c r="CK53" s="3"/>
      <c r="CL53" s="3"/>
      <c r="CM53" s="3"/>
      <c r="CN53" s="3"/>
      <c r="CO53" s="3"/>
    </row>
    <row r="54" spans="1:93" x14ac:dyDescent="0.25">
      <c r="A54" s="23">
        <v>31</v>
      </c>
      <c r="B54" s="27">
        <f t="shared" si="3"/>
        <v>976.89671832809768</v>
      </c>
      <c r="C54" s="27">
        <f t="shared" si="4"/>
        <v>603.26079514569858</v>
      </c>
      <c r="D54" s="27">
        <f t="shared" si="15"/>
        <v>373.63592318239904</v>
      </c>
      <c r="E54" s="27">
        <f t="shared" si="16"/>
        <v>206458.63669820005</v>
      </c>
      <c r="F54" s="27">
        <f t="shared" si="17"/>
        <v>22541.363301800011</v>
      </c>
      <c r="G54" s="27">
        <f t="shared" si="0"/>
        <v>53302.696704566013</v>
      </c>
      <c r="H54" s="27">
        <f t="shared" si="18"/>
        <v>0</v>
      </c>
      <c r="I54" s="27">
        <f t="shared" si="5"/>
        <v>80.782116211722538</v>
      </c>
      <c r="J54" s="27">
        <f t="shared" si="6"/>
        <v>242.34634863516763</v>
      </c>
      <c r="K54" s="27">
        <f t="shared" si="7"/>
        <v>145.40780918110059</v>
      </c>
      <c r="L54" s="27">
        <f t="shared" si="8"/>
        <v>64.625692969378036</v>
      </c>
      <c r="M54" s="7">
        <f t="shared" si="9"/>
        <v>1.0658677426009042</v>
      </c>
      <c r="N54" s="27">
        <f t="shared" si="63"/>
        <v>533.16196699736884</v>
      </c>
      <c r="O54" s="7">
        <f t="shared" si="10"/>
        <v>1.1343289668243057</v>
      </c>
      <c r="P54" s="27">
        <f t="shared" si="11"/>
        <v>1814.9263469188891</v>
      </c>
      <c r="Q54" s="27">
        <f t="shared" si="12"/>
        <v>1724.1800295729445</v>
      </c>
      <c r="R54" s="7">
        <f t="shared" si="19"/>
        <v>1.1343289668243057</v>
      </c>
      <c r="S54" s="27">
        <f t="shared" si="1"/>
        <v>259761.333402766</v>
      </c>
      <c r="T54" s="27">
        <f t="shared" si="20"/>
        <v>214.12134424747796</v>
      </c>
      <c r="U54" s="27">
        <f t="shared" si="21"/>
        <v>-11166.558241641471</v>
      </c>
      <c r="V54" s="7">
        <f>-SUM(T$24:T54)/T$23</f>
        <v>0.10308769143442002</v>
      </c>
      <c r="W54" s="27">
        <f t="shared" si="2"/>
        <v>214.12134424747796</v>
      </c>
      <c r="X54" s="27">
        <f t="shared" si="22"/>
        <v>-11166.558241641471</v>
      </c>
      <c r="Y54" s="7">
        <f>-SUM(W$24:W54)/W$23</f>
        <v>0.10308769143442002</v>
      </c>
      <c r="Z54" s="29"/>
      <c r="AA54" s="27">
        <f t="shared" si="23"/>
        <v>976.89671832809768</v>
      </c>
      <c r="AB54" s="27">
        <f t="shared" si="24"/>
        <v>603.26079514569858</v>
      </c>
      <c r="AC54" s="27">
        <f t="shared" si="25"/>
        <v>373.63592318239904</v>
      </c>
      <c r="AD54" s="27">
        <f t="shared" si="26"/>
        <v>206458.63669820005</v>
      </c>
      <c r="AE54" s="27">
        <f t="shared" si="27"/>
        <v>22541.363301800011</v>
      </c>
      <c r="AF54" s="27">
        <f t="shared" si="28"/>
        <v>53302.696704566013</v>
      </c>
      <c r="AG54" s="27">
        <f t="shared" si="29"/>
        <v>0</v>
      </c>
      <c r="AH54" s="27">
        <f t="shared" si="30"/>
        <v>80.782116211722538</v>
      </c>
      <c r="AI54" s="27">
        <f t="shared" si="31"/>
        <v>242.34634863516763</v>
      </c>
      <c r="AJ54" s="27">
        <f t="shared" si="32"/>
        <v>145.40780918110059</v>
      </c>
      <c r="AK54" s="27">
        <f t="shared" si="33"/>
        <v>64.625692969378036</v>
      </c>
      <c r="AL54" s="7">
        <f t="shared" si="34"/>
        <v>1.0658677426009042</v>
      </c>
      <c r="AM54" s="27">
        <f t="shared" si="64"/>
        <v>533.16196699736884</v>
      </c>
      <c r="AN54" s="7">
        <f t="shared" si="35"/>
        <v>1.1343289668243057</v>
      </c>
      <c r="AO54" s="27">
        <f t="shared" si="36"/>
        <v>1814.9263469188891</v>
      </c>
      <c r="AP54" s="27">
        <f t="shared" si="37"/>
        <v>1724.1800295729445</v>
      </c>
      <c r="AQ54" s="7">
        <f t="shared" si="38"/>
        <v>1.1343289668243057</v>
      </c>
      <c r="AR54" s="27">
        <f t="shared" si="39"/>
        <v>259761.333402766</v>
      </c>
      <c r="AS54" s="27">
        <f t="shared" si="40"/>
        <v>214.12134424747796</v>
      </c>
      <c r="AT54" s="27">
        <f t="shared" si="41"/>
        <v>-11166.558241641471</v>
      </c>
      <c r="AU54" s="7">
        <f>-SUM(AS$24:AS54)/AS$23</f>
        <v>0.10308769143442002</v>
      </c>
      <c r="AV54" s="27">
        <f t="shared" si="13"/>
        <v>214.12134424747796</v>
      </c>
      <c r="AW54" s="27">
        <f t="shared" si="42"/>
        <v>-11166.558241641471</v>
      </c>
      <c r="AX54" s="7">
        <f>-SUM(AV$24:AV54)/AV$23</f>
        <v>0.10308769143442002</v>
      </c>
      <c r="AY54" s="28"/>
      <c r="AZ54" s="27">
        <f t="shared" si="43"/>
        <v>976.89671832809768</v>
      </c>
      <c r="BA54" s="27">
        <f t="shared" si="44"/>
        <v>603.26079514569858</v>
      </c>
      <c r="BB54" s="27">
        <f t="shared" si="45"/>
        <v>373.63592318239904</v>
      </c>
      <c r="BC54" s="27">
        <f t="shared" si="46"/>
        <v>206458.63669820005</v>
      </c>
      <c r="BD54" s="27">
        <f t="shared" si="47"/>
        <v>22541.363301800011</v>
      </c>
      <c r="BE54" s="27">
        <f t="shared" si="48"/>
        <v>53302.696704566013</v>
      </c>
      <c r="BF54" s="27">
        <f t="shared" si="49"/>
        <v>0</v>
      </c>
      <c r="BG54" s="27">
        <f t="shared" si="50"/>
        <v>80.782116211722538</v>
      </c>
      <c r="BH54" s="27">
        <f t="shared" si="51"/>
        <v>242.34634863516763</v>
      </c>
      <c r="BI54" s="27">
        <f t="shared" si="52"/>
        <v>145.40780918110059</v>
      </c>
      <c r="BJ54" s="27">
        <f t="shared" si="53"/>
        <v>64.625692969378036</v>
      </c>
      <c r="BK54" s="7">
        <f t="shared" si="54"/>
        <v>1.0658677426009042</v>
      </c>
      <c r="BL54" s="27">
        <f t="shared" si="65"/>
        <v>533.16196699736884</v>
      </c>
      <c r="BM54" s="7">
        <f t="shared" si="55"/>
        <v>1.1343289668243057</v>
      </c>
      <c r="BN54" s="27">
        <f t="shared" si="56"/>
        <v>1814.9263469188891</v>
      </c>
      <c r="BO54" s="27">
        <f t="shared" si="57"/>
        <v>1724.1800295729445</v>
      </c>
      <c r="BP54" s="7">
        <f t="shared" si="58"/>
        <v>1.1343289668243057</v>
      </c>
      <c r="BQ54" s="27">
        <f t="shared" si="59"/>
        <v>259761.333402766</v>
      </c>
      <c r="BR54" s="27">
        <f t="shared" si="60"/>
        <v>214.12134424747796</v>
      </c>
      <c r="BS54" s="27">
        <f t="shared" si="61"/>
        <v>-11166.558241641471</v>
      </c>
      <c r="BT54" s="7">
        <f>-SUM(BR$24:BR54)/BR$23</f>
        <v>0.10308769143442002</v>
      </c>
      <c r="BU54" s="27">
        <f t="shared" si="14"/>
        <v>214.12134424747796</v>
      </c>
      <c r="BV54" s="27">
        <f t="shared" si="62"/>
        <v>-11166.558241641471</v>
      </c>
      <c r="BW54" s="7">
        <f>-SUM(BU$24:BU54)/BU$23</f>
        <v>0.10308769143442002</v>
      </c>
      <c r="BX54" s="14"/>
      <c r="BY54" s="3"/>
      <c r="BZ54" s="3"/>
      <c r="CA54" s="3"/>
      <c r="CB54" s="3"/>
      <c r="CC54" s="3"/>
      <c r="CD54" s="3"/>
      <c r="CE54" s="3"/>
      <c r="CF54" s="3"/>
      <c r="CG54" s="3"/>
      <c r="CH54" s="3"/>
      <c r="CI54" s="3"/>
      <c r="CJ54" s="3"/>
      <c r="CK54" s="3"/>
      <c r="CL54" s="3"/>
      <c r="CM54" s="3"/>
      <c r="CN54" s="3"/>
      <c r="CO54" s="3"/>
    </row>
    <row r="55" spans="1:93" x14ac:dyDescent="0.25">
      <c r="A55" s="23">
        <v>32</v>
      </c>
      <c r="B55" s="27">
        <f t="shared" si="3"/>
        <v>976.89671832809768</v>
      </c>
      <c r="C55" s="27">
        <f t="shared" si="4"/>
        <v>602.17102370308328</v>
      </c>
      <c r="D55" s="27">
        <f t="shared" si="15"/>
        <v>374.72569462501434</v>
      </c>
      <c r="E55" s="27">
        <f t="shared" si="16"/>
        <v>206083.91100357502</v>
      </c>
      <c r="F55" s="27">
        <f t="shared" si="17"/>
        <v>22916.088996425024</v>
      </c>
      <c r="G55" s="27">
        <f t="shared" si="0"/>
        <v>54735.722225679434</v>
      </c>
      <c r="H55" s="27">
        <f t="shared" si="18"/>
        <v>0</v>
      </c>
      <c r="I55" s="27">
        <f t="shared" si="5"/>
        <v>80.948514144650105</v>
      </c>
      <c r="J55" s="27">
        <f t="shared" si="6"/>
        <v>242.84554243395033</v>
      </c>
      <c r="K55" s="27">
        <f t="shared" si="7"/>
        <v>145.70732546037019</v>
      </c>
      <c r="L55" s="27">
        <f t="shared" si="8"/>
        <v>64.758811315720081</v>
      </c>
      <c r="M55" s="7">
        <f t="shared" si="9"/>
        <v>1.068063255635969</v>
      </c>
      <c r="N55" s="27">
        <f t="shared" si="63"/>
        <v>534.26019335469073</v>
      </c>
      <c r="O55" s="7">
        <f t="shared" si="10"/>
        <v>1.1389503634465259</v>
      </c>
      <c r="P55" s="27">
        <f t="shared" si="11"/>
        <v>1822.3205815144415</v>
      </c>
      <c r="Q55" s="27">
        <f t="shared" si="12"/>
        <v>1731.2045524387195</v>
      </c>
      <c r="R55" s="7">
        <f t="shared" si="19"/>
        <v>1.1389503634465259</v>
      </c>
      <c r="S55" s="27">
        <f t="shared" si="1"/>
        <v>260819.63322925442</v>
      </c>
      <c r="T55" s="27">
        <f t="shared" si="20"/>
        <v>220.04764075593107</v>
      </c>
      <c r="U55" s="27">
        <f t="shared" si="21"/>
        <v>-10946.51060088554</v>
      </c>
      <c r="V55" s="7">
        <f>-SUM(T$24:T55)/T$23</f>
        <v>0.12076220073208517</v>
      </c>
      <c r="W55" s="27">
        <f t="shared" si="2"/>
        <v>220.04764075593107</v>
      </c>
      <c r="X55" s="27">
        <f t="shared" si="22"/>
        <v>-10946.51060088554</v>
      </c>
      <c r="Y55" s="7">
        <f>-SUM(W$24:W55)/W$23</f>
        <v>0.12076220073208517</v>
      </c>
      <c r="Z55" s="29"/>
      <c r="AA55" s="27">
        <f t="shared" si="23"/>
        <v>976.89671832809768</v>
      </c>
      <c r="AB55" s="27">
        <f t="shared" si="24"/>
        <v>602.17102370308328</v>
      </c>
      <c r="AC55" s="27">
        <f t="shared" si="25"/>
        <v>374.72569462501434</v>
      </c>
      <c r="AD55" s="27">
        <f t="shared" si="26"/>
        <v>206083.91100357502</v>
      </c>
      <c r="AE55" s="27">
        <f t="shared" si="27"/>
        <v>22916.088996425024</v>
      </c>
      <c r="AF55" s="27">
        <f t="shared" si="28"/>
        <v>54735.722225679434</v>
      </c>
      <c r="AG55" s="27">
        <f t="shared" si="29"/>
        <v>0</v>
      </c>
      <c r="AH55" s="27">
        <f t="shared" si="30"/>
        <v>80.948514144650105</v>
      </c>
      <c r="AI55" s="27">
        <f t="shared" si="31"/>
        <v>242.84554243395033</v>
      </c>
      <c r="AJ55" s="27">
        <f t="shared" si="32"/>
        <v>145.70732546037019</v>
      </c>
      <c r="AK55" s="27">
        <f t="shared" si="33"/>
        <v>64.758811315720081</v>
      </c>
      <c r="AL55" s="7">
        <f t="shared" si="34"/>
        <v>1.068063255635969</v>
      </c>
      <c r="AM55" s="27">
        <f t="shared" si="64"/>
        <v>534.26019335469073</v>
      </c>
      <c r="AN55" s="7">
        <f t="shared" si="35"/>
        <v>1.1389503634465259</v>
      </c>
      <c r="AO55" s="27">
        <f t="shared" si="36"/>
        <v>1822.3205815144415</v>
      </c>
      <c r="AP55" s="27">
        <f t="shared" si="37"/>
        <v>1731.2045524387195</v>
      </c>
      <c r="AQ55" s="7">
        <f t="shared" si="38"/>
        <v>1.1389503634465259</v>
      </c>
      <c r="AR55" s="27">
        <f t="shared" si="39"/>
        <v>260819.63322925442</v>
      </c>
      <c r="AS55" s="27">
        <f t="shared" si="40"/>
        <v>220.04764075593107</v>
      </c>
      <c r="AT55" s="27">
        <f t="shared" si="41"/>
        <v>-10946.51060088554</v>
      </c>
      <c r="AU55" s="7">
        <f>-SUM(AS$24:AS55)/AS$23</f>
        <v>0.12076220073208517</v>
      </c>
      <c r="AV55" s="27">
        <f t="shared" si="13"/>
        <v>220.04764075593107</v>
      </c>
      <c r="AW55" s="27">
        <f t="shared" si="42"/>
        <v>-10946.51060088554</v>
      </c>
      <c r="AX55" s="7">
        <f>-SUM(AV$24:AV55)/AV$23</f>
        <v>0.12076220073208517</v>
      </c>
      <c r="AY55" s="28"/>
      <c r="AZ55" s="27">
        <f t="shared" si="43"/>
        <v>976.89671832809768</v>
      </c>
      <c r="BA55" s="27">
        <f t="shared" si="44"/>
        <v>602.17102370308328</v>
      </c>
      <c r="BB55" s="27">
        <f t="shared" si="45"/>
        <v>374.72569462501434</v>
      </c>
      <c r="BC55" s="27">
        <f t="shared" si="46"/>
        <v>206083.91100357502</v>
      </c>
      <c r="BD55" s="27">
        <f t="shared" si="47"/>
        <v>22916.088996425024</v>
      </c>
      <c r="BE55" s="27">
        <f t="shared" si="48"/>
        <v>54735.722225679434</v>
      </c>
      <c r="BF55" s="27">
        <f t="shared" si="49"/>
        <v>0</v>
      </c>
      <c r="BG55" s="27">
        <f t="shared" si="50"/>
        <v>80.948514144650105</v>
      </c>
      <c r="BH55" s="27">
        <f t="shared" si="51"/>
        <v>242.84554243395033</v>
      </c>
      <c r="BI55" s="27">
        <f t="shared" si="52"/>
        <v>145.70732546037019</v>
      </c>
      <c r="BJ55" s="27">
        <f t="shared" si="53"/>
        <v>64.758811315720081</v>
      </c>
      <c r="BK55" s="7">
        <f t="shared" si="54"/>
        <v>1.068063255635969</v>
      </c>
      <c r="BL55" s="27">
        <f t="shared" si="65"/>
        <v>534.26019335469073</v>
      </c>
      <c r="BM55" s="7">
        <f t="shared" si="55"/>
        <v>1.1389503634465259</v>
      </c>
      <c r="BN55" s="27">
        <f t="shared" si="56"/>
        <v>1822.3205815144415</v>
      </c>
      <c r="BO55" s="27">
        <f t="shared" si="57"/>
        <v>1731.2045524387195</v>
      </c>
      <c r="BP55" s="7">
        <f t="shared" si="58"/>
        <v>1.1389503634465259</v>
      </c>
      <c r="BQ55" s="27">
        <f t="shared" si="59"/>
        <v>260819.63322925442</v>
      </c>
      <c r="BR55" s="27">
        <f t="shared" si="60"/>
        <v>220.04764075593107</v>
      </c>
      <c r="BS55" s="27">
        <f t="shared" si="61"/>
        <v>-10946.51060088554</v>
      </c>
      <c r="BT55" s="7">
        <f>-SUM(BR$24:BR55)/BR$23</f>
        <v>0.12076220073208517</v>
      </c>
      <c r="BU55" s="27">
        <f t="shared" si="14"/>
        <v>220.04764075593107</v>
      </c>
      <c r="BV55" s="27">
        <f t="shared" si="62"/>
        <v>-10946.51060088554</v>
      </c>
      <c r="BW55" s="7">
        <f>-SUM(BU$24:BU55)/BU$23</f>
        <v>0.12076220073208517</v>
      </c>
      <c r="BX55" s="14"/>
      <c r="BY55" s="3"/>
      <c r="BZ55" s="3"/>
      <c r="CA55" s="3"/>
      <c r="CB55" s="3"/>
      <c r="CC55" s="3"/>
      <c r="CD55" s="3"/>
      <c r="CE55" s="3"/>
      <c r="CF55" s="3"/>
      <c r="CG55" s="3"/>
      <c r="CH55" s="3"/>
      <c r="CI55" s="3"/>
      <c r="CJ55" s="3"/>
      <c r="CK55" s="3"/>
      <c r="CL55" s="3"/>
      <c r="CM55" s="3"/>
      <c r="CN55" s="3"/>
      <c r="CO55" s="3"/>
    </row>
    <row r="56" spans="1:93" x14ac:dyDescent="0.25">
      <c r="A56" s="23">
        <v>33</v>
      </c>
      <c r="B56" s="27">
        <f t="shared" si="3"/>
        <v>976.89671832809768</v>
      </c>
      <c r="C56" s="27">
        <f t="shared" si="4"/>
        <v>601.07807376042717</v>
      </c>
      <c r="D56" s="27">
        <f t="shared" si="15"/>
        <v>375.81864456767067</v>
      </c>
      <c r="E56" s="27">
        <f t="shared" si="16"/>
        <v>205708.09235900734</v>
      </c>
      <c r="F56" s="27">
        <f t="shared" si="17"/>
        <v>23291.907640992693</v>
      </c>
      <c r="G56" s="27">
        <f t="shared" si="0"/>
        <v>56174.152341228852</v>
      </c>
      <c r="H56" s="27">
        <f t="shared" si="18"/>
        <v>0</v>
      </c>
      <c r="I56" s="27">
        <f t="shared" si="5"/>
        <v>81.115254830075116</v>
      </c>
      <c r="J56" s="27">
        <f t="shared" si="6"/>
        <v>243.34576449022538</v>
      </c>
      <c r="K56" s="27">
        <f t="shared" si="7"/>
        <v>146.00745869413524</v>
      </c>
      <c r="L56" s="27">
        <f t="shared" si="8"/>
        <v>64.892203864060093</v>
      </c>
      <c r="M56" s="7">
        <f t="shared" si="9"/>
        <v>1.0702632910684142</v>
      </c>
      <c r="N56" s="27">
        <f t="shared" si="63"/>
        <v>535.36068187849583</v>
      </c>
      <c r="O56" s="7">
        <f t="shared" si="10"/>
        <v>1.1435905882106383</v>
      </c>
      <c r="P56" s="27">
        <f t="shared" si="11"/>
        <v>1829.7449411370212</v>
      </c>
      <c r="Q56" s="27">
        <f t="shared" si="12"/>
        <v>1738.25769408017</v>
      </c>
      <c r="R56" s="7">
        <f t="shared" si="19"/>
        <v>1.1435905882106383</v>
      </c>
      <c r="S56" s="27">
        <f t="shared" si="1"/>
        <v>261882.24470023616</v>
      </c>
      <c r="T56" s="27">
        <f t="shared" si="20"/>
        <v>226.00029387357654</v>
      </c>
      <c r="U56" s="27">
        <f t="shared" si="21"/>
        <v>-10720.510307011964</v>
      </c>
      <c r="V56" s="7">
        <f>-SUM(T$24:T56)/T$23</f>
        <v>0.13891483477815558</v>
      </c>
      <c r="W56" s="27">
        <f t="shared" si="2"/>
        <v>226.00029387357654</v>
      </c>
      <c r="X56" s="27">
        <f t="shared" si="22"/>
        <v>-10720.510307011964</v>
      </c>
      <c r="Y56" s="7">
        <f>-SUM(W$24:W56)/W$23</f>
        <v>0.13891483477815558</v>
      </c>
      <c r="Z56" s="29"/>
      <c r="AA56" s="27">
        <f t="shared" si="23"/>
        <v>976.89671832809768</v>
      </c>
      <c r="AB56" s="27">
        <f t="shared" si="24"/>
        <v>601.07807376042717</v>
      </c>
      <c r="AC56" s="27">
        <f t="shared" si="25"/>
        <v>375.81864456767067</v>
      </c>
      <c r="AD56" s="27">
        <f t="shared" si="26"/>
        <v>205708.09235900734</v>
      </c>
      <c r="AE56" s="27">
        <f t="shared" si="27"/>
        <v>23291.907640992693</v>
      </c>
      <c r="AF56" s="27">
        <f t="shared" si="28"/>
        <v>56174.152341228852</v>
      </c>
      <c r="AG56" s="27">
        <f t="shared" si="29"/>
        <v>0</v>
      </c>
      <c r="AH56" s="27">
        <f t="shared" si="30"/>
        <v>81.115254830075116</v>
      </c>
      <c r="AI56" s="27">
        <f t="shared" si="31"/>
        <v>243.34576449022538</v>
      </c>
      <c r="AJ56" s="27">
        <f t="shared" si="32"/>
        <v>146.00745869413524</v>
      </c>
      <c r="AK56" s="27">
        <f t="shared" si="33"/>
        <v>64.892203864060093</v>
      </c>
      <c r="AL56" s="7">
        <f t="shared" si="34"/>
        <v>1.0702632910684142</v>
      </c>
      <c r="AM56" s="27">
        <f t="shared" si="64"/>
        <v>535.36068187849583</v>
      </c>
      <c r="AN56" s="7">
        <f t="shared" si="35"/>
        <v>1.1435905882106383</v>
      </c>
      <c r="AO56" s="27">
        <f t="shared" si="36"/>
        <v>1829.7449411370212</v>
      </c>
      <c r="AP56" s="27">
        <f t="shared" si="37"/>
        <v>1738.25769408017</v>
      </c>
      <c r="AQ56" s="7">
        <f t="shared" si="38"/>
        <v>1.1435905882106383</v>
      </c>
      <c r="AR56" s="27">
        <f t="shared" si="39"/>
        <v>261882.24470023616</v>
      </c>
      <c r="AS56" s="27">
        <f t="shared" si="40"/>
        <v>226.00029387357654</v>
      </c>
      <c r="AT56" s="27">
        <f t="shared" si="41"/>
        <v>-10720.510307011964</v>
      </c>
      <c r="AU56" s="7">
        <f>-SUM(AS$24:AS56)/AS$23</f>
        <v>0.13891483477815558</v>
      </c>
      <c r="AV56" s="27">
        <f t="shared" si="13"/>
        <v>226.00029387357654</v>
      </c>
      <c r="AW56" s="27">
        <f t="shared" si="42"/>
        <v>-10720.510307011964</v>
      </c>
      <c r="AX56" s="7">
        <f>-SUM(AV$24:AV56)/AV$23</f>
        <v>0.13891483477815558</v>
      </c>
      <c r="AY56" s="28"/>
      <c r="AZ56" s="27">
        <f t="shared" si="43"/>
        <v>976.89671832809768</v>
      </c>
      <c r="BA56" s="27">
        <f t="shared" si="44"/>
        <v>601.07807376042717</v>
      </c>
      <c r="BB56" s="27">
        <f t="shared" si="45"/>
        <v>375.81864456767067</v>
      </c>
      <c r="BC56" s="27">
        <f t="shared" si="46"/>
        <v>205708.09235900734</v>
      </c>
      <c r="BD56" s="27">
        <f t="shared" si="47"/>
        <v>23291.907640992693</v>
      </c>
      <c r="BE56" s="27">
        <f t="shared" si="48"/>
        <v>56174.152341228852</v>
      </c>
      <c r="BF56" s="27">
        <f t="shared" si="49"/>
        <v>0</v>
      </c>
      <c r="BG56" s="27">
        <f t="shared" si="50"/>
        <v>81.115254830075116</v>
      </c>
      <c r="BH56" s="27">
        <f t="shared" si="51"/>
        <v>243.34576449022538</v>
      </c>
      <c r="BI56" s="27">
        <f t="shared" si="52"/>
        <v>146.00745869413524</v>
      </c>
      <c r="BJ56" s="27">
        <f t="shared" si="53"/>
        <v>64.892203864060093</v>
      </c>
      <c r="BK56" s="7">
        <f t="shared" si="54"/>
        <v>1.0702632910684142</v>
      </c>
      <c r="BL56" s="27">
        <f t="shared" si="65"/>
        <v>535.36068187849583</v>
      </c>
      <c r="BM56" s="7">
        <f t="shared" si="55"/>
        <v>1.1435905882106383</v>
      </c>
      <c r="BN56" s="27">
        <f t="shared" si="56"/>
        <v>1829.7449411370212</v>
      </c>
      <c r="BO56" s="27">
        <f t="shared" si="57"/>
        <v>1738.25769408017</v>
      </c>
      <c r="BP56" s="7">
        <f t="shared" si="58"/>
        <v>1.1435905882106383</v>
      </c>
      <c r="BQ56" s="27">
        <f t="shared" si="59"/>
        <v>261882.24470023616</v>
      </c>
      <c r="BR56" s="27">
        <f t="shared" si="60"/>
        <v>226.00029387357654</v>
      </c>
      <c r="BS56" s="27">
        <f t="shared" si="61"/>
        <v>-10720.510307011964</v>
      </c>
      <c r="BT56" s="7">
        <f>-SUM(BR$24:BR56)/BR$23</f>
        <v>0.13891483477815558</v>
      </c>
      <c r="BU56" s="27">
        <f t="shared" si="14"/>
        <v>226.00029387357654</v>
      </c>
      <c r="BV56" s="27">
        <f t="shared" si="62"/>
        <v>-10720.510307011964</v>
      </c>
      <c r="BW56" s="7">
        <f>-SUM(BU$24:BU56)/BU$23</f>
        <v>0.13891483477815558</v>
      </c>
      <c r="BX56" s="14"/>
      <c r="BY56" s="3"/>
      <c r="BZ56" s="3"/>
      <c r="CA56" s="3"/>
      <c r="CB56" s="3"/>
      <c r="CC56" s="3"/>
      <c r="CD56" s="3"/>
      <c r="CE56" s="3"/>
      <c r="CF56" s="3"/>
      <c r="CG56" s="3"/>
      <c r="CH56" s="3"/>
      <c r="CI56" s="3"/>
      <c r="CJ56" s="3"/>
      <c r="CK56" s="3"/>
      <c r="CL56" s="3"/>
      <c r="CM56" s="3"/>
      <c r="CN56" s="3"/>
      <c r="CO56" s="3"/>
    </row>
    <row r="57" spans="1:93" x14ac:dyDescent="0.25">
      <c r="A57" s="23">
        <v>34</v>
      </c>
      <c r="B57" s="27">
        <f t="shared" si="3"/>
        <v>976.89671832809768</v>
      </c>
      <c r="C57" s="27">
        <f t="shared" si="4"/>
        <v>599.9819360471048</v>
      </c>
      <c r="D57" s="27">
        <f t="shared" si="15"/>
        <v>376.91478228099305</v>
      </c>
      <c r="E57" s="27">
        <f t="shared" si="16"/>
        <v>205331.17757672633</v>
      </c>
      <c r="F57" s="27">
        <f t="shared" si="17"/>
        <v>23668.822423273687</v>
      </c>
      <c r="G57" s="27">
        <f t="shared" si="0"/>
        <v>57618.007805158326</v>
      </c>
      <c r="H57" s="27">
        <f t="shared" si="18"/>
        <v>0</v>
      </c>
      <c r="I57" s="27">
        <f t="shared" si="5"/>
        <v>81.282338974011651</v>
      </c>
      <c r="J57" s="27">
        <f t="shared" si="6"/>
        <v>243.84701692203495</v>
      </c>
      <c r="K57" s="27">
        <f t="shared" si="7"/>
        <v>146.30821015322098</v>
      </c>
      <c r="L57" s="27">
        <f t="shared" si="8"/>
        <v>65.025871179209318</v>
      </c>
      <c r="M57" s="7">
        <f t="shared" si="9"/>
        <v>1.0724678582136382</v>
      </c>
      <c r="N57" s="27">
        <f t="shared" si="63"/>
        <v>536.46343722847689</v>
      </c>
      <c r="O57" s="7">
        <f t="shared" si="10"/>
        <v>1.1482497178248237</v>
      </c>
      <c r="P57" s="27">
        <f t="shared" si="11"/>
        <v>1837.1995485197178</v>
      </c>
      <c r="Q57" s="27">
        <f t="shared" si="12"/>
        <v>1745.3395710937318</v>
      </c>
      <c r="R57" s="7">
        <f t="shared" si="19"/>
        <v>1.1482497178248237</v>
      </c>
      <c r="S57" s="27">
        <f t="shared" si="1"/>
        <v>262949.18538188463</v>
      </c>
      <c r="T57" s="27">
        <f t="shared" si="20"/>
        <v>231.97941553715714</v>
      </c>
      <c r="U57" s="27">
        <f t="shared" si="21"/>
        <v>-10488.530891474808</v>
      </c>
      <c r="V57" s="7">
        <f>-SUM(T$24:T57)/T$23</f>
        <v>0.15754771956025657</v>
      </c>
      <c r="W57" s="27">
        <f t="shared" si="2"/>
        <v>231.97941553715714</v>
      </c>
      <c r="X57" s="27">
        <f t="shared" si="22"/>
        <v>-10488.530891474808</v>
      </c>
      <c r="Y57" s="7">
        <f>-SUM(W$24:W57)/W$23</f>
        <v>0.15754771956025657</v>
      </c>
      <c r="Z57" s="29"/>
      <c r="AA57" s="27">
        <f t="shared" si="23"/>
        <v>976.89671832809768</v>
      </c>
      <c r="AB57" s="27">
        <f t="shared" si="24"/>
        <v>599.9819360471048</v>
      </c>
      <c r="AC57" s="27">
        <f t="shared" si="25"/>
        <v>376.91478228099305</v>
      </c>
      <c r="AD57" s="27">
        <f t="shared" si="26"/>
        <v>205331.17757672633</v>
      </c>
      <c r="AE57" s="27">
        <f t="shared" si="27"/>
        <v>23668.822423273687</v>
      </c>
      <c r="AF57" s="27">
        <f t="shared" si="28"/>
        <v>57618.007805158326</v>
      </c>
      <c r="AG57" s="27">
        <f t="shared" si="29"/>
        <v>0</v>
      </c>
      <c r="AH57" s="27">
        <f t="shared" si="30"/>
        <v>81.282338974011651</v>
      </c>
      <c r="AI57" s="27">
        <f t="shared" si="31"/>
        <v>243.84701692203495</v>
      </c>
      <c r="AJ57" s="27">
        <f t="shared" si="32"/>
        <v>146.30821015322098</v>
      </c>
      <c r="AK57" s="27">
        <f t="shared" si="33"/>
        <v>65.025871179209318</v>
      </c>
      <c r="AL57" s="7">
        <f t="shared" si="34"/>
        <v>1.0724678582136382</v>
      </c>
      <c r="AM57" s="27">
        <f t="shared" si="64"/>
        <v>536.46343722847689</v>
      </c>
      <c r="AN57" s="7">
        <f t="shared" si="35"/>
        <v>1.1482497178248237</v>
      </c>
      <c r="AO57" s="27">
        <f t="shared" si="36"/>
        <v>1837.1995485197178</v>
      </c>
      <c r="AP57" s="27">
        <f t="shared" si="37"/>
        <v>1745.3395710937318</v>
      </c>
      <c r="AQ57" s="7">
        <f t="shared" si="38"/>
        <v>1.1482497178248237</v>
      </c>
      <c r="AR57" s="27">
        <f t="shared" si="39"/>
        <v>262949.18538188463</v>
      </c>
      <c r="AS57" s="27">
        <f t="shared" si="40"/>
        <v>231.97941553715714</v>
      </c>
      <c r="AT57" s="27">
        <f t="shared" si="41"/>
        <v>-10488.530891474808</v>
      </c>
      <c r="AU57" s="7">
        <f>-SUM(AS$24:AS57)/AS$23</f>
        <v>0.15754771956025657</v>
      </c>
      <c r="AV57" s="27">
        <f t="shared" si="13"/>
        <v>231.97941553715714</v>
      </c>
      <c r="AW57" s="27">
        <f t="shared" si="42"/>
        <v>-10488.530891474808</v>
      </c>
      <c r="AX57" s="7">
        <f>-SUM(AV$24:AV57)/AV$23</f>
        <v>0.15754771956025657</v>
      </c>
      <c r="AY57" s="28"/>
      <c r="AZ57" s="27">
        <f t="shared" si="43"/>
        <v>976.89671832809768</v>
      </c>
      <c r="BA57" s="27">
        <f t="shared" si="44"/>
        <v>599.9819360471048</v>
      </c>
      <c r="BB57" s="27">
        <f t="shared" si="45"/>
        <v>376.91478228099305</v>
      </c>
      <c r="BC57" s="27">
        <f t="shared" si="46"/>
        <v>205331.17757672633</v>
      </c>
      <c r="BD57" s="27">
        <f t="shared" si="47"/>
        <v>23668.822423273687</v>
      </c>
      <c r="BE57" s="27">
        <f t="shared" si="48"/>
        <v>57618.007805158326</v>
      </c>
      <c r="BF57" s="27">
        <f t="shared" si="49"/>
        <v>0</v>
      </c>
      <c r="BG57" s="27">
        <f t="shared" si="50"/>
        <v>81.282338974011651</v>
      </c>
      <c r="BH57" s="27">
        <f t="shared" si="51"/>
        <v>243.84701692203495</v>
      </c>
      <c r="BI57" s="27">
        <f t="shared" si="52"/>
        <v>146.30821015322098</v>
      </c>
      <c r="BJ57" s="27">
        <f t="shared" si="53"/>
        <v>65.025871179209318</v>
      </c>
      <c r="BK57" s="7">
        <f t="shared" si="54"/>
        <v>1.0724678582136382</v>
      </c>
      <c r="BL57" s="27">
        <f t="shared" si="65"/>
        <v>536.46343722847689</v>
      </c>
      <c r="BM57" s="7">
        <f t="shared" si="55"/>
        <v>1.1482497178248237</v>
      </c>
      <c r="BN57" s="27">
        <f t="shared" si="56"/>
        <v>1837.1995485197178</v>
      </c>
      <c r="BO57" s="27">
        <f t="shared" si="57"/>
        <v>1745.3395710937318</v>
      </c>
      <c r="BP57" s="7">
        <f t="shared" si="58"/>
        <v>1.1482497178248237</v>
      </c>
      <c r="BQ57" s="27">
        <f t="shared" si="59"/>
        <v>262949.18538188463</v>
      </c>
      <c r="BR57" s="27">
        <f t="shared" si="60"/>
        <v>231.97941553715714</v>
      </c>
      <c r="BS57" s="27">
        <f t="shared" si="61"/>
        <v>-10488.530891474808</v>
      </c>
      <c r="BT57" s="7">
        <f>-SUM(BR$24:BR57)/BR$23</f>
        <v>0.15754771956025657</v>
      </c>
      <c r="BU57" s="27">
        <f t="shared" si="14"/>
        <v>231.97941553715714</v>
      </c>
      <c r="BV57" s="27">
        <f t="shared" si="62"/>
        <v>-10488.530891474808</v>
      </c>
      <c r="BW57" s="7">
        <f>-SUM(BU$24:BU57)/BU$23</f>
        <v>0.15754771956025657</v>
      </c>
      <c r="BX57" s="14"/>
      <c r="BY57" s="3"/>
      <c r="BZ57" s="3"/>
      <c r="CA57" s="3"/>
      <c r="CB57" s="3"/>
      <c r="CC57" s="3"/>
      <c r="CD57" s="3"/>
      <c r="CE57" s="3"/>
      <c r="CF57" s="3"/>
      <c r="CG57" s="3"/>
      <c r="CH57" s="3"/>
      <c r="CI57" s="3"/>
      <c r="CJ57" s="3"/>
      <c r="CK57" s="3"/>
      <c r="CL57" s="3"/>
      <c r="CM57" s="3"/>
      <c r="CN57" s="3"/>
      <c r="CO57" s="3"/>
    </row>
    <row r="58" spans="1:93" x14ac:dyDescent="0.25">
      <c r="A58" s="23">
        <v>35</v>
      </c>
      <c r="B58" s="27">
        <f t="shared" si="3"/>
        <v>976.89671832809768</v>
      </c>
      <c r="C58" s="27">
        <f t="shared" si="4"/>
        <v>598.88260126545174</v>
      </c>
      <c r="D58" s="27">
        <f t="shared" si="15"/>
        <v>378.01411706264594</v>
      </c>
      <c r="E58" s="27">
        <f t="shared" si="16"/>
        <v>204953.16345966369</v>
      </c>
      <c r="F58" s="27">
        <f t="shared" si="17"/>
        <v>24046.836540336331</v>
      </c>
      <c r="G58" s="27">
        <f t="shared" si="0"/>
        <v>59067.309452276211</v>
      </c>
      <c r="H58" s="27">
        <f t="shared" si="18"/>
        <v>0</v>
      </c>
      <c r="I58" s="27">
        <f t="shared" si="5"/>
        <v>81.449767283927969</v>
      </c>
      <c r="J58" s="27">
        <f t="shared" si="6"/>
        <v>244.34930185178393</v>
      </c>
      <c r="K58" s="27">
        <f t="shared" si="7"/>
        <v>146.60958111107036</v>
      </c>
      <c r="L58" s="27">
        <f t="shared" si="8"/>
        <v>65.159813827142372</v>
      </c>
      <c r="M58" s="7">
        <f t="shared" si="9"/>
        <v>1.0746769664062272</v>
      </c>
      <c r="N58" s="27">
        <f t="shared" si="63"/>
        <v>537.56846407392459</v>
      </c>
      <c r="O58" s="7">
        <f t="shared" si="10"/>
        <v>1.1529278293097813</v>
      </c>
      <c r="P58" s="27">
        <f t="shared" si="11"/>
        <v>1844.6845268956502</v>
      </c>
      <c r="Q58" s="27">
        <f t="shared" si="12"/>
        <v>1752.4503005508675</v>
      </c>
      <c r="R58" s="7">
        <f t="shared" si="19"/>
        <v>1.1529278293097813</v>
      </c>
      <c r="S58" s="27">
        <f t="shared" si="1"/>
        <v>264020.4729119399</v>
      </c>
      <c r="T58" s="27">
        <f t="shared" si="20"/>
        <v>237.98511814884523</v>
      </c>
      <c r="U58" s="27">
        <f t="shared" si="21"/>
        <v>-10250.545773325963</v>
      </c>
      <c r="V58" s="7">
        <f>-SUM(T$24:T58)/T$23</f>
        <v>0.17666299009430034</v>
      </c>
      <c r="W58" s="27">
        <f t="shared" si="2"/>
        <v>237.98511814884523</v>
      </c>
      <c r="X58" s="27">
        <f t="shared" si="22"/>
        <v>-10250.545773325963</v>
      </c>
      <c r="Y58" s="7">
        <f>-SUM(W$24:W58)/W$23</f>
        <v>0.17666299009430034</v>
      </c>
      <c r="Z58" s="29"/>
      <c r="AA58" s="27">
        <f t="shared" si="23"/>
        <v>976.89671832809768</v>
      </c>
      <c r="AB58" s="27">
        <f t="shared" si="24"/>
        <v>598.88260126545174</v>
      </c>
      <c r="AC58" s="27">
        <f t="shared" si="25"/>
        <v>378.01411706264594</v>
      </c>
      <c r="AD58" s="27">
        <f t="shared" si="26"/>
        <v>204953.16345966369</v>
      </c>
      <c r="AE58" s="27">
        <f t="shared" si="27"/>
        <v>24046.836540336331</v>
      </c>
      <c r="AF58" s="27">
        <f t="shared" si="28"/>
        <v>59067.309452276211</v>
      </c>
      <c r="AG58" s="27">
        <f t="shared" si="29"/>
        <v>0</v>
      </c>
      <c r="AH58" s="27">
        <f t="shared" si="30"/>
        <v>81.449767283927969</v>
      </c>
      <c r="AI58" s="27">
        <f t="shared" si="31"/>
        <v>244.34930185178393</v>
      </c>
      <c r="AJ58" s="27">
        <f t="shared" si="32"/>
        <v>146.60958111107036</v>
      </c>
      <c r="AK58" s="27">
        <f t="shared" si="33"/>
        <v>65.159813827142372</v>
      </c>
      <c r="AL58" s="7">
        <f t="shared" si="34"/>
        <v>1.0746769664062272</v>
      </c>
      <c r="AM58" s="27">
        <f t="shared" si="64"/>
        <v>537.56846407392459</v>
      </c>
      <c r="AN58" s="7">
        <f t="shared" si="35"/>
        <v>1.1529278293097813</v>
      </c>
      <c r="AO58" s="27">
        <f t="shared" si="36"/>
        <v>1844.6845268956502</v>
      </c>
      <c r="AP58" s="27">
        <f t="shared" si="37"/>
        <v>1752.4503005508675</v>
      </c>
      <c r="AQ58" s="7">
        <f t="shared" si="38"/>
        <v>1.1529278293097813</v>
      </c>
      <c r="AR58" s="27">
        <f t="shared" si="39"/>
        <v>264020.4729119399</v>
      </c>
      <c r="AS58" s="27">
        <f t="shared" si="40"/>
        <v>237.98511814884523</v>
      </c>
      <c r="AT58" s="27">
        <f t="shared" si="41"/>
        <v>-10250.545773325963</v>
      </c>
      <c r="AU58" s="7">
        <f>-SUM(AS$24:AS58)/AS$23</f>
        <v>0.17666299009430034</v>
      </c>
      <c r="AV58" s="27">
        <f t="shared" si="13"/>
        <v>237.98511814884523</v>
      </c>
      <c r="AW58" s="27">
        <f t="shared" si="42"/>
        <v>-10250.545773325963</v>
      </c>
      <c r="AX58" s="7">
        <f>-SUM(AV$24:AV58)/AV$23</f>
        <v>0.17666299009430034</v>
      </c>
      <c r="AY58" s="28"/>
      <c r="AZ58" s="27">
        <f t="shared" si="43"/>
        <v>976.89671832809768</v>
      </c>
      <c r="BA58" s="27">
        <f t="shared" si="44"/>
        <v>598.88260126545174</v>
      </c>
      <c r="BB58" s="27">
        <f t="shared" si="45"/>
        <v>378.01411706264594</v>
      </c>
      <c r="BC58" s="27">
        <f t="shared" si="46"/>
        <v>204953.16345966369</v>
      </c>
      <c r="BD58" s="27">
        <f t="shared" si="47"/>
        <v>24046.836540336331</v>
      </c>
      <c r="BE58" s="27">
        <f t="shared" si="48"/>
        <v>59067.309452276211</v>
      </c>
      <c r="BF58" s="27">
        <f t="shared" si="49"/>
        <v>0</v>
      </c>
      <c r="BG58" s="27">
        <f t="shared" si="50"/>
        <v>81.449767283927969</v>
      </c>
      <c r="BH58" s="27">
        <f t="shared" si="51"/>
        <v>244.34930185178393</v>
      </c>
      <c r="BI58" s="27">
        <f t="shared" si="52"/>
        <v>146.60958111107036</v>
      </c>
      <c r="BJ58" s="27">
        <f t="shared" si="53"/>
        <v>65.159813827142372</v>
      </c>
      <c r="BK58" s="7">
        <f t="shared" si="54"/>
        <v>1.0746769664062272</v>
      </c>
      <c r="BL58" s="27">
        <f t="shared" si="65"/>
        <v>537.56846407392459</v>
      </c>
      <c r="BM58" s="7">
        <f t="shared" si="55"/>
        <v>1.1529278293097813</v>
      </c>
      <c r="BN58" s="27">
        <f t="shared" si="56"/>
        <v>1844.6845268956502</v>
      </c>
      <c r="BO58" s="27">
        <f t="shared" si="57"/>
        <v>1752.4503005508675</v>
      </c>
      <c r="BP58" s="7">
        <f t="shared" si="58"/>
        <v>1.1529278293097813</v>
      </c>
      <c r="BQ58" s="27">
        <f t="shared" si="59"/>
        <v>264020.4729119399</v>
      </c>
      <c r="BR58" s="27">
        <f t="shared" si="60"/>
        <v>237.98511814884523</v>
      </c>
      <c r="BS58" s="27">
        <f t="shared" si="61"/>
        <v>-10250.545773325963</v>
      </c>
      <c r="BT58" s="7">
        <f>-SUM(BR$24:BR58)/BR$23</f>
        <v>0.17666299009430034</v>
      </c>
      <c r="BU58" s="27">
        <f t="shared" si="14"/>
        <v>237.98511814884523</v>
      </c>
      <c r="BV58" s="27">
        <f t="shared" si="62"/>
        <v>-10250.545773325963</v>
      </c>
      <c r="BW58" s="7">
        <f>-SUM(BU$24:BU58)/BU$23</f>
        <v>0.17666299009430034</v>
      </c>
      <c r="BX58" s="14"/>
      <c r="BY58" s="3"/>
      <c r="BZ58" s="3"/>
      <c r="CA58" s="3"/>
      <c r="CB58" s="3"/>
      <c r="CC58" s="3"/>
      <c r="CD58" s="3"/>
      <c r="CE58" s="3"/>
      <c r="CF58" s="3"/>
      <c r="CG58" s="3"/>
      <c r="CH58" s="3"/>
      <c r="CI58" s="3"/>
      <c r="CJ58" s="3"/>
      <c r="CK58" s="3"/>
      <c r="CL58" s="3"/>
      <c r="CM58" s="3"/>
      <c r="CN58" s="3"/>
      <c r="CO58" s="3"/>
    </row>
    <row r="59" spans="1:93" x14ac:dyDescent="0.25">
      <c r="A59" s="23">
        <v>36</v>
      </c>
      <c r="B59" s="27">
        <f t="shared" si="3"/>
        <v>976.89671832809768</v>
      </c>
      <c r="C59" s="27">
        <f t="shared" si="4"/>
        <v>597.78006009068577</v>
      </c>
      <c r="D59" s="27">
        <f t="shared" si="15"/>
        <v>379.11665823741197</v>
      </c>
      <c r="E59" s="27">
        <f t="shared" si="16"/>
        <v>204574.04680142627</v>
      </c>
      <c r="F59" s="27">
        <f t="shared" si="17"/>
        <v>24425.953198573745</v>
      </c>
      <c r="G59" s="27">
        <f t="shared" si="0"/>
        <v>60522.078198574251</v>
      </c>
      <c r="H59" s="27">
        <f t="shared" si="18"/>
        <v>0</v>
      </c>
      <c r="I59" s="27">
        <f t="shared" si="5"/>
        <v>81.617540468749667</v>
      </c>
      <c r="J59" s="27">
        <f t="shared" si="6"/>
        <v>244.852621406249</v>
      </c>
      <c r="K59" s="27">
        <f t="shared" si="7"/>
        <v>146.91157284374941</v>
      </c>
      <c r="L59" s="27">
        <f t="shared" si="8"/>
        <v>65.29403237499973</v>
      </c>
      <c r="M59" s="7">
        <f t="shared" si="9"/>
        <v>1.0768906249999954</v>
      </c>
      <c r="N59" s="27">
        <f t="shared" si="63"/>
        <v>538.67576709374782</v>
      </c>
      <c r="O59" s="7">
        <f t="shared" si="10"/>
        <v>1.1576250000000023</v>
      </c>
      <c r="P59" s="27">
        <f t="shared" si="11"/>
        <v>1852.2000000000037</v>
      </c>
      <c r="Q59" s="27">
        <f t="shared" si="12"/>
        <v>1759.5900000000033</v>
      </c>
      <c r="R59" s="7">
        <f t="shared" si="19"/>
        <v>1.1576250000000023</v>
      </c>
      <c r="S59" s="27">
        <f t="shared" si="1"/>
        <v>265096.12500000052</v>
      </c>
      <c r="T59" s="27">
        <f t="shared" si="20"/>
        <v>244.01751457815794</v>
      </c>
      <c r="U59" s="27">
        <f t="shared" si="21"/>
        <v>-10006.528258747805</v>
      </c>
      <c r="V59" s="7">
        <f>-SUM(T$24:T59)/T$23</f>
        <v>0.19626279046202383</v>
      </c>
      <c r="W59" s="27">
        <f t="shared" si="2"/>
        <v>244.01751457815794</v>
      </c>
      <c r="X59" s="27">
        <f t="shared" si="22"/>
        <v>-10006.528258747805</v>
      </c>
      <c r="Y59" s="7">
        <f>-SUM(W$24:W59)/W$23</f>
        <v>0.19626279046202383</v>
      </c>
      <c r="Z59" s="29"/>
      <c r="AA59" s="27">
        <f t="shared" si="23"/>
        <v>976.89671832809768</v>
      </c>
      <c r="AB59" s="27">
        <f t="shared" si="24"/>
        <v>597.78006009068577</v>
      </c>
      <c r="AC59" s="27">
        <f t="shared" si="25"/>
        <v>379.11665823741197</v>
      </c>
      <c r="AD59" s="27">
        <f t="shared" si="26"/>
        <v>204574.04680142627</v>
      </c>
      <c r="AE59" s="27">
        <f t="shared" si="27"/>
        <v>24425.953198573745</v>
      </c>
      <c r="AF59" s="27">
        <f t="shared" si="28"/>
        <v>60522.078198574251</v>
      </c>
      <c r="AG59" s="27">
        <f t="shared" si="29"/>
        <v>0</v>
      </c>
      <c r="AH59" s="27">
        <f t="shared" si="30"/>
        <v>81.617540468749667</v>
      </c>
      <c r="AI59" s="27">
        <f t="shared" si="31"/>
        <v>244.852621406249</v>
      </c>
      <c r="AJ59" s="27">
        <f t="shared" si="32"/>
        <v>146.91157284374941</v>
      </c>
      <c r="AK59" s="27">
        <f t="shared" si="33"/>
        <v>65.29403237499973</v>
      </c>
      <c r="AL59" s="7">
        <f t="shared" si="34"/>
        <v>1.0768906249999954</v>
      </c>
      <c r="AM59" s="27">
        <f t="shared" si="64"/>
        <v>538.67576709374782</v>
      </c>
      <c r="AN59" s="7">
        <f t="shared" si="35"/>
        <v>1.1576250000000023</v>
      </c>
      <c r="AO59" s="27">
        <f t="shared" si="36"/>
        <v>1852.2000000000037</v>
      </c>
      <c r="AP59" s="27">
        <f t="shared" si="37"/>
        <v>1759.5900000000033</v>
      </c>
      <c r="AQ59" s="7">
        <f t="shared" si="38"/>
        <v>1.1576250000000023</v>
      </c>
      <c r="AR59" s="27">
        <f t="shared" si="39"/>
        <v>265096.12500000052</v>
      </c>
      <c r="AS59" s="27">
        <f t="shared" si="40"/>
        <v>244.01751457815794</v>
      </c>
      <c r="AT59" s="27">
        <f t="shared" si="41"/>
        <v>-10006.528258747805</v>
      </c>
      <c r="AU59" s="7">
        <f>-SUM(AS$24:AS59)/AS$23</f>
        <v>0.19626279046202383</v>
      </c>
      <c r="AV59" s="27">
        <f t="shared" si="13"/>
        <v>244.01751457815794</v>
      </c>
      <c r="AW59" s="27">
        <f t="shared" si="42"/>
        <v>-10006.528258747805</v>
      </c>
      <c r="AX59" s="7">
        <f>-SUM(AV$24:AV59)/AV$23</f>
        <v>0.19626279046202383</v>
      </c>
      <c r="AY59" s="28"/>
      <c r="AZ59" s="27">
        <f t="shared" si="43"/>
        <v>976.89671832809768</v>
      </c>
      <c r="BA59" s="27">
        <f t="shared" si="44"/>
        <v>597.78006009068577</v>
      </c>
      <c r="BB59" s="27">
        <f t="shared" si="45"/>
        <v>379.11665823741197</v>
      </c>
      <c r="BC59" s="27">
        <f t="shared" si="46"/>
        <v>204574.04680142627</v>
      </c>
      <c r="BD59" s="27">
        <f t="shared" si="47"/>
        <v>24425.953198573745</v>
      </c>
      <c r="BE59" s="27">
        <f t="shared" si="48"/>
        <v>60522.078198574251</v>
      </c>
      <c r="BF59" s="27">
        <f t="shared" si="49"/>
        <v>0</v>
      </c>
      <c r="BG59" s="27">
        <f t="shared" si="50"/>
        <v>81.617540468749667</v>
      </c>
      <c r="BH59" s="27">
        <f t="shared" si="51"/>
        <v>244.852621406249</v>
      </c>
      <c r="BI59" s="27">
        <f t="shared" si="52"/>
        <v>146.91157284374941</v>
      </c>
      <c r="BJ59" s="27">
        <f t="shared" si="53"/>
        <v>65.29403237499973</v>
      </c>
      <c r="BK59" s="7">
        <f t="shared" si="54"/>
        <v>1.0768906249999954</v>
      </c>
      <c r="BL59" s="27">
        <f t="shared" si="65"/>
        <v>538.67576709374782</v>
      </c>
      <c r="BM59" s="7">
        <f t="shared" si="55"/>
        <v>1.1576250000000023</v>
      </c>
      <c r="BN59" s="27">
        <f t="shared" si="56"/>
        <v>1852.2000000000037</v>
      </c>
      <c r="BO59" s="27">
        <f t="shared" si="57"/>
        <v>1759.5900000000033</v>
      </c>
      <c r="BP59" s="7">
        <f t="shared" si="58"/>
        <v>1.1576250000000023</v>
      </c>
      <c r="BQ59" s="27">
        <f t="shared" si="59"/>
        <v>265096.12500000052</v>
      </c>
      <c r="BR59" s="27">
        <f t="shared" si="60"/>
        <v>244.01751457815794</v>
      </c>
      <c r="BS59" s="27">
        <f t="shared" si="61"/>
        <v>-10006.528258747805</v>
      </c>
      <c r="BT59" s="7">
        <f>-SUM(BR$24:BR59)/BR$23</f>
        <v>0.19626279046202383</v>
      </c>
      <c r="BU59" s="27">
        <f t="shared" si="14"/>
        <v>244.01751457815794</v>
      </c>
      <c r="BV59" s="27">
        <f t="shared" si="62"/>
        <v>-10006.528258747805</v>
      </c>
      <c r="BW59" s="7">
        <f>-SUM(BU$24:BU59)/BU$23</f>
        <v>0.19626279046202383</v>
      </c>
      <c r="BX59" s="14"/>
      <c r="BY59" s="3"/>
      <c r="BZ59" s="3"/>
      <c r="CA59" s="3"/>
      <c r="CB59" s="3"/>
      <c r="CC59" s="3"/>
      <c r="CD59" s="3"/>
      <c r="CE59" s="3"/>
      <c r="CF59" s="3"/>
      <c r="CG59" s="3"/>
      <c r="CH59" s="3"/>
      <c r="CI59" s="3"/>
      <c r="CJ59" s="3"/>
      <c r="CK59" s="3"/>
      <c r="CL59" s="3"/>
      <c r="CM59" s="3"/>
      <c r="CN59" s="3"/>
      <c r="CO59" s="3"/>
    </row>
    <row r="60" spans="1:93" x14ac:dyDescent="0.25">
      <c r="A60" s="23">
        <v>37</v>
      </c>
      <c r="B60" s="27">
        <f t="shared" si="3"/>
        <v>976.89671832809768</v>
      </c>
      <c r="C60" s="27">
        <f t="shared" si="4"/>
        <v>596.67430317082665</v>
      </c>
      <c r="D60" s="27">
        <f t="shared" si="15"/>
        <v>380.22241515727109</v>
      </c>
      <c r="E60" s="27">
        <f t="shared" si="16"/>
        <v>204193.824386269</v>
      </c>
      <c r="F60" s="27">
        <f t="shared" si="17"/>
        <v>24806.175613731015</v>
      </c>
      <c r="G60" s="27">
        <f t="shared" si="0"/>
        <v>61982.335041547136</v>
      </c>
      <c r="H60" s="27">
        <f t="shared" si="18"/>
        <v>0</v>
      </c>
      <c r="I60" s="27">
        <f t="shared" si="5"/>
        <v>81.78565923886255</v>
      </c>
      <c r="J60" s="27">
        <f t="shared" si="6"/>
        <v>245.35697771658766</v>
      </c>
      <c r="K60" s="27">
        <f t="shared" si="7"/>
        <v>147.21418662995259</v>
      </c>
      <c r="L60" s="27">
        <f t="shared" si="8"/>
        <v>65.428527391090043</v>
      </c>
      <c r="M60" s="7">
        <f t="shared" si="9"/>
        <v>1.079108843368024</v>
      </c>
      <c r="N60" s="27">
        <f t="shared" si="63"/>
        <v>539.78535097649285</v>
      </c>
      <c r="O60" s="7">
        <f t="shared" si="10"/>
        <v>1.1623413075450484</v>
      </c>
      <c r="P60" s="27">
        <f t="shared" si="11"/>
        <v>1859.7460920720773</v>
      </c>
      <c r="Q60" s="27">
        <f t="shared" si="12"/>
        <v>1766.7587874684734</v>
      </c>
      <c r="R60" s="7">
        <f t="shared" si="19"/>
        <v>1.1623413075450484</v>
      </c>
      <c r="S60" s="27">
        <f t="shared" si="1"/>
        <v>266176.15942781611</v>
      </c>
      <c r="T60" s="27">
        <f t="shared" si="20"/>
        <v>250.07671816388279</v>
      </c>
      <c r="U60" s="27">
        <f t="shared" si="21"/>
        <v>-9756.4515405839229</v>
      </c>
      <c r="V60" s="7">
        <f>-SUM(T$24:T60)/T$23</f>
        <v>0.21634927384868111</v>
      </c>
      <c r="W60" s="27">
        <f t="shared" si="2"/>
        <v>250.07671816388279</v>
      </c>
      <c r="X60" s="27">
        <f t="shared" si="22"/>
        <v>-9756.4515405839229</v>
      </c>
      <c r="Y60" s="7">
        <f>-SUM(W$24:W60)/W$23</f>
        <v>0.21634927384868111</v>
      </c>
      <c r="Z60" s="29"/>
      <c r="AA60" s="27">
        <f t="shared" si="23"/>
        <v>976.89671832809768</v>
      </c>
      <c r="AB60" s="27">
        <f t="shared" si="24"/>
        <v>596.67430317082665</v>
      </c>
      <c r="AC60" s="27">
        <f t="shared" si="25"/>
        <v>380.22241515727109</v>
      </c>
      <c r="AD60" s="27">
        <f t="shared" si="26"/>
        <v>204193.824386269</v>
      </c>
      <c r="AE60" s="27">
        <f t="shared" si="27"/>
        <v>24806.175613731015</v>
      </c>
      <c r="AF60" s="27">
        <f t="shared" si="28"/>
        <v>61982.335041547136</v>
      </c>
      <c r="AG60" s="27">
        <f t="shared" si="29"/>
        <v>0</v>
      </c>
      <c r="AH60" s="27">
        <f t="shared" si="30"/>
        <v>81.78565923886255</v>
      </c>
      <c r="AI60" s="27">
        <f t="shared" si="31"/>
        <v>245.35697771658766</v>
      </c>
      <c r="AJ60" s="27">
        <f t="shared" si="32"/>
        <v>147.21418662995259</v>
      </c>
      <c r="AK60" s="27">
        <f t="shared" si="33"/>
        <v>65.428527391090043</v>
      </c>
      <c r="AL60" s="7">
        <f t="shared" si="34"/>
        <v>1.079108843368024</v>
      </c>
      <c r="AM60" s="27">
        <f t="shared" si="64"/>
        <v>539.78535097649285</v>
      </c>
      <c r="AN60" s="7">
        <f t="shared" si="35"/>
        <v>1.1623413075450484</v>
      </c>
      <c r="AO60" s="27">
        <f t="shared" si="36"/>
        <v>1859.7460920720773</v>
      </c>
      <c r="AP60" s="27">
        <f t="shared" si="37"/>
        <v>1766.7587874684734</v>
      </c>
      <c r="AQ60" s="7">
        <f t="shared" si="38"/>
        <v>1.1623413075450484</v>
      </c>
      <c r="AR60" s="27">
        <f t="shared" si="39"/>
        <v>266176.15942781611</v>
      </c>
      <c r="AS60" s="27">
        <f t="shared" si="40"/>
        <v>250.07671816388279</v>
      </c>
      <c r="AT60" s="27">
        <f t="shared" si="41"/>
        <v>-9756.4515405839229</v>
      </c>
      <c r="AU60" s="7">
        <f>-SUM(AS$24:AS60)/AS$23</f>
        <v>0.21634927384868111</v>
      </c>
      <c r="AV60" s="27">
        <f t="shared" si="13"/>
        <v>250.07671816388279</v>
      </c>
      <c r="AW60" s="27">
        <f t="shared" si="42"/>
        <v>-9756.4515405839229</v>
      </c>
      <c r="AX60" s="7">
        <f>-SUM(AV$24:AV60)/AV$23</f>
        <v>0.21634927384868111</v>
      </c>
      <c r="AY60" s="28"/>
      <c r="AZ60" s="27">
        <f t="shared" si="43"/>
        <v>976.89671832809768</v>
      </c>
      <c r="BA60" s="27">
        <f t="shared" si="44"/>
        <v>596.67430317082665</v>
      </c>
      <c r="BB60" s="27">
        <f t="shared" si="45"/>
        <v>380.22241515727109</v>
      </c>
      <c r="BC60" s="27">
        <f t="shared" si="46"/>
        <v>204193.824386269</v>
      </c>
      <c r="BD60" s="27">
        <f t="shared" si="47"/>
        <v>24806.175613731015</v>
      </c>
      <c r="BE60" s="27">
        <f t="shared" si="48"/>
        <v>61982.335041547136</v>
      </c>
      <c r="BF60" s="27">
        <f t="shared" si="49"/>
        <v>0</v>
      </c>
      <c r="BG60" s="27">
        <f t="shared" si="50"/>
        <v>81.78565923886255</v>
      </c>
      <c r="BH60" s="27">
        <f t="shared" si="51"/>
        <v>245.35697771658766</v>
      </c>
      <c r="BI60" s="27">
        <f t="shared" si="52"/>
        <v>147.21418662995259</v>
      </c>
      <c r="BJ60" s="27">
        <f t="shared" si="53"/>
        <v>65.428527391090043</v>
      </c>
      <c r="BK60" s="7">
        <f t="shared" si="54"/>
        <v>1.079108843368024</v>
      </c>
      <c r="BL60" s="27">
        <f t="shared" si="65"/>
        <v>539.78535097649285</v>
      </c>
      <c r="BM60" s="7">
        <f t="shared" si="55"/>
        <v>1.1623413075450484</v>
      </c>
      <c r="BN60" s="27">
        <f t="shared" si="56"/>
        <v>1859.7460920720773</v>
      </c>
      <c r="BO60" s="27">
        <f t="shared" si="57"/>
        <v>1766.7587874684734</v>
      </c>
      <c r="BP60" s="7">
        <f t="shared" si="58"/>
        <v>1.1623413075450484</v>
      </c>
      <c r="BQ60" s="27">
        <f t="shared" si="59"/>
        <v>266176.15942781611</v>
      </c>
      <c r="BR60" s="27">
        <f t="shared" si="60"/>
        <v>250.07671816388279</v>
      </c>
      <c r="BS60" s="27">
        <f t="shared" si="61"/>
        <v>-9756.4515405839229</v>
      </c>
      <c r="BT60" s="7">
        <f>-SUM(BR$24:BR60)/BR$23</f>
        <v>0.21634927384868111</v>
      </c>
      <c r="BU60" s="27">
        <f t="shared" si="14"/>
        <v>250.07671816388279</v>
      </c>
      <c r="BV60" s="27">
        <f t="shared" si="62"/>
        <v>-9756.4515405839229</v>
      </c>
      <c r="BW60" s="7">
        <f>-SUM(BU$24:BU60)/BU$23</f>
        <v>0.21634927384868111</v>
      </c>
      <c r="BX60" s="14"/>
      <c r="BY60" s="3"/>
      <c r="BZ60" s="3"/>
      <c r="CA60" s="3"/>
      <c r="CB60" s="3"/>
      <c r="CC60" s="3"/>
      <c r="CD60" s="3"/>
      <c r="CE60" s="3"/>
      <c r="CF60" s="3"/>
      <c r="CG60" s="3"/>
      <c r="CH60" s="3"/>
      <c r="CI60" s="3"/>
      <c r="CJ60" s="3"/>
      <c r="CK60" s="3"/>
      <c r="CL60" s="3"/>
      <c r="CM60" s="3"/>
      <c r="CN60" s="3"/>
      <c r="CO60" s="3"/>
    </row>
    <row r="61" spans="1:93" x14ac:dyDescent="0.25">
      <c r="A61" s="23">
        <v>38</v>
      </c>
      <c r="B61" s="27">
        <f t="shared" si="3"/>
        <v>976.89671832809768</v>
      </c>
      <c r="C61" s="27">
        <f t="shared" si="4"/>
        <v>595.56532112661785</v>
      </c>
      <c r="D61" s="27">
        <f t="shared" si="15"/>
        <v>381.33139720147983</v>
      </c>
      <c r="E61" s="27">
        <f t="shared" si="16"/>
        <v>203812.49298906751</v>
      </c>
      <c r="F61" s="27">
        <f t="shared" si="17"/>
        <v>25187.507010932495</v>
      </c>
      <c r="G61" s="27">
        <f t="shared" si="0"/>
        <v>63448.101060513582</v>
      </c>
      <c r="H61" s="27">
        <f t="shared" si="18"/>
        <v>0</v>
      </c>
      <c r="I61" s="27">
        <f t="shared" si="5"/>
        <v>81.954124306115745</v>
      </c>
      <c r="J61" s="27">
        <f t="shared" si="6"/>
        <v>245.86237291834726</v>
      </c>
      <c r="K61" s="27">
        <f t="shared" si="7"/>
        <v>147.51742375100838</v>
      </c>
      <c r="L61" s="27">
        <f t="shared" si="8"/>
        <v>65.563299444892607</v>
      </c>
      <c r="M61" s="7">
        <f t="shared" si="9"/>
        <v>1.0813316309027015</v>
      </c>
      <c r="N61" s="27">
        <f t="shared" si="63"/>
        <v>540.89722042036396</v>
      </c>
      <c r="O61" s="7">
        <f t="shared" si="10"/>
        <v>1.1670768299108345</v>
      </c>
      <c r="P61" s="27">
        <f t="shared" si="11"/>
        <v>1867.3229278573351</v>
      </c>
      <c r="Q61" s="27">
        <f t="shared" si="12"/>
        <v>1773.9567814644683</v>
      </c>
      <c r="R61" s="7">
        <f t="shared" si="19"/>
        <v>1.1670768299108345</v>
      </c>
      <c r="S61" s="27">
        <f t="shared" si="1"/>
        <v>267260.59404958109</v>
      </c>
      <c r="T61" s="27">
        <f t="shared" si="20"/>
        <v>256.16284271600671</v>
      </c>
      <c r="U61" s="27">
        <f t="shared" si="21"/>
        <v>-9500.2886978679162</v>
      </c>
      <c r="V61" s="7">
        <f>-SUM(T$24:T61)/T$23</f>
        <v>0.23692460258089049</v>
      </c>
      <c r="W61" s="27">
        <f t="shared" si="2"/>
        <v>256.16284271600671</v>
      </c>
      <c r="X61" s="27">
        <f t="shared" si="22"/>
        <v>-9500.2886978679162</v>
      </c>
      <c r="Y61" s="7">
        <f>-SUM(W$24:W61)/W$23</f>
        <v>0.23692460258089049</v>
      </c>
      <c r="Z61" s="29"/>
      <c r="AA61" s="27">
        <f t="shared" si="23"/>
        <v>976.89671832809768</v>
      </c>
      <c r="AB61" s="27">
        <f t="shared" si="24"/>
        <v>595.56532112661785</v>
      </c>
      <c r="AC61" s="27">
        <f t="shared" si="25"/>
        <v>381.33139720147983</v>
      </c>
      <c r="AD61" s="27">
        <f t="shared" si="26"/>
        <v>203812.49298906751</v>
      </c>
      <c r="AE61" s="27">
        <f t="shared" si="27"/>
        <v>25187.507010932495</v>
      </c>
      <c r="AF61" s="27">
        <f t="shared" si="28"/>
        <v>63448.101060513582</v>
      </c>
      <c r="AG61" s="27">
        <f t="shared" si="29"/>
        <v>0</v>
      </c>
      <c r="AH61" s="27">
        <f t="shared" si="30"/>
        <v>81.954124306115745</v>
      </c>
      <c r="AI61" s="27">
        <f t="shared" si="31"/>
        <v>245.86237291834726</v>
      </c>
      <c r="AJ61" s="27">
        <f t="shared" si="32"/>
        <v>147.51742375100838</v>
      </c>
      <c r="AK61" s="27">
        <f t="shared" si="33"/>
        <v>65.563299444892607</v>
      </c>
      <c r="AL61" s="7">
        <f t="shared" si="34"/>
        <v>1.0813316309027015</v>
      </c>
      <c r="AM61" s="27">
        <f t="shared" si="64"/>
        <v>540.89722042036396</v>
      </c>
      <c r="AN61" s="7">
        <f t="shared" si="35"/>
        <v>1.1670768299108345</v>
      </c>
      <c r="AO61" s="27">
        <f t="shared" si="36"/>
        <v>1867.3229278573351</v>
      </c>
      <c r="AP61" s="27">
        <f t="shared" si="37"/>
        <v>1773.9567814644683</v>
      </c>
      <c r="AQ61" s="7">
        <f t="shared" si="38"/>
        <v>1.1670768299108345</v>
      </c>
      <c r="AR61" s="27">
        <f t="shared" si="39"/>
        <v>267260.59404958109</v>
      </c>
      <c r="AS61" s="27">
        <f t="shared" si="40"/>
        <v>256.16284271600671</v>
      </c>
      <c r="AT61" s="27">
        <f t="shared" si="41"/>
        <v>-9500.2886978679162</v>
      </c>
      <c r="AU61" s="7">
        <f>-SUM(AS$24:AS61)/AS$23</f>
        <v>0.23692460258089049</v>
      </c>
      <c r="AV61" s="27">
        <f t="shared" si="13"/>
        <v>256.16284271600671</v>
      </c>
      <c r="AW61" s="27">
        <f t="shared" si="42"/>
        <v>-9500.2886978679162</v>
      </c>
      <c r="AX61" s="7">
        <f>-SUM(AV$24:AV61)/AV$23</f>
        <v>0.23692460258089049</v>
      </c>
      <c r="AY61" s="28"/>
      <c r="AZ61" s="27">
        <f t="shared" si="43"/>
        <v>976.89671832809768</v>
      </c>
      <c r="BA61" s="27">
        <f t="shared" si="44"/>
        <v>595.56532112661785</v>
      </c>
      <c r="BB61" s="27">
        <f t="shared" si="45"/>
        <v>381.33139720147983</v>
      </c>
      <c r="BC61" s="27">
        <f t="shared" si="46"/>
        <v>203812.49298906751</v>
      </c>
      <c r="BD61" s="27">
        <f t="shared" si="47"/>
        <v>25187.507010932495</v>
      </c>
      <c r="BE61" s="27">
        <f t="shared" si="48"/>
        <v>63448.101060513582</v>
      </c>
      <c r="BF61" s="27">
        <f t="shared" si="49"/>
        <v>0</v>
      </c>
      <c r="BG61" s="27">
        <f t="shared" si="50"/>
        <v>81.954124306115745</v>
      </c>
      <c r="BH61" s="27">
        <f t="shared" si="51"/>
        <v>245.86237291834726</v>
      </c>
      <c r="BI61" s="27">
        <f t="shared" si="52"/>
        <v>147.51742375100838</v>
      </c>
      <c r="BJ61" s="27">
        <f t="shared" si="53"/>
        <v>65.563299444892607</v>
      </c>
      <c r="BK61" s="7">
        <f t="shared" si="54"/>
        <v>1.0813316309027015</v>
      </c>
      <c r="BL61" s="27">
        <f t="shared" si="65"/>
        <v>540.89722042036396</v>
      </c>
      <c r="BM61" s="7">
        <f t="shared" si="55"/>
        <v>1.1670768299108345</v>
      </c>
      <c r="BN61" s="27">
        <f t="shared" si="56"/>
        <v>1867.3229278573351</v>
      </c>
      <c r="BO61" s="27">
        <f t="shared" si="57"/>
        <v>1773.9567814644683</v>
      </c>
      <c r="BP61" s="7">
        <f t="shared" si="58"/>
        <v>1.1670768299108345</v>
      </c>
      <c r="BQ61" s="27">
        <f t="shared" si="59"/>
        <v>267260.59404958109</v>
      </c>
      <c r="BR61" s="27">
        <f t="shared" si="60"/>
        <v>256.16284271600671</v>
      </c>
      <c r="BS61" s="27">
        <f t="shared" si="61"/>
        <v>-9500.2886978679162</v>
      </c>
      <c r="BT61" s="7">
        <f>-SUM(BR$24:BR61)/BR$23</f>
        <v>0.23692460258089049</v>
      </c>
      <c r="BU61" s="27">
        <f t="shared" si="14"/>
        <v>256.16284271600671</v>
      </c>
      <c r="BV61" s="27">
        <f t="shared" si="62"/>
        <v>-9500.2886978679162</v>
      </c>
      <c r="BW61" s="7">
        <f>-SUM(BU$24:BU61)/BU$23</f>
        <v>0.23692460258089049</v>
      </c>
      <c r="BX61" s="14"/>
      <c r="BY61" s="3"/>
      <c r="BZ61" s="3"/>
      <c r="CA61" s="3"/>
      <c r="CB61" s="3"/>
      <c r="CC61" s="3"/>
      <c r="CD61" s="3"/>
      <c r="CE61" s="3"/>
      <c r="CF61" s="3"/>
      <c r="CG61" s="3"/>
      <c r="CH61" s="3"/>
      <c r="CI61" s="3"/>
      <c r="CJ61" s="3"/>
      <c r="CK61" s="3"/>
      <c r="CL61" s="3"/>
      <c r="CM61" s="3"/>
      <c r="CN61" s="3"/>
      <c r="CO61" s="3"/>
    </row>
    <row r="62" spans="1:93" x14ac:dyDescent="0.25">
      <c r="A62" s="23">
        <v>39</v>
      </c>
      <c r="B62" s="27">
        <f t="shared" si="3"/>
        <v>976.89671832809768</v>
      </c>
      <c r="C62" s="27">
        <f t="shared" si="4"/>
        <v>594.45310455144693</v>
      </c>
      <c r="D62" s="27">
        <f t="shared" si="15"/>
        <v>382.44361377665081</v>
      </c>
      <c r="E62" s="27">
        <f t="shared" si="16"/>
        <v>203430.04937529087</v>
      </c>
      <c r="F62" s="27">
        <f t="shared" si="17"/>
        <v>25569.950624709145</v>
      </c>
      <c r="G62" s="27">
        <f t="shared" si="0"/>
        <v>64919.39741693961</v>
      </c>
      <c r="H62" s="27">
        <f t="shared" si="18"/>
        <v>0</v>
      </c>
      <c r="I62" s="27">
        <f t="shared" si="5"/>
        <v>82.122936383824694</v>
      </c>
      <c r="J62" s="27">
        <f t="shared" si="6"/>
        <v>246.3688091514741</v>
      </c>
      <c r="K62" s="27">
        <f t="shared" si="7"/>
        <v>147.82128549088446</v>
      </c>
      <c r="L62" s="27">
        <f t="shared" si="8"/>
        <v>65.698349107059755</v>
      </c>
      <c r="M62" s="7">
        <f t="shared" si="9"/>
        <v>1.0835589970157631</v>
      </c>
      <c r="N62" s="27">
        <f t="shared" si="63"/>
        <v>542.01138013324294</v>
      </c>
      <c r="O62" s="7">
        <f t="shared" si="10"/>
        <v>1.1718316453809192</v>
      </c>
      <c r="P62" s="27">
        <f t="shared" si="11"/>
        <v>1874.9306326094706</v>
      </c>
      <c r="Q62" s="27">
        <f t="shared" si="12"/>
        <v>1781.1841009789971</v>
      </c>
      <c r="R62" s="7">
        <f t="shared" si="19"/>
        <v>1.1718316453809192</v>
      </c>
      <c r="S62" s="27">
        <f t="shared" si="1"/>
        <v>268349.44679223048</v>
      </c>
      <c r="T62" s="27">
        <f t="shared" si="20"/>
        <v>262.27600251765648</v>
      </c>
      <c r="U62" s="27">
        <f t="shared" si="21"/>
        <v>-9238.0126953502604</v>
      </c>
      <c r="V62" s="7">
        <f>-SUM(T$24:T62)/T$23</f>
        <v>0.25799094816463802</v>
      </c>
      <c r="W62" s="27">
        <f t="shared" si="2"/>
        <v>262.27600251765648</v>
      </c>
      <c r="X62" s="27">
        <f t="shared" si="22"/>
        <v>-9238.0126953502604</v>
      </c>
      <c r="Y62" s="7">
        <f>-SUM(W$24:W62)/W$23</f>
        <v>0.25799094816463802</v>
      </c>
      <c r="Z62" s="29"/>
      <c r="AA62" s="27">
        <f t="shared" si="23"/>
        <v>976.89671832809768</v>
      </c>
      <c r="AB62" s="27">
        <f t="shared" si="24"/>
        <v>594.45310455144693</v>
      </c>
      <c r="AC62" s="27">
        <f t="shared" si="25"/>
        <v>382.44361377665081</v>
      </c>
      <c r="AD62" s="27">
        <f t="shared" si="26"/>
        <v>203430.04937529087</v>
      </c>
      <c r="AE62" s="27">
        <f t="shared" si="27"/>
        <v>25569.950624709145</v>
      </c>
      <c r="AF62" s="27">
        <f t="shared" si="28"/>
        <v>64919.39741693961</v>
      </c>
      <c r="AG62" s="27">
        <f t="shared" si="29"/>
        <v>0</v>
      </c>
      <c r="AH62" s="27">
        <f t="shared" si="30"/>
        <v>82.122936383824694</v>
      </c>
      <c r="AI62" s="27">
        <f t="shared" si="31"/>
        <v>246.3688091514741</v>
      </c>
      <c r="AJ62" s="27">
        <f t="shared" si="32"/>
        <v>147.82128549088446</v>
      </c>
      <c r="AK62" s="27">
        <f t="shared" si="33"/>
        <v>65.698349107059755</v>
      </c>
      <c r="AL62" s="7">
        <f t="shared" si="34"/>
        <v>1.0835589970157631</v>
      </c>
      <c r="AM62" s="27">
        <f t="shared" si="64"/>
        <v>542.01138013324294</v>
      </c>
      <c r="AN62" s="7">
        <f t="shared" si="35"/>
        <v>1.1718316453809192</v>
      </c>
      <c r="AO62" s="27">
        <f t="shared" si="36"/>
        <v>1874.9306326094706</v>
      </c>
      <c r="AP62" s="27">
        <f t="shared" si="37"/>
        <v>1781.1841009789971</v>
      </c>
      <c r="AQ62" s="7">
        <f t="shared" si="38"/>
        <v>1.1718316453809192</v>
      </c>
      <c r="AR62" s="27">
        <f t="shared" si="39"/>
        <v>268349.44679223048</v>
      </c>
      <c r="AS62" s="27">
        <f t="shared" si="40"/>
        <v>262.27600251765648</v>
      </c>
      <c r="AT62" s="27">
        <f t="shared" si="41"/>
        <v>-9238.0126953502604</v>
      </c>
      <c r="AU62" s="7">
        <f>-SUM(AS$24:AS62)/AS$23</f>
        <v>0.25799094816463802</v>
      </c>
      <c r="AV62" s="27">
        <f t="shared" si="13"/>
        <v>262.27600251765648</v>
      </c>
      <c r="AW62" s="27">
        <f t="shared" si="42"/>
        <v>-9238.0126953502604</v>
      </c>
      <c r="AX62" s="7">
        <f>-SUM(AV$24:AV62)/AV$23</f>
        <v>0.25799094816463802</v>
      </c>
      <c r="AY62" s="28"/>
      <c r="AZ62" s="27">
        <f t="shared" si="43"/>
        <v>976.89671832809768</v>
      </c>
      <c r="BA62" s="27">
        <f t="shared" si="44"/>
        <v>594.45310455144693</v>
      </c>
      <c r="BB62" s="27">
        <f t="shared" si="45"/>
        <v>382.44361377665081</v>
      </c>
      <c r="BC62" s="27">
        <f t="shared" si="46"/>
        <v>203430.04937529087</v>
      </c>
      <c r="BD62" s="27">
        <f t="shared" si="47"/>
        <v>25569.950624709145</v>
      </c>
      <c r="BE62" s="27">
        <f t="shared" si="48"/>
        <v>64919.39741693961</v>
      </c>
      <c r="BF62" s="27">
        <f t="shared" si="49"/>
        <v>0</v>
      </c>
      <c r="BG62" s="27">
        <f t="shared" si="50"/>
        <v>82.122936383824694</v>
      </c>
      <c r="BH62" s="27">
        <f t="shared" si="51"/>
        <v>246.3688091514741</v>
      </c>
      <c r="BI62" s="27">
        <f t="shared" si="52"/>
        <v>147.82128549088446</v>
      </c>
      <c r="BJ62" s="27">
        <f t="shared" si="53"/>
        <v>65.698349107059755</v>
      </c>
      <c r="BK62" s="7">
        <f t="shared" si="54"/>
        <v>1.0835589970157631</v>
      </c>
      <c r="BL62" s="27">
        <f t="shared" si="65"/>
        <v>542.01138013324294</v>
      </c>
      <c r="BM62" s="7">
        <f t="shared" si="55"/>
        <v>1.1718316453809192</v>
      </c>
      <c r="BN62" s="27">
        <f t="shared" si="56"/>
        <v>1874.9306326094706</v>
      </c>
      <c r="BO62" s="27">
        <f t="shared" si="57"/>
        <v>1781.1841009789971</v>
      </c>
      <c r="BP62" s="7">
        <f t="shared" si="58"/>
        <v>1.1718316453809192</v>
      </c>
      <c r="BQ62" s="27">
        <f t="shared" si="59"/>
        <v>268349.44679223048</v>
      </c>
      <c r="BR62" s="27">
        <f t="shared" si="60"/>
        <v>262.27600251765648</v>
      </c>
      <c r="BS62" s="27">
        <f t="shared" si="61"/>
        <v>-9238.0126953502604</v>
      </c>
      <c r="BT62" s="7">
        <f>-SUM(BR$24:BR62)/BR$23</f>
        <v>0.25799094816463802</v>
      </c>
      <c r="BU62" s="27">
        <f t="shared" si="14"/>
        <v>262.27600251765648</v>
      </c>
      <c r="BV62" s="27">
        <f t="shared" si="62"/>
        <v>-9238.0126953502604</v>
      </c>
      <c r="BW62" s="7">
        <f>-SUM(BU$24:BU62)/BU$23</f>
        <v>0.25799094816463802</v>
      </c>
      <c r="BX62" s="14"/>
      <c r="BY62" s="3"/>
      <c r="BZ62" s="3"/>
      <c r="CA62" s="3"/>
      <c r="CB62" s="3"/>
      <c r="CC62" s="3"/>
      <c r="CD62" s="3"/>
      <c r="CE62" s="3"/>
      <c r="CF62" s="3"/>
      <c r="CG62" s="3"/>
      <c r="CH62" s="3"/>
      <c r="CI62" s="3"/>
      <c r="CJ62" s="3"/>
      <c r="CK62" s="3"/>
      <c r="CL62" s="3"/>
      <c r="CM62" s="3"/>
      <c r="CN62" s="3"/>
      <c r="CO62" s="3"/>
    </row>
    <row r="63" spans="1:93" x14ac:dyDescent="0.25">
      <c r="A63" s="23">
        <v>40</v>
      </c>
      <c r="B63" s="27">
        <f t="shared" si="3"/>
        <v>976.89671832809768</v>
      </c>
      <c r="C63" s="27">
        <f t="shared" si="4"/>
        <v>593.33764401126507</v>
      </c>
      <c r="D63" s="27">
        <f t="shared" si="15"/>
        <v>383.55907431683266</v>
      </c>
      <c r="E63" s="27">
        <f t="shared" si="16"/>
        <v>203046.49030097402</v>
      </c>
      <c r="F63" s="27">
        <f t="shared" si="17"/>
        <v>25953.509699025977</v>
      </c>
      <c r="G63" s="27">
        <f t="shared" si="0"/>
        <v>66396.245354761602</v>
      </c>
      <c r="H63" s="27">
        <f t="shared" si="18"/>
        <v>0</v>
      </c>
      <c r="I63" s="27">
        <f t="shared" si="5"/>
        <v>82.292096186774074</v>
      </c>
      <c r="J63" s="27">
        <f t="shared" si="6"/>
        <v>246.87628856032225</v>
      </c>
      <c r="K63" s="27">
        <f t="shared" si="7"/>
        <v>148.12577313619337</v>
      </c>
      <c r="L63" s="27">
        <f t="shared" si="8"/>
        <v>65.833676949419271</v>
      </c>
      <c r="M63" s="7">
        <f t="shared" si="9"/>
        <v>1.0857909511383306</v>
      </c>
      <c r="N63" s="27">
        <f t="shared" si="63"/>
        <v>543.12783483270891</v>
      </c>
      <c r="O63" s="7">
        <f t="shared" si="10"/>
        <v>1.1766058325577975</v>
      </c>
      <c r="P63" s="27">
        <f t="shared" si="11"/>
        <v>1882.5693320924761</v>
      </c>
      <c r="Q63" s="27">
        <f t="shared" si="12"/>
        <v>1788.4408654878523</v>
      </c>
      <c r="R63" s="7">
        <f t="shared" si="19"/>
        <v>1.1766058325577975</v>
      </c>
      <c r="S63" s="27">
        <f t="shared" si="1"/>
        <v>269442.73565573565</v>
      </c>
      <c r="T63" s="27">
        <f t="shared" si="20"/>
        <v>268.41631232704572</v>
      </c>
      <c r="U63" s="27">
        <f t="shared" si="21"/>
        <v>-8969.596383023214</v>
      </c>
      <c r="V63" s="7">
        <f>-SUM(T$24:T63)/T$23</f>
        <v>0.27955049132343684</v>
      </c>
      <c r="W63" s="27">
        <f t="shared" si="2"/>
        <v>268.41631232704572</v>
      </c>
      <c r="X63" s="27">
        <f t="shared" si="22"/>
        <v>-8969.596383023214</v>
      </c>
      <c r="Y63" s="7">
        <f>-SUM(W$24:W63)/W$23</f>
        <v>0.27955049132343684</v>
      </c>
      <c r="Z63" s="29"/>
      <c r="AA63" s="27">
        <f t="shared" si="23"/>
        <v>976.89671832809768</v>
      </c>
      <c r="AB63" s="27">
        <f t="shared" si="24"/>
        <v>593.33764401126507</v>
      </c>
      <c r="AC63" s="27">
        <f t="shared" si="25"/>
        <v>383.55907431683266</v>
      </c>
      <c r="AD63" s="27">
        <f t="shared" si="26"/>
        <v>203046.49030097402</v>
      </c>
      <c r="AE63" s="27">
        <f t="shared" si="27"/>
        <v>25953.509699025977</v>
      </c>
      <c r="AF63" s="27">
        <f t="shared" si="28"/>
        <v>66396.245354761602</v>
      </c>
      <c r="AG63" s="27">
        <f t="shared" si="29"/>
        <v>0</v>
      </c>
      <c r="AH63" s="27">
        <f t="shared" si="30"/>
        <v>82.292096186774074</v>
      </c>
      <c r="AI63" s="27">
        <f t="shared" si="31"/>
        <v>246.87628856032225</v>
      </c>
      <c r="AJ63" s="27">
        <f t="shared" si="32"/>
        <v>148.12577313619337</v>
      </c>
      <c r="AK63" s="27">
        <f t="shared" si="33"/>
        <v>65.833676949419271</v>
      </c>
      <c r="AL63" s="7">
        <f t="shared" si="34"/>
        <v>1.0857909511383306</v>
      </c>
      <c r="AM63" s="27">
        <f t="shared" si="64"/>
        <v>543.12783483270891</v>
      </c>
      <c r="AN63" s="7">
        <f t="shared" si="35"/>
        <v>1.1766058325577975</v>
      </c>
      <c r="AO63" s="27">
        <f t="shared" si="36"/>
        <v>1882.5693320924761</v>
      </c>
      <c r="AP63" s="27">
        <f t="shared" si="37"/>
        <v>1788.4408654878523</v>
      </c>
      <c r="AQ63" s="7">
        <f t="shared" si="38"/>
        <v>1.1766058325577975</v>
      </c>
      <c r="AR63" s="27">
        <f t="shared" si="39"/>
        <v>269442.73565573565</v>
      </c>
      <c r="AS63" s="27">
        <f t="shared" si="40"/>
        <v>268.41631232704572</v>
      </c>
      <c r="AT63" s="27">
        <f t="shared" si="41"/>
        <v>-8969.596383023214</v>
      </c>
      <c r="AU63" s="7">
        <f>-SUM(AS$24:AS63)/AS$23</f>
        <v>0.27955049132343684</v>
      </c>
      <c r="AV63" s="27">
        <f t="shared" si="13"/>
        <v>268.41631232704572</v>
      </c>
      <c r="AW63" s="27">
        <f t="shared" si="42"/>
        <v>-8969.596383023214</v>
      </c>
      <c r="AX63" s="7">
        <f>-SUM(AV$24:AV63)/AV$23</f>
        <v>0.27955049132343684</v>
      </c>
      <c r="AY63" s="28"/>
      <c r="AZ63" s="27">
        <f t="shared" si="43"/>
        <v>976.89671832809768</v>
      </c>
      <c r="BA63" s="27">
        <f t="shared" si="44"/>
        <v>593.33764401126507</v>
      </c>
      <c r="BB63" s="27">
        <f t="shared" si="45"/>
        <v>383.55907431683266</v>
      </c>
      <c r="BC63" s="27">
        <f t="shared" si="46"/>
        <v>203046.49030097402</v>
      </c>
      <c r="BD63" s="27">
        <f t="shared" si="47"/>
        <v>25953.509699025977</v>
      </c>
      <c r="BE63" s="27">
        <f t="shared" si="48"/>
        <v>66396.245354761602</v>
      </c>
      <c r="BF63" s="27">
        <f t="shared" si="49"/>
        <v>0</v>
      </c>
      <c r="BG63" s="27">
        <f t="shared" si="50"/>
        <v>82.292096186774074</v>
      </c>
      <c r="BH63" s="27">
        <f t="shared" si="51"/>
        <v>246.87628856032225</v>
      </c>
      <c r="BI63" s="27">
        <f t="shared" si="52"/>
        <v>148.12577313619337</v>
      </c>
      <c r="BJ63" s="27">
        <f t="shared" si="53"/>
        <v>65.833676949419271</v>
      </c>
      <c r="BK63" s="7">
        <f t="shared" si="54"/>
        <v>1.0857909511383306</v>
      </c>
      <c r="BL63" s="27">
        <f t="shared" si="65"/>
        <v>543.12783483270891</v>
      </c>
      <c r="BM63" s="7">
        <f t="shared" si="55"/>
        <v>1.1766058325577975</v>
      </c>
      <c r="BN63" s="27">
        <f t="shared" si="56"/>
        <v>1882.5693320924761</v>
      </c>
      <c r="BO63" s="27">
        <f t="shared" si="57"/>
        <v>1788.4408654878523</v>
      </c>
      <c r="BP63" s="7">
        <f t="shared" si="58"/>
        <v>1.1766058325577975</v>
      </c>
      <c r="BQ63" s="27">
        <f t="shared" si="59"/>
        <v>269442.73565573565</v>
      </c>
      <c r="BR63" s="27">
        <f t="shared" si="60"/>
        <v>268.41631232704572</v>
      </c>
      <c r="BS63" s="27">
        <f t="shared" si="61"/>
        <v>-8969.596383023214</v>
      </c>
      <c r="BT63" s="7">
        <f>-SUM(BR$24:BR63)/BR$23</f>
        <v>0.27955049132343684</v>
      </c>
      <c r="BU63" s="27">
        <f t="shared" si="14"/>
        <v>268.41631232704572</v>
      </c>
      <c r="BV63" s="27">
        <f t="shared" si="62"/>
        <v>-8969.596383023214</v>
      </c>
      <c r="BW63" s="7">
        <f>-SUM(BU$24:BU63)/BU$23</f>
        <v>0.27955049132343684</v>
      </c>
      <c r="BX63" s="14"/>
      <c r="BY63" s="3"/>
      <c r="BZ63" s="3"/>
      <c r="CA63" s="3"/>
      <c r="CB63" s="3"/>
      <c r="CC63" s="3"/>
      <c r="CD63" s="3"/>
      <c r="CE63" s="3"/>
      <c r="CF63" s="3"/>
      <c r="CG63" s="3"/>
      <c r="CH63" s="3"/>
      <c r="CI63" s="3"/>
      <c r="CJ63" s="3"/>
      <c r="CK63" s="3"/>
      <c r="CL63" s="3"/>
      <c r="CM63" s="3"/>
      <c r="CN63" s="3"/>
      <c r="CO63" s="3"/>
    </row>
    <row r="64" spans="1:93" x14ac:dyDescent="0.25">
      <c r="A64" s="23">
        <v>41</v>
      </c>
      <c r="B64" s="27">
        <f t="shared" si="3"/>
        <v>976.89671832809768</v>
      </c>
      <c r="C64" s="27">
        <f t="shared" si="4"/>
        <v>592.21893004450749</v>
      </c>
      <c r="D64" s="27">
        <f t="shared" si="15"/>
        <v>384.67778828359013</v>
      </c>
      <c r="E64" s="27">
        <f t="shared" si="16"/>
        <v>202661.81251269043</v>
      </c>
      <c r="F64" s="27">
        <f t="shared" si="17"/>
        <v>26338.187487309566</v>
      </c>
      <c r="G64" s="27">
        <f t="shared" si="0"/>
        <v>67878.666200711508</v>
      </c>
      <c r="H64" s="27">
        <f t="shared" si="18"/>
        <v>0</v>
      </c>
      <c r="I64" s="27">
        <f t="shared" si="5"/>
        <v>82.461604431220977</v>
      </c>
      <c r="J64" s="27">
        <f t="shared" si="6"/>
        <v>247.38481329366294</v>
      </c>
      <c r="K64" s="27">
        <f t="shared" si="7"/>
        <v>148.43088797619777</v>
      </c>
      <c r="L64" s="27">
        <f t="shared" si="8"/>
        <v>65.96928354497679</v>
      </c>
      <c r="M64" s="7">
        <f t="shared" si="9"/>
        <v>1.0880275027209523</v>
      </c>
      <c r="N64" s="27">
        <f t="shared" si="63"/>
        <v>544.24658924605842</v>
      </c>
      <c r="O64" s="7">
        <f t="shared" si="10"/>
        <v>1.1813994703642006</v>
      </c>
      <c r="P64" s="27">
        <f t="shared" si="11"/>
        <v>1890.2391525827209</v>
      </c>
      <c r="Q64" s="27">
        <f t="shared" si="12"/>
        <v>1795.7271949535848</v>
      </c>
      <c r="R64" s="7">
        <f t="shared" si="19"/>
        <v>1.1813994703642006</v>
      </c>
      <c r="S64" s="27">
        <f t="shared" si="1"/>
        <v>270540.47871340194</v>
      </c>
      <c r="T64" s="27">
        <f t="shared" si="20"/>
        <v>274.58388737942869</v>
      </c>
      <c r="U64" s="27">
        <f t="shared" si="21"/>
        <v>-8695.0124956437849</v>
      </c>
      <c r="V64" s="7">
        <f>-SUM(T$24:T64)/T$23</f>
        <v>0.30160542203664398</v>
      </c>
      <c r="W64" s="27">
        <f t="shared" si="2"/>
        <v>274.58388737942869</v>
      </c>
      <c r="X64" s="27">
        <f t="shared" si="22"/>
        <v>-8695.0124956437849</v>
      </c>
      <c r="Y64" s="7">
        <f>-SUM(W$24:W64)/W$23</f>
        <v>0.30160542203664398</v>
      </c>
      <c r="Z64" s="29"/>
      <c r="AA64" s="27">
        <f t="shared" si="23"/>
        <v>976.89671832809768</v>
      </c>
      <c r="AB64" s="27">
        <f t="shared" si="24"/>
        <v>592.21893004450749</v>
      </c>
      <c r="AC64" s="27">
        <f t="shared" si="25"/>
        <v>384.67778828359013</v>
      </c>
      <c r="AD64" s="27">
        <f t="shared" si="26"/>
        <v>202661.81251269043</v>
      </c>
      <c r="AE64" s="27">
        <f t="shared" si="27"/>
        <v>26338.187487309566</v>
      </c>
      <c r="AF64" s="27">
        <f t="shared" si="28"/>
        <v>67878.666200711508</v>
      </c>
      <c r="AG64" s="27">
        <f t="shared" si="29"/>
        <v>0</v>
      </c>
      <c r="AH64" s="27">
        <f t="shared" si="30"/>
        <v>82.461604431220977</v>
      </c>
      <c r="AI64" s="27">
        <f t="shared" si="31"/>
        <v>247.38481329366294</v>
      </c>
      <c r="AJ64" s="27">
        <f t="shared" si="32"/>
        <v>148.43088797619777</v>
      </c>
      <c r="AK64" s="27">
        <f t="shared" si="33"/>
        <v>65.96928354497679</v>
      </c>
      <c r="AL64" s="7">
        <f t="shared" si="34"/>
        <v>1.0880275027209523</v>
      </c>
      <c r="AM64" s="27">
        <f t="shared" si="64"/>
        <v>544.24658924605842</v>
      </c>
      <c r="AN64" s="7">
        <f t="shared" si="35"/>
        <v>1.1813994703642006</v>
      </c>
      <c r="AO64" s="27">
        <f t="shared" si="36"/>
        <v>1890.2391525827209</v>
      </c>
      <c r="AP64" s="27">
        <f t="shared" si="37"/>
        <v>1795.7271949535848</v>
      </c>
      <c r="AQ64" s="7">
        <f t="shared" si="38"/>
        <v>1.1813994703642006</v>
      </c>
      <c r="AR64" s="27">
        <f t="shared" si="39"/>
        <v>270540.47871340194</v>
      </c>
      <c r="AS64" s="27">
        <f t="shared" si="40"/>
        <v>274.58388737942869</v>
      </c>
      <c r="AT64" s="27">
        <f t="shared" si="41"/>
        <v>-8695.0124956437849</v>
      </c>
      <c r="AU64" s="7">
        <f>-SUM(AS$24:AS64)/AS$23</f>
        <v>0.30160542203664398</v>
      </c>
      <c r="AV64" s="27">
        <f t="shared" si="13"/>
        <v>274.58388737942869</v>
      </c>
      <c r="AW64" s="27">
        <f t="shared" si="42"/>
        <v>-8695.0124956437849</v>
      </c>
      <c r="AX64" s="7">
        <f>-SUM(AV$24:AV64)/AV$23</f>
        <v>0.30160542203664398</v>
      </c>
      <c r="AY64" s="28"/>
      <c r="AZ64" s="27">
        <f t="shared" si="43"/>
        <v>976.89671832809768</v>
      </c>
      <c r="BA64" s="27">
        <f t="shared" si="44"/>
        <v>592.21893004450749</v>
      </c>
      <c r="BB64" s="27">
        <f t="shared" si="45"/>
        <v>384.67778828359013</v>
      </c>
      <c r="BC64" s="27">
        <f t="shared" si="46"/>
        <v>202661.81251269043</v>
      </c>
      <c r="BD64" s="27">
        <f t="shared" si="47"/>
        <v>26338.187487309566</v>
      </c>
      <c r="BE64" s="27">
        <f t="shared" si="48"/>
        <v>67878.666200711508</v>
      </c>
      <c r="BF64" s="27">
        <f t="shared" si="49"/>
        <v>0</v>
      </c>
      <c r="BG64" s="27">
        <f t="shared" si="50"/>
        <v>82.461604431220977</v>
      </c>
      <c r="BH64" s="27">
        <f t="shared" si="51"/>
        <v>247.38481329366294</v>
      </c>
      <c r="BI64" s="27">
        <f t="shared" si="52"/>
        <v>148.43088797619777</v>
      </c>
      <c r="BJ64" s="27">
        <f t="shared" si="53"/>
        <v>65.96928354497679</v>
      </c>
      <c r="BK64" s="7">
        <f t="shared" si="54"/>
        <v>1.0880275027209523</v>
      </c>
      <c r="BL64" s="27">
        <f t="shared" si="65"/>
        <v>544.24658924605842</v>
      </c>
      <c r="BM64" s="7">
        <f t="shared" si="55"/>
        <v>1.1813994703642006</v>
      </c>
      <c r="BN64" s="27">
        <f t="shared" si="56"/>
        <v>1890.2391525827209</v>
      </c>
      <c r="BO64" s="27">
        <f t="shared" si="57"/>
        <v>1795.7271949535848</v>
      </c>
      <c r="BP64" s="7">
        <f t="shared" si="58"/>
        <v>1.1813994703642006</v>
      </c>
      <c r="BQ64" s="27">
        <f t="shared" si="59"/>
        <v>270540.47871340194</v>
      </c>
      <c r="BR64" s="27">
        <f t="shared" si="60"/>
        <v>274.58388737942869</v>
      </c>
      <c r="BS64" s="27">
        <f t="shared" si="61"/>
        <v>-8695.0124956437849</v>
      </c>
      <c r="BT64" s="7">
        <f>-SUM(BR$24:BR64)/BR$23</f>
        <v>0.30160542203664398</v>
      </c>
      <c r="BU64" s="27">
        <f t="shared" si="14"/>
        <v>274.58388737942869</v>
      </c>
      <c r="BV64" s="27">
        <f t="shared" si="62"/>
        <v>-8695.0124956437849</v>
      </c>
      <c r="BW64" s="7">
        <f>-SUM(BU$24:BU64)/BU$23</f>
        <v>0.30160542203664398</v>
      </c>
      <c r="BX64" s="14"/>
      <c r="BY64" s="3"/>
      <c r="BZ64" s="3"/>
      <c r="CA64" s="3"/>
      <c r="CB64" s="3"/>
      <c r="CC64" s="3"/>
      <c r="CD64" s="3"/>
      <c r="CE64" s="3"/>
      <c r="CF64" s="3"/>
      <c r="CG64" s="3"/>
      <c r="CH64" s="3"/>
      <c r="CI64" s="3"/>
      <c r="CJ64" s="3"/>
      <c r="CK64" s="3"/>
      <c r="CL64" s="3"/>
      <c r="CM64" s="3"/>
      <c r="CN64" s="3"/>
      <c r="CO64" s="3"/>
    </row>
    <row r="65" spans="1:93" x14ac:dyDescent="0.25">
      <c r="A65" s="23">
        <v>42</v>
      </c>
      <c r="B65" s="27">
        <f t="shared" si="3"/>
        <v>976.89671832809768</v>
      </c>
      <c r="C65" s="27">
        <f t="shared" si="4"/>
        <v>591.09695316201385</v>
      </c>
      <c r="D65" s="27">
        <f t="shared" si="15"/>
        <v>385.79976516608394</v>
      </c>
      <c r="E65" s="27">
        <f t="shared" si="16"/>
        <v>202276.01274752436</v>
      </c>
      <c r="F65" s="27">
        <f t="shared" si="17"/>
        <v>26723.98725247565</v>
      </c>
      <c r="G65" s="27">
        <f t="shared" si="0"/>
        <v>69366.681364643446</v>
      </c>
      <c r="H65" s="27">
        <f t="shared" si="18"/>
        <v>0</v>
      </c>
      <c r="I65" s="27">
        <f t="shared" si="5"/>
        <v>82.631461834897834</v>
      </c>
      <c r="J65" s="27">
        <f t="shared" si="6"/>
        <v>247.89438550469353</v>
      </c>
      <c r="K65" s="27">
        <f t="shared" si="7"/>
        <v>148.73663130281614</v>
      </c>
      <c r="L65" s="27">
        <f t="shared" si="8"/>
        <v>66.105169467918273</v>
      </c>
      <c r="M65" s="7">
        <f t="shared" si="9"/>
        <v>1.0902686612336434</v>
      </c>
      <c r="N65" s="27">
        <f t="shared" si="63"/>
        <v>545.36764811032572</v>
      </c>
      <c r="O65" s="7">
        <f t="shared" si="10"/>
        <v>1.1862126380444009</v>
      </c>
      <c r="P65" s="27">
        <f t="shared" si="11"/>
        <v>1897.9402208710414</v>
      </c>
      <c r="Q65" s="27">
        <f t="shared" si="12"/>
        <v>1803.0432098274894</v>
      </c>
      <c r="R65" s="7">
        <f t="shared" si="19"/>
        <v>1.1862126380444009</v>
      </c>
      <c r="S65" s="27">
        <f t="shared" si="1"/>
        <v>271642.69411216781</v>
      </c>
      <c r="T65" s="27">
        <f t="shared" si="20"/>
        <v>280.77884338906597</v>
      </c>
      <c r="U65" s="27">
        <f t="shared" si="21"/>
        <v>-8414.2336522547193</v>
      </c>
      <c r="V65" s="7">
        <f>-SUM(T$24:T65)/T$23</f>
        <v>0.32415793957793443</v>
      </c>
      <c r="W65" s="27">
        <f t="shared" si="2"/>
        <v>280.77884338906597</v>
      </c>
      <c r="X65" s="27">
        <f t="shared" si="22"/>
        <v>-8414.2336522547193</v>
      </c>
      <c r="Y65" s="7">
        <f>-SUM(W$24:W65)/W$23</f>
        <v>0.32415793957793443</v>
      </c>
      <c r="Z65" s="29"/>
      <c r="AA65" s="27">
        <f t="shared" si="23"/>
        <v>976.89671832809768</v>
      </c>
      <c r="AB65" s="27">
        <f t="shared" si="24"/>
        <v>591.09695316201385</v>
      </c>
      <c r="AC65" s="27">
        <f t="shared" si="25"/>
        <v>385.79976516608394</v>
      </c>
      <c r="AD65" s="27">
        <f t="shared" si="26"/>
        <v>202276.01274752436</v>
      </c>
      <c r="AE65" s="27">
        <f t="shared" si="27"/>
        <v>26723.98725247565</v>
      </c>
      <c r="AF65" s="27">
        <f t="shared" si="28"/>
        <v>69366.681364643446</v>
      </c>
      <c r="AG65" s="27">
        <f t="shared" si="29"/>
        <v>0</v>
      </c>
      <c r="AH65" s="27">
        <f t="shared" si="30"/>
        <v>82.631461834897834</v>
      </c>
      <c r="AI65" s="27">
        <f t="shared" si="31"/>
        <v>247.89438550469353</v>
      </c>
      <c r="AJ65" s="27">
        <f t="shared" si="32"/>
        <v>148.73663130281614</v>
      </c>
      <c r="AK65" s="27">
        <f t="shared" si="33"/>
        <v>66.105169467918273</v>
      </c>
      <c r="AL65" s="7">
        <f t="shared" si="34"/>
        <v>1.0902686612336434</v>
      </c>
      <c r="AM65" s="27">
        <f t="shared" si="64"/>
        <v>545.36764811032572</v>
      </c>
      <c r="AN65" s="7">
        <f t="shared" si="35"/>
        <v>1.1862126380444009</v>
      </c>
      <c r="AO65" s="27">
        <f t="shared" si="36"/>
        <v>1897.9402208710414</v>
      </c>
      <c r="AP65" s="27">
        <f t="shared" si="37"/>
        <v>1803.0432098274894</v>
      </c>
      <c r="AQ65" s="7">
        <f t="shared" si="38"/>
        <v>1.1862126380444009</v>
      </c>
      <c r="AR65" s="27">
        <f t="shared" si="39"/>
        <v>271642.69411216781</v>
      </c>
      <c r="AS65" s="27">
        <f t="shared" si="40"/>
        <v>280.77884338906597</v>
      </c>
      <c r="AT65" s="27">
        <f t="shared" si="41"/>
        <v>-8414.2336522547193</v>
      </c>
      <c r="AU65" s="7">
        <f>-SUM(AS$24:AS65)/AS$23</f>
        <v>0.32415793957793443</v>
      </c>
      <c r="AV65" s="27">
        <f t="shared" si="13"/>
        <v>280.77884338906597</v>
      </c>
      <c r="AW65" s="27">
        <f t="shared" si="42"/>
        <v>-8414.2336522547193</v>
      </c>
      <c r="AX65" s="7">
        <f>-SUM(AV$24:AV65)/AV$23</f>
        <v>0.32415793957793443</v>
      </c>
      <c r="AY65" s="28"/>
      <c r="AZ65" s="27">
        <f t="shared" si="43"/>
        <v>976.89671832809768</v>
      </c>
      <c r="BA65" s="27">
        <f t="shared" si="44"/>
        <v>591.09695316201385</v>
      </c>
      <c r="BB65" s="27">
        <f t="shared" si="45"/>
        <v>385.79976516608394</v>
      </c>
      <c r="BC65" s="27">
        <f t="shared" si="46"/>
        <v>202276.01274752436</v>
      </c>
      <c r="BD65" s="27">
        <f t="shared" si="47"/>
        <v>26723.98725247565</v>
      </c>
      <c r="BE65" s="27">
        <f t="shared" si="48"/>
        <v>69366.681364643446</v>
      </c>
      <c r="BF65" s="27">
        <f t="shared" si="49"/>
        <v>0</v>
      </c>
      <c r="BG65" s="27">
        <f t="shared" si="50"/>
        <v>82.631461834897834</v>
      </c>
      <c r="BH65" s="27">
        <f t="shared" si="51"/>
        <v>247.89438550469353</v>
      </c>
      <c r="BI65" s="27">
        <f t="shared" si="52"/>
        <v>148.73663130281614</v>
      </c>
      <c r="BJ65" s="27">
        <f t="shared" si="53"/>
        <v>66.105169467918273</v>
      </c>
      <c r="BK65" s="7">
        <f t="shared" si="54"/>
        <v>1.0902686612336434</v>
      </c>
      <c r="BL65" s="27">
        <f t="shared" si="65"/>
        <v>545.36764811032572</v>
      </c>
      <c r="BM65" s="7">
        <f t="shared" si="55"/>
        <v>1.1862126380444009</v>
      </c>
      <c r="BN65" s="27">
        <f t="shared" si="56"/>
        <v>1897.9402208710414</v>
      </c>
      <c r="BO65" s="27">
        <f t="shared" si="57"/>
        <v>1803.0432098274894</v>
      </c>
      <c r="BP65" s="7">
        <f t="shared" si="58"/>
        <v>1.1862126380444009</v>
      </c>
      <c r="BQ65" s="27">
        <f t="shared" si="59"/>
        <v>271642.69411216781</v>
      </c>
      <c r="BR65" s="27">
        <f t="shared" si="60"/>
        <v>280.77884338906597</v>
      </c>
      <c r="BS65" s="27">
        <f t="shared" si="61"/>
        <v>-8414.2336522547193</v>
      </c>
      <c r="BT65" s="7">
        <f>-SUM(BR$24:BR65)/BR$23</f>
        <v>0.32415793957793443</v>
      </c>
      <c r="BU65" s="27">
        <f t="shared" si="14"/>
        <v>280.77884338906597</v>
      </c>
      <c r="BV65" s="27">
        <f t="shared" si="62"/>
        <v>-8414.2336522547193</v>
      </c>
      <c r="BW65" s="7">
        <f>-SUM(BU$24:BU65)/BU$23</f>
        <v>0.32415793957793443</v>
      </c>
      <c r="BX65" s="14"/>
      <c r="BY65" s="3"/>
      <c r="BZ65" s="3"/>
      <c r="CA65" s="3"/>
      <c r="CB65" s="3"/>
      <c r="CC65" s="3"/>
      <c r="CD65" s="3"/>
      <c r="CE65" s="3"/>
      <c r="CF65" s="3"/>
      <c r="CG65" s="3"/>
      <c r="CH65" s="3"/>
      <c r="CI65" s="3"/>
      <c r="CJ65" s="3"/>
      <c r="CK65" s="3"/>
      <c r="CL65" s="3"/>
      <c r="CM65" s="3"/>
      <c r="CN65" s="3"/>
      <c r="CO65" s="3"/>
    </row>
    <row r="66" spans="1:93" x14ac:dyDescent="0.25">
      <c r="A66" s="23">
        <v>43</v>
      </c>
      <c r="B66" s="27">
        <f t="shared" si="3"/>
        <v>976.89671832809768</v>
      </c>
      <c r="C66" s="27">
        <f t="shared" si="4"/>
        <v>589.97170384694596</v>
      </c>
      <c r="D66" s="27">
        <f t="shared" si="15"/>
        <v>386.92501448115172</v>
      </c>
      <c r="E66" s="27">
        <f t="shared" si="16"/>
        <v>201889.08773304321</v>
      </c>
      <c r="F66" s="27">
        <f t="shared" si="17"/>
        <v>27110.912266956802</v>
      </c>
      <c r="G66" s="27">
        <f t="shared" si="0"/>
        <v>70860.312339861353</v>
      </c>
      <c r="H66" s="27">
        <f t="shared" si="18"/>
        <v>0</v>
      </c>
      <c r="I66" s="27">
        <f t="shared" si="5"/>
        <v>82.801669117015493</v>
      </c>
      <c r="J66" s="27">
        <f t="shared" si="6"/>
        <v>248.40500735104649</v>
      </c>
      <c r="K66" s="27">
        <f t="shared" si="7"/>
        <v>149.0430044106279</v>
      </c>
      <c r="L66" s="27">
        <f t="shared" si="8"/>
        <v>66.241335293612394</v>
      </c>
      <c r="M66" s="7">
        <f t="shared" si="9"/>
        <v>1.0925144361659254</v>
      </c>
      <c r="N66" s="27">
        <f t="shared" si="63"/>
        <v>546.49101617230235</v>
      </c>
      <c r="O66" s="7">
        <f t="shared" si="10"/>
        <v>1.1910454151655219</v>
      </c>
      <c r="P66" s="27">
        <f t="shared" si="11"/>
        <v>1905.672664264835</v>
      </c>
      <c r="Q66" s="27">
        <f t="shared" si="12"/>
        <v>1810.3890310515933</v>
      </c>
      <c r="R66" s="7">
        <f t="shared" si="19"/>
        <v>1.1910454151655219</v>
      </c>
      <c r="S66" s="27">
        <f t="shared" si="1"/>
        <v>272749.40007290454</v>
      </c>
      <c r="T66" s="27">
        <f t="shared" si="20"/>
        <v>287.00129655119326</v>
      </c>
      <c r="U66" s="27">
        <f t="shared" si="21"/>
        <v>-8127.2323557035261</v>
      </c>
      <c r="V66" s="7">
        <f>-SUM(T$24:T66)/T$23</f>
        <v>0.34721025255393384</v>
      </c>
      <c r="W66" s="27">
        <f t="shared" si="2"/>
        <v>287.00129655119326</v>
      </c>
      <c r="X66" s="27">
        <f t="shared" si="22"/>
        <v>-8127.2323557035261</v>
      </c>
      <c r="Y66" s="7">
        <f>-SUM(W$24:W66)/W$23</f>
        <v>0.34721025255393384</v>
      </c>
      <c r="Z66" s="29"/>
      <c r="AA66" s="27">
        <f t="shared" si="23"/>
        <v>976.89671832809768</v>
      </c>
      <c r="AB66" s="27">
        <f t="shared" si="24"/>
        <v>589.97170384694596</v>
      </c>
      <c r="AC66" s="27">
        <f t="shared" si="25"/>
        <v>386.92501448115172</v>
      </c>
      <c r="AD66" s="27">
        <f t="shared" si="26"/>
        <v>201889.08773304321</v>
      </c>
      <c r="AE66" s="27">
        <f t="shared" si="27"/>
        <v>27110.912266956802</v>
      </c>
      <c r="AF66" s="27">
        <f t="shared" si="28"/>
        <v>70860.312339861353</v>
      </c>
      <c r="AG66" s="27">
        <f t="shared" si="29"/>
        <v>0</v>
      </c>
      <c r="AH66" s="27">
        <f t="shared" si="30"/>
        <v>82.801669117015493</v>
      </c>
      <c r="AI66" s="27">
        <f t="shared" si="31"/>
        <v>248.40500735104649</v>
      </c>
      <c r="AJ66" s="27">
        <f t="shared" si="32"/>
        <v>149.0430044106279</v>
      </c>
      <c r="AK66" s="27">
        <f t="shared" si="33"/>
        <v>66.241335293612394</v>
      </c>
      <c r="AL66" s="7">
        <f t="shared" si="34"/>
        <v>1.0925144361659254</v>
      </c>
      <c r="AM66" s="27">
        <f t="shared" si="64"/>
        <v>546.49101617230235</v>
      </c>
      <c r="AN66" s="7">
        <f t="shared" si="35"/>
        <v>1.1910454151655219</v>
      </c>
      <c r="AO66" s="27">
        <f t="shared" si="36"/>
        <v>1905.672664264835</v>
      </c>
      <c r="AP66" s="27">
        <f t="shared" si="37"/>
        <v>1810.3890310515933</v>
      </c>
      <c r="AQ66" s="7">
        <f t="shared" si="38"/>
        <v>1.1910454151655219</v>
      </c>
      <c r="AR66" s="27">
        <f t="shared" si="39"/>
        <v>272749.40007290454</v>
      </c>
      <c r="AS66" s="27">
        <f t="shared" si="40"/>
        <v>287.00129655119326</v>
      </c>
      <c r="AT66" s="27">
        <f t="shared" si="41"/>
        <v>-8127.2323557035261</v>
      </c>
      <c r="AU66" s="7">
        <f>-SUM(AS$24:AS66)/AS$23</f>
        <v>0.34721025255393384</v>
      </c>
      <c r="AV66" s="27">
        <f t="shared" si="13"/>
        <v>287.00129655119326</v>
      </c>
      <c r="AW66" s="27">
        <f t="shared" si="42"/>
        <v>-8127.2323557035261</v>
      </c>
      <c r="AX66" s="7">
        <f>-SUM(AV$24:AV66)/AV$23</f>
        <v>0.34721025255393384</v>
      </c>
      <c r="AY66" s="28"/>
      <c r="AZ66" s="27">
        <f t="shared" si="43"/>
        <v>976.89671832809768</v>
      </c>
      <c r="BA66" s="27">
        <f t="shared" si="44"/>
        <v>589.97170384694596</v>
      </c>
      <c r="BB66" s="27">
        <f t="shared" si="45"/>
        <v>386.92501448115172</v>
      </c>
      <c r="BC66" s="27">
        <f t="shared" si="46"/>
        <v>201889.08773304321</v>
      </c>
      <c r="BD66" s="27">
        <f t="shared" si="47"/>
        <v>27110.912266956802</v>
      </c>
      <c r="BE66" s="27">
        <f t="shared" si="48"/>
        <v>70860.312339861353</v>
      </c>
      <c r="BF66" s="27">
        <f t="shared" si="49"/>
        <v>0</v>
      </c>
      <c r="BG66" s="27">
        <f t="shared" si="50"/>
        <v>82.801669117015493</v>
      </c>
      <c r="BH66" s="27">
        <f t="shared" si="51"/>
        <v>248.40500735104649</v>
      </c>
      <c r="BI66" s="27">
        <f t="shared" si="52"/>
        <v>149.0430044106279</v>
      </c>
      <c r="BJ66" s="27">
        <f t="shared" si="53"/>
        <v>66.241335293612394</v>
      </c>
      <c r="BK66" s="7">
        <f t="shared" si="54"/>
        <v>1.0925144361659254</v>
      </c>
      <c r="BL66" s="27">
        <f t="shared" si="65"/>
        <v>546.49101617230235</v>
      </c>
      <c r="BM66" s="7">
        <f t="shared" si="55"/>
        <v>1.1910454151655219</v>
      </c>
      <c r="BN66" s="27">
        <f t="shared" si="56"/>
        <v>1905.672664264835</v>
      </c>
      <c r="BO66" s="27">
        <f t="shared" si="57"/>
        <v>1810.3890310515933</v>
      </c>
      <c r="BP66" s="7">
        <f t="shared" si="58"/>
        <v>1.1910454151655219</v>
      </c>
      <c r="BQ66" s="27">
        <f t="shared" si="59"/>
        <v>272749.40007290454</v>
      </c>
      <c r="BR66" s="27">
        <f t="shared" si="60"/>
        <v>287.00129655119326</v>
      </c>
      <c r="BS66" s="27">
        <f t="shared" si="61"/>
        <v>-8127.2323557035261</v>
      </c>
      <c r="BT66" s="7">
        <f>-SUM(BR$24:BR66)/BR$23</f>
        <v>0.34721025255393384</v>
      </c>
      <c r="BU66" s="27">
        <f t="shared" si="14"/>
        <v>287.00129655119326</v>
      </c>
      <c r="BV66" s="27">
        <f t="shared" si="62"/>
        <v>-8127.2323557035261</v>
      </c>
      <c r="BW66" s="7">
        <f>-SUM(BU$24:BU66)/BU$23</f>
        <v>0.34721025255393384</v>
      </c>
      <c r="BX66" s="14"/>
      <c r="BY66" s="3"/>
      <c r="BZ66" s="3"/>
      <c r="CA66" s="3"/>
      <c r="CB66" s="3"/>
      <c r="CC66" s="3"/>
      <c r="CD66" s="3"/>
      <c r="CE66" s="3"/>
      <c r="CF66" s="3"/>
      <c r="CG66" s="3"/>
      <c r="CH66" s="3"/>
      <c r="CI66" s="3"/>
      <c r="CJ66" s="3"/>
      <c r="CK66" s="3"/>
      <c r="CL66" s="3"/>
      <c r="CM66" s="3"/>
      <c r="CN66" s="3"/>
      <c r="CO66" s="3"/>
    </row>
    <row r="67" spans="1:93" x14ac:dyDescent="0.25">
      <c r="A67" s="23">
        <v>44</v>
      </c>
      <c r="B67" s="27">
        <f t="shared" si="3"/>
        <v>976.89671832809768</v>
      </c>
      <c r="C67" s="27">
        <f t="shared" si="4"/>
        <v>588.84317255470944</v>
      </c>
      <c r="D67" s="27">
        <f t="shared" si="15"/>
        <v>388.05354577338841</v>
      </c>
      <c r="E67" s="27">
        <f t="shared" si="16"/>
        <v>201501.03418726983</v>
      </c>
      <c r="F67" s="27">
        <f t="shared" si="17"/>
        <v>27498.965812730192</v>
      </c>
      <c r="G67" s="27">
        <f t="shared" si="0"/>
        <v>72359.580703447515</v>
      </c>
      <c r="H67" s="27">
        <f t="shared" si="18"/>
        <v>0</v>
      </c>
      <c r="I67" s="27">
        <f t="shared" si="5"/>
        <v>82.972226998266237</v>
      </c>
      <c r="J67" s="27">
        <f t="shared" si="6"/>
        <v>248.91668099479872</v>
      </c>
      <c r="K67" s="27">
        <f t="shared" si="7"/>
        <v>149.35000859687923</v>
      </c>
      <c r="L67" s="27">
        <f t="shared" si="8"/>
        <v>66.377781598612998</v>
      </c>
      <c r="M67" s="7">
        <f t="shared" si="9"/>
        <v>1.0947648370268668</v>
      </c>
      <c r="N67" s="27">
        <f t="shared" si="63"/>
        <v>547.61669818855717</v>
      </c>
      <c r="O67" s="7">
        <f t="shared" si="10"/>
        <v>1.195897881618853</v>
      </c>
      <c r="P67" s="27">
        <f t="shared" si="11"/>
        <v>1913.4366105901649</v>
      </c>
      <c r="Q67" s="27">
        <f t="shared" si="12"/>
        <v>1817.7647800606567</v>
      </c>
      <c r="R67" s="7">
        <f t="shared" si="19"/>
        <v>1.195897881618853</v>
      </c>
      <c r="S67" s="27">
        <f t="shared" si="1"/>
        <v>273860.61489071732</v>
      </c>
      <c r="T67" s="27">
        <f t="shared" si="20"/>
        <v>293.25136354400183</v>
      </c>
      <c r="U67" s="27">
        <f t="shared" si="21"/>
        <v>-7833.9809921595242</v>
      </c>
      <c r="V67" s="7">
        <f>-SUM(T$24:T67)/T$23</f>
        <v>0.37076457894301029</v>
      </c>
      <c r="W67" s="27">
        <f t="shared" si="2"/>
        <v>293.25136354400183</v>
      </c>
      <c r="X67" s="27">
        <f t="shared" si="22"/>
        <v>-7833.9809921595242</v>
      </c>
      <c r="Y67" s="7">
        <f>-SUM(W$24:W67)/W$23</f>
        <v>0.37076457894301029</v>
      </c>
      <c r="Z67" s="29"/>
      <c r="AA67" s="27">
        <f t="shared" si="23"/>
        <v>976.89671832809768</v>
      </c>
      <c r="AB67" s="27">
        <f t="shared" si="24"/>
        <v>588.84317255470944</v>
      </c>
      <c r="AC67" s="27">
        <f t="shared" si="25"/>
        <v>388.05354577338841</v>
      </c>
      <c r="AD67" s="27">
        <f t="shared" si="26"/>
        <v>201501.03418726983</v>
      </c>
      <c r="AE67" s="27">
        <f t="shared" si="27"/>
        <v>27498.965812730192</v>
      </c>
      <c r="AF67" s="27">
        <f t="shared" si="28"/>
        <v>72359.580703447515</v>
      </c>
      <c r="AG67" s="27">
        <f t="shared" si="29"/>
        <v>0</v>
      </c>
      <c r="AH67" s="27">
        <f t="shared" si="30"/>
        <v>82.972226998266237</v>
      </c>
      <c r="AI67" s="27">
        <f t="shared" si="31"/>
        <v>248.91668099479872</v>
      </c>
      <c r="AJ67" s="27">
        <f t="shared" si="32"/>
        <v>149.35000859687923</v>
      </c>
      <c r="AK67" s="27">
        <f t="shared" si="33"/>
        <v>66.377781598612998</v>
      </c>
      <c r="AL67" s="7">
        <f t="shared" si="34"/>
        <v>1.0947648370268668</v>
      </c>
      <c r="AM67" s="27">
        <f t="shared" si="64"/>
        <v>547.61669818855717</v>
      </c>
      <c r="AN67" s="7">
        <f t="shared" si="35"/>
        <v>1.195897881618853</v>
      </c>
      <c r="AO67" s="27">
        <f t="shared" si="36"/>
        <v>1913.4366105901649</v>
      </c>
      <c r="AP67" s="27">
        <f t="shared" si="37"/>
        <v>1817.7647800606567</v>
      </c>
      <c r="AQ67" s="7">
        <f t="shared" si="38"/>
        <v>1.195897881618853</v>
      </c>
      <c r="AR67" s="27">
        <f t="shared" si="39"/>
        <v>273860.61489071732</v>
      </c>
      <c r="AS67" s="27">
        <f t="shared" si="40"/>
        <v>293.25136354400183</v>
      </c>
      <c r="AT67" s="27">
        <f t="shared" si="41"/>
        <v>-7833.9809921595242</v>
      </c>
      <c r="AU67" s="7">
        <f>-SUM(AS$24:AS67)/AS$23</f>
        <v>0.37076457894301029</v>
      </c>
      <c r="AV67" s="27">
        <f t="shared" si="13"/>
        <v>293.25136354400183</v>
      </c>
      <c r="AW67" s="27">
        <f t="shared" si="42"/>
        <v>-7833.9809921595242</v>
      </c>
      <c r="AX67" s="7">
        <f>-SUM(AV$24:AV67)/AV$23</f>
        <v>0.37076457894301029</v>
      </c>
      <c r="AY67" s="28"/>
      <c r="AZ67" s="27">
        <f t="shared" si="43"/>
        <v>976.89671832809768</v>
      </c>
      <c r="BA67" s="27">
        <f t="shared" si="44"/>
        <v>588.84317255470944</v>
      </c>
      <c r="BB67" s="27">
        <f t="shared" si="45"/>
        <v>388.05354577338841</v>
      </c>
      <c r="BC67" s="27">
        <f t="shared" si="46"/>
        <v>201501.03418726983</v>
      </c>
      <c r="BD67" s="27">
        <f t="shared" si="47"/>
        <v>27498.965812730192</v>
      </c>
      <c r="BE67" s="27">
        <f t="shared" si="48"/>
        <v>72359.580703447515</v>
      </c>
      <c r="BF67" s="27">
        <f t="shared" si="49"/>
        <v>0</v>
      </c>
      <c r="BG67" s="27">
        <f t="shared" si="50"/>
        <v>82.972226998266237</v>
      </c>
      <c r="BH67" s="27">
        <f t="shared" si="51"/>
        <v>248.91668099479872</v>
      </c>
      <c r="BI67" s="27">
        <f t="shared" si="52"/>
        <v>149.35000859687923</v>
      </c>
      <c r="BJ67" s="27">
        <f t="shared" si="53"/>
        <v>66.377781598612998</v>
      </c>
      <c r="BK67" s="7">
        <f t="shared" si="54"/>
        <v>1.0947648370268668</v>
      </c>
      <c r="BL67" s="27">
        <f t="shared" si="65"/>
        <v>547.61669818855717</v>
      </c>
      <c r="BM67" s="7">
        <f t="shared" si="55"/>
        <v>1.195897881618853</v>
      </c>
      <c r="BN67" s="27">
        <f t="shared" si="56"/>
        <v>1913.4366105901649</v>
      </c>
      <c r="BO67" s="27">
        <f t="shared" si="57"/>
        <v>1817.7647800606567</v>
      </c>
      <c r="BP67" s="7">
        <f t="shared" si="58"/>
        <v>1.195897881618853</v>
      </c>
      <c r="BQ67" s="27">
        <f t="shared" si="59"/>
        <v>273860.61489071732</v>
      </c>
      <c r="BR67" s="27">
        <f t="shared" si="60"/>
        <v>293.25136354400183</v>
      </c>
      <c r="BS67" s="27">
        <f t="shared" si="61"/>
        <v>-7833.9809921595242</v>
      </c>
      <c r="BT67" s="7">
        <f>-SUM(BR$24:BR67)/BR$23</f>
        <v>0.37076457894301029</v>
      </c>
      <c r="BU67" s="27">
        <f t="shared" si="14"/>
        <v>293.25136354400183</v>
      </c>
      <c r="BV67" s="27">
        <f t="shared" si="62"/>
        <v>-7833.9809921595242</v>
      </c>
      <c r="BW67" s="7">
        <f>-SUM(BU$24:BU67)/BU$23</f>
        <v>0.37076457894301029</v>
      </c>
      <c r="BX67" s="14"/>
      <c r="BY67" s="3"/>
      <c r="BZ67" s="3"/>
      <c r="CA67" s="3"/>
      <c r="CB67" s="3"/>
      <c r="CC67" s="3"/>
      <c r="CD67" s="3"/>
      <c r="CE67" s="3"/>
      <c r="CF67" s="3"/>
      <c r="CG67" s="3"/>
      <c r="CH67" s="3"/>
      <c r="CI67" s="3"/>
      <c r="CJ67" s="3"/>
      <c r="CK67" s="3"/>
      <c r="CL67" s="3"/>
      <c r="CM67" s="3"/>
      <c r="CN67" s="3"/>
      <c r="CO67" s="3"/>
    </row>
    <row r="68" spans="1:93" x14ac:dyDescent="0.25">
      <c r="A68" s="23">
        <v>45</v>
      </c>
      <c r="B68" s="27">
        <f t="shared" si="3"/>
        <v>976.89671832809768</v>
      </c>
      <c r="C68" s="27">
        <f t="shared" si="4"/>
        <v>587.71134971287029</v>
      </c>
      <c r="D68" s="27">
        <f t="shared" si="15"/>
        <v>389.18536861522745</v>
      </c>
      <c r="E68" s="27">
        <f t="shared" si="16"/>
        <v>201111.8488186546</v>
      </c>
      <c r="F68" s="27">
        <f t="shared" si="17"/>
        <v>27888.15118134542</v>
      </c>
      <c r="G68" s="27">
        <f t="shared" si="0"/>
        <v>73864.508116593584</v>
      </c>
      <c r="H68" s="27">
        <f t="shared" si="18"/>
        <v>0</v>
      </c>
      <c r="I68" s="27">
        <f t="shared" si="5"/>
        <v>83.143136200826902</v>
      </c>
      <c r="J68" s="27">
        <f t="shared" si="6"/>
        <v>249.42940860248072</v>
      </c>
      <c r="K68" s="27">
        <f t="shared" si="7"/>
        <v>149.65764516148843</v>
      </c>
      <c r="L68" s="27">
        <f t="shared" si="8"/>
        <v>66.514508960661516</v>
      </c>
      <c r="M68" s="7">
        <f t="shared" si="9"/>
        <v>1.0970198733451233</v>
      </c>
      <c r="N68" s="27">
        <f t="shared" si="63"/>
        <v>548.74469892545756</v>
      </c>
      <c r="O68" s="7">
        <f t="shared" si="10"/>
        <v>1.2007701176211711</v>
      </c>
      <c r="P68" s="27">
        <f t="shared" si="11"/>
        <v>1921.2321881938738</v>
      </c>
      <c r="Q68" s="27">
        <f t="shared" si="12"/>
        <v>1825.17057878418</v>
      </c>
      <c r="R68" s="7">
        <f t="shared" si="19"/>
        <v>1.2007701176211711</v>
      </c>
      <c r="S68" s="27">
        <f t="shared" si="1"/>
        <v>274976.35693524819</v>
      </c>
      <c r="T68" s="27">
        <f t="shared" si="20"/>
        <v>299.52916153062483</v>
      </c>
      <c r="U68" s="27">
        <f t="shared" si="21"/>
        <v>-7534.4518306288992</v>
      </c>
      <c r="V68" s="7">
        <f>-SUM(T$24:T68)/T$23</f>
        <v>0.3948231461342252</v>
      </c>
      <c r="W68" s="27">
        <f t="shared" si="2"/>
        <v>299.52916153062483</v>
      </c>
      <c r="X68" s="27">
        <f t="shared" si="22"/>
        <v>-7534.4518306288992</v>
      </c>
      <c r="Y68" s="7">
        <f>-SUM(W$24:W68)/W$23</f>
        <v>0.3948231461342252</v>
      </c>
      <c r="Z68" s="29"/>
      <c r="AA68" s="27">
        <f t="shared" si="23"/>
        <v>976.89671832809768</v>
      </c>
      <c r="AB68" s="27">
        <f t="shared" si="24"/>
        <v>587.71134971287029</v>
      </c>
      <c r="AC68" s="27">
        <f t="shared" si="25"/>
        <v>389.18536861522745</v>
      </c>
      <c r="AD68" s="27">
        <f t="shared" si="26"/>
        <v>201111.8488186546</v>
      </c>
      <c r="AE68" s="27">
        <f t="shared" si="27"/>
        <v>27888.15118134542</v>
      </c>
      <c r="AF68" s="27">
        <f t="shared" si="28"/>
        <v>73864.508116593584</v>
      </c>
      <c r="AG68" s="27">
        <f t="shared" si="29"/>
        <v>0</v>
      </c>
      <c r="AH68" s="27">
        <f t="shared" si="30"/>
        <v>83.143136200826902</v>
      </c>
      <c r="AI68" s="27">
        <f t="shared" si="31"/>
        <v>249.42940860248072</v>
      </c>
      <c r="AJ68" s="27">
        <f t="shared" si="32"/>
        <v>149.65764516148843</v>
      </c>
      <c r="AK68" s="27">
        <f t="shared" si="33"/>
        <v>66.514508960661516</v>
      </c>
      <c r="AL68" s="7">
        <f t="shared" si="34"/>
        <v>1.0970198733451233</v>
      </c>
      <c r="AM68" s="27">
        <f t="shared" si="64"/>
        <v>548.74469892545756</v>
      </c>
      <c r="AN68" s="7">
        <f t="shared" si="35"/>
        <v>1.2007701176211711</v>
      </c>
      <c r="AO68" s="27">
        <f t="shared" si="36"/>
        <v>1921.2321881938738</v>
      </c>
      <c r="AP68" s="27">
        <f t="shared" si="37"/>
        <v>1825.17057878418</v>
      </c>
      <c r="AQ68" s="7">
        <f t="shared" si="38"/>
        <v>1.2007701176211711</v>
      </c>
      <c r="AR68" s="27">
        <f t="shared" si="39"/>
        <v>274976.35693524819</v>
      </c>
      <c r="AS68" s="27">
        <f t="shared" si="40"/>
        <v>299.52916153062483</v>
      </c>
      <c r="AT68" s="27">
        <f t="shared" si="41"/>
        <v>-7534.4518306288992</v>
      </c>
      <c r="AU68" s="7">
        <f>-SUM(AS$24:AS68)/AS$23</f>
        <v>0.3948231461342252</v>
      </c>
      <c r="AV68" s="27">
        <f t="shared" si="13"/>
        <v>299.52916153062483</v>
      </c>
      <c r="AW68" s="27">
        <f t="shared" si="42"/>
        <v>-7534.4518306288992</v>
      </c>
      <c r="AX68" s="7">
        <f>-SUM(AV$24:AV68)/AV$23</f>
        <v>0.3948231461342252</v>
      </c>
      <c r="AY68" s="28"/>
      <c r="AZ68" s="27">
        <f t="shared" si="43"/>
        <v>976.89671832809768</v>
      </c>
      <c r="BA68" s="27">
        <f t="shared" si="44"/>
        <v>587.71134971287029</v>
      </c>
      <c r="BB68" s="27">
        <f t="shared" si="45"/>
        <v>389.18536861522745</v>
      </c>
      <c r="BC68" s="27">
        <f t="shared" si="46"/>
        <v>201111.8488186546</v>
      </c>
      <c r="BD68" s="27">
        <f t="shared" si="47"/>
        <v>27888.15118134542</v>
      </c>
      <c r="BE68" s="27">
        <f t="shared" si="48"/>
        <v>73864.508116593584</v>
      </c>
      <c r="BF68" s="27">
        <f t="shared" si="49"/>
        <v>0</v>
      </c>
      <c r="BG68" s="27">
        <f t="shared" si="50"/>
        <v>83.143136200826902</v>
      </c>
      <c r="BH68" s="27">
        <f t="shared" si="51"/>
        <v>249.42940860248072</v>
      </c>
      <c r="BI68" s="27">
        <f t="shared" si="52"/>
        <v>149.65764516148843</v>
      </c>
      <c r="BJ68" s="27">
        <f t="shared" si="53"/>
        <v>66.514508960661516</v>
      </c>
      <c r="BK68" s="7">
        <f t="shared" si="54"/>
        <v>1.0970198733451233</v>
      </c>
      <c r="BL68" s="27">
        <f t="shared" si="65"/>
        <v>548.74469892545756</v>
      </c>
      <c r="BM68" s="7">
        <f t="shared" si="55"/>
        <v>1.2007701176211711</v>
      </c>
      <c r="BN68" s="27">
        <f t="shared" si="56"/>
        <v>1921.2321881938738</v>
      </c>
      <c r="BO68" s="27">
        <f t="shared" si="57"/>
        <v>1825.17057878418</v>
      </c>
      <c r="BP68" s="7">
        <f t="shared" si="58"/>
        <v>1.2007701176211711</v>
      </c>
      <c r="BQ68" s="27">
        <f t="shared" si="59"/>
        <v>274976.35693524819</v>
      </c>
      <c r="BR68" s="27">
        <f t="shared" si="60"/>
        <v>299.52916153062483</v>
      </c>
      <c r="BS68" s="27">
        <f t="shared" si="61"/>
        <v>-7534.4518306288992</v>
      </c>
      <c r="BT68" s="7">
        <f>-SUM(BR$24:BR68)/BR$23</f>
        <v>0.3948231461342252</v>
      </c>
      <c r="BU68" s="27">
        <f t="shared" si="14"/>
        <v>299.52916153062483</v>
      </c>
      <c r="BV68" s="27">
        <f t="shared" si="62"/>
        <v>-7534.4518306288992</v>
      </c>
      <c r="BW68" s="7">
        <f>-SUM(BU$24:BU68)/BU$23</f>
        <v>0.3948231461342252</v>
      </c>
      <c r="BX68" s="14"/>
      <c r="BY68" s="3"/>
      <c r="BZ68" s="3"/>
      <c r="CA68" s="3"/>
      <c r="CB68" s="3"/>
      <c r="CC68" s="3"/>
      <c r="CD68" s="3"/>
      <c r="CE68" s="3"/>
      <c r="CF68" s="3"/>
      <c r="CG68" s="3"/>
      <c r="CH68" s="3"/>
      <c r="CI68" s="3"/>
      <c r="CJ68" s="3"/>
      <c r="CK68" s="3"/>
      <c r="CL68" s="3"/>
      <c r="CM68" s="3"/>
      <c r="CN68" s="3"/>
      <c r="CO68" s="3"/>
    </row>
    <row r="69" spans="1:93" x14ac:dyDescent="0.25">
      <c r="A69" s="23">
        <v>46</v>
      </c>
      <c r="B69" s="27">
        <f t="shared" si="3"/>
        <v>976.89671832809768</v>
      </c>
      <c r="C69" s="27">
        <f t="shared" si="4"/>
        <v>586.57622572107573</v>
      </c>
      <c r="D69" s="27">
        <f t="shared" si="15"/>
        <v>390.32049260702178</v>
      </c>
      <c r="E69" s="27">
        <f t="shared" si="16"/>
        <v>200721.52832604758</v>
      </c>
      <c r="F69" s="27">
        <f t="shared" si="17"/>
        <v>28278.471673952441</v>
      </c>
      <c r="G69" s="27">
        <f t="shared" si="0"/>
        <v>75375.1163249315</v>
      </c>
      <c r="H69" s="27">
        <f t="shared" si="18"/>
        <v>0</v>
      </c>
      <c r="I69" s="27">
        <f t="shared" si="5"/>
        <v>83.314397448361845</v>
      </c>
      <c r="J69" s="27">
        <f t="shared" si="6"/>
        <v>249.94319234508555</v>
      </c>
      <c r="K69" s="27">
        <f t="shared" si="7"/>
        <v>149.96591540705134</v>
      </c>
      <c r="L69" s="27">
        <f t="shared" si="8"/>
        <v>66.651517958689482</v>
      </c>
      <c r="M69" s="7">
        <f t="shared" si="9"/>
        <v>1.099279554668978</v>
      </c>
      <c r="N69" s="27">
        <f t="shared" si="63"/>
        <v>549.87502315918823</v>
      </c>
      <c r="O69" s="7">
        <f t="shared" si="10"/>
        <v>1.2056622037160658</v>
      </c>
      <c r="P69" s="27">
        <f t="shared" si="11"/>
        <v>1929.0595259457052</v>
      </c>
      <c r="Q69" s="27">
        <f t="shared" si="12"/>
        <v>1832.6065496484198</v>
      </c>
      <c r="R69" s="7">
        <f t="shared" si="19"/>
        <v>1.2056622037160658</v>
      </c>
      <c r="S69" s="27">
        <f t="shared" si="1"/>
        <v>276096.64465097908</v>
      </c>
      <c r="T69" s="27">
        <f t="shared" si="20"/>
        <v>305.83480816113388</v>
      </c>
      <c r="U69" s="27">
        <f t="shared" si="21"/>
        <v>-7228.6170224677653</v>
      </c>
      <c r="V69" s="7">
        <f>-SUM(T$24:T69)/T$23</f>
        <v>0.41938819096644475</v>
      </c>
      <c r="W69" s="27">
        <f t="shared" si="2"/>
        <v>305.83480816113388</v>
      </c>
      <c r="X69" s="27">
        <f t="shared" si="22"/>
        <v>-7228.6170224677653</v>
      </c>
      <c r="Y69" s="7">
        <f>-SUM(W$24:W69)/W$23</f>
        <v>0.41938819096644475</v>
      </c>
      <c r="Z69" s="29"/>
      <c r="AA69" s="27">
        <f t="shared" si="23"/>
        <v>976.89671832809768</v>
      </c>
      <c r="AB69" s="27">
        <f t="shared" si="24"/>
        <v>586.57622572107573</v>
      </c>
      <c r="AC69" s="27">
        <f t="shared" si="25"/>
        <v>390.32049260702178</v>
      </c>
      <c r="AD69" s="27">
        <f t="shared" si="26"/>
        <v>200721.52832604758</v>
      </c>
      <c r="AE69" s="27">
        <f t="shared" si="27"/>
        <v>28278.471673952441</v>
      </c>
      <c r="AF69" s="27">
        <f t="shared" si="28"/>
        <v>75375.1163249315</v>
      </c>
      <c r="AG69" s="27">
        <f t="shared" si="29"/>
        <v>0</v>
      </c>
      <c r="AH69" s="27">
        <f t="shared" si="30"/>
        <v>83.314397448361845</v>
      </c>
      <c r="AI69" s="27">
        <f t="shared" si="31"/>
        <v>249.94319234508555</v>
      </c>
      <c r="AJ69" s="27">
        <f t="shared" si="32"/>
        <v>149.96591540705134</v>
      </c>
      <c r="AK69" s="27">
        <f t="shared" si="33"/>
        <v>66.651517958689482</v>
      </c>
      <c r="AL69" s="7">
        <f t="shared" si="34"/>
        <v>1.099279554668978</v>
      </c>
      <c r="AM69" s="27">
        <f t="shared" si="64"/>
        <v>549.87502315918823</v>
      </c>
      <c r="AN69" s="7">
        <f t="shared" si="35"/>
        <v>1.2056622037160658</v>
      </c>
      <c r="AO69" s="27">
        <f t="shared" si="36"/>
        <v>1929.0595259457052</v>
      </c>
      <c r="AP69" s="27">
        <f t="shared" si="37"/>
        <v>1832.6065496484198</v>
      </c>
      <c r="AQ69" s="7">
        <f t="shared" si="38"/>
        <v>1.2056622037160658</v>
      </c>
      <c r="AR69" s="27">
        <f t="shared" si="39"/>
        <v>276096.64465097908</v>
      </c>
      <c r="AS69" s="27">
        <f t="shared" si="40"/>
        <v>305.83480816113388</v>
      </c>
      <c r="AT69" s="27">
        <f t="shared" si="41"/>
        <v>-7228.6170224677653</v>
      </c>
      <c r="AU69" s="7">
        <f>-SUM(AS$24:AS69)/AS$23</f>
        <v>0.41938819096644475</v>
      </c>
      <c r="AV69" s="27">
        <f t="shared" si="13"/>
        <v>305.83480816113388</v>
      </c>
      <c r="AW69" s="27">
        <f t="shared" si="42"/>
        <v>-7228.6170224677653</v>
      </c>
      <c r="AX69" s="7">
        <f>-SUM(AV$24:AV69)/AV$23</f>
        <v>0.41938819096644475</v>
      </c>
      <c r="AY69" s="28"/>
      <c r="AZ69" s="27">
        <f t="shared" si="43"/>
        <v>976.89671832809768</v>
      </c>
      <c r="BA69" s="27">
        <f t="shared" si="44"/>
        <v>586.57622572107573</v>
      </c>
      <c r="BB69" s="27">
        <f t="shared" si="45"/>
        <v>390.32049260702178</v>
      </c>
      <c r="BC69" s="27">
        <f t="shared" si="46"/>
        <v>200721.52832604758</v>
      </c>
      <c r="BD69" s="27">
        <f t="shared" si="47"/>
        <v>28278.471673952441</v>
      </c>
      <c r="BE69" s="27">
        <f t="shared" si="48"/>
        <v>75375.1163249315</v>
      </c>
      <c r="BF69" s="27">
        <f t="shared" si="49"/>
        <v>0</v>
      </c>
      <c r="BG69" s="27">
        <f t="shared" si="50"/>
        <v>83.314397448361845</v>
      </c>
      <c r="BH69" s="27">
        <f t="shared" si="51"/>
        <v>249.94319234508555</v>
      </c>
      <c r="BI69" s="27">
        <f t="shared" si="52"/>
        <v>149.96591540705134</v>
      </c>
      <c r="BJ69" s="27">
        <f t="shared" si="53"/>
        <v>66.651517958689482</v>
      </c>
      <c r="BK69" s="7">
        <f t="shared" si="54"/>
        <v>1.099279554668978</v>
      </c>
      <c r="BL69" s="27">
        <f t="shared" si="65"/>
        <v>549.87502315918823</v>
      </c>
      <c r="BM69" s="7">
        <f t="shared" si="55"/>
        <v>1.2056622037160658</v>
      </c>
      <c r="BN69" s="27">
        <f t="shared" si="56"/>
        <v>1929.0595259457052</v>
      </c>
      <c r="BO69" s="27">
        <f t="shared" si="57"/>
        <v>1832.6065496484198</v>
      </c>
      <c r="BP69" s="7">
        <f t="shared" si="58"/>
        <v>1.2056622037160658</v>
      </c>
      <c r="BQ69" s="27">
        <f t="shared" si="59"/>
        <v>276096.64465097908</v>
      </c>
      <c r="BR69" s="27">
        <f t="shared" si="60"/>
        <v>305.83480816113388</v>
      </c>
      <c r="BS69" s="27">
        <f t="shared" si="61"/>
        <v>-7228.6170224677653</v>
      </c>
      <c r="BT69" s="7">
        <f>-SUM(BR$24:BR69)/BR$23</f>
        <v>0.41938819096644475</v>
      </c>
      <c r="BU69" s="27">
        <f t="shared" si="14"/>
        <v>305.83480816113388</v>
      </c>
      <c r="BV69" s="27">
        <f t="shared" si="62"/>
        <v>-7228.6170224677653</v>
      </c>
      <c r="BW69" s="7">
        <f>-SUM(BU$24:BU69)/BU$23</f>
        <v>0.41938819096644475</v>
      </c>
      <c r="BX69" s="14"/>
      <c r="BY69" s="3"/>
      <c r="BZ69" s="3"/>
      <c r="CA69" s="3"/>
      <c r="CB69" s="3"/>
      <c r="CC69" s="3"/>
      <c r="CD69" s="3"/>
      <c r="CE69" s="3"/>
      <c r="CF69" s="3"/>
      <c r="CG69" s="3"/>
      <c r="CH69" s="3"/>
      <c r="CI69" s="3"/>
      <c r="CJ69" s="3"/>
      <c r="CK69" s="3"/>
      <c r="CL69" s="3"/>
      <c r="CM69" s="3"/>
      <c r="CN69" s="3"/>
      <c r="CO69" s="3"/>
    </row>
    <row r="70" spans="1:93" x14ac:dyDescent="0.25">
      <c r="A70" s="23">
        <v>47</v>
      </c>
      <c r="B70" s="27">
        <f t="shared" si="3"/>
        <v>976.89671832809768</v>
      </c>
      <c r="C70" s="27">
        <f t="shared" si="4"/>
        <v>585.43779095097204</v>
      </c>
      <c r="D70" s="27">
        <f t="shared" si="15"/>
        <v>391.45892737712569</v>
      </c>
      <c r="E70" s="27">
        <f t="shared" si="16"/>
        <v>200330.06939867046</v>
      </c>
      <c r="F70" s="27">
        <f t="shared" si="17"/>
        <v>28669.930601329568</v>
      </c>
      <c r="G70" s="27">
        <f t="shared" si="0"/>
        <v>76891.42715886666</v>
      </c>
      <c r="H70" s="27">
        <f t="shared" si="18"/>
        <v>0</v>
      </c>
      <c r="I70" s="27">
        <f t="shared" si="5"/>
        <v>83.486011466026071</v>
      </c>
      <c r="J70" s="27">
        <f t="shared" si="6"/>
        <v>250.45803439807824</v>
      </c>
      <c r="K70" s="27">
        <f t="shared" si="7"/>
        <v>150.27482063884696</v>
      </c>
      <c r="L70" s="27">
        <f t="shared" si="8"/>
        <v>66.788809172820862</v>
      </c>
      <c r="M70" s="7">
        <f t="shared" si="9"/>
        <v>1.1015438905663817</v>
      </c>
      <c r="N70" s="27">
        <f t="shared" si="63"/>
        <v>551.00767567577213</v>
      </c>
      <c r="O70" s="7">
        <f t="shared" si="10"/>
        <v>1.2105742207752712</v>
      </c>
      <c r="P70" s="27">
        <f t="shared" si="11"/>
        <v>1936.9187532404339</v>
      </c>
      <c r="Q70" s="27">
        <f t="shared" si="12"/>
        <v>1840.0728155784122</v>
      </c>
      <c r="R70" s="7">
        <f t="shared" si="19"/>
        <v>1.2105742207752712</v>
      </c>
      <c r="S70" s="27">
        <f t="shared" si="1"/>
        <v>277221.49655753712</v>
      </c>
      <c r="T70" s="27">
        <f t="shared" si="20"/>
        <v>312.16842157454244</v>
      </c>
      <c r="U70" s="27">
        <f t="shared" si="21"/>
        <v>-6916.4486008932226</v>
      </c>
      <c r="V70" s="7">
        <f>-SUM(T$24:T70)/T$23</f>
        <v>0.44446195976761288</v>
      </c>
      <c r="W70" s="27">
        <f t="shared" si="2"/>
        <v>312.16842157454244</v>
      </c>
      <c r="X70" s="27">
        <f t="shared" si="22"/>
        <v>-6916.4486008932226</v>
      </c>
      <c r="Y70" s="7">
        <f>-SUM(W$24:W70)/W$23</f>
        <v>0.44446195976761288</v>
      </c>
      <c r="Z70" s="29"/>
      <c r="AA70" s="27">
        <f t="shared" si="23"/>
        <v>976.89671832809768</v>
      </c>
      <c r="AB70" s="27">
        <f t="shared" si="24"/>
        <v>585.43779095097204</v>
      </c>
      <c r="AC70" s="27">
        <f t="shared" si="25"/>
        <v>391.45892737712569</v>
      </c>
      <c r="AD70" s="27">
        <f t="shared" si="26"/>
        <v>200330.06939867046</v>
      </c>
      <c r="AE70" s="27">
        <f t="shared" si="27"/>
        <v>28669.930601329568</v>
      </c>
      <c r="AF70" s="27">
        <f t="shared" si="28"/>
        <v>76891.42715886666</v>
      </c>
      <c r="AG70" s="27">
        <f t="shared" si="29"/>
        <v>0</v>
      </c>
      <c r="AH70" s="27">
        <f t="shared" si="30"/>
        <v>83.486011466026071</v>
      </c>
      <c r="AI70" s="27">
        <f t="shared" si="31"/>
        <v>250.45803439807824</v>
      </c>
      <c r="AJ70" s="27">
        <f t="shared" si="32"/>
        <v>150.27482063884696</v>
      </c>
      <c r="AK70" s="27">
        <f t="shared" si="33"/>
        <v>66.788809172820862</v>
      </c>
      <c r="AL70" s="7">
        <f t="shared" si="34"/>
        <v>1.1015438905663817</v>
      </c>
      <c r="AM70" s="27">
        <f t="shared" si="64"/>
        <v>551.00767567577213</v>
      </c>
      <c r="AN70" s="7">
        <f t="shared" si="35"/>
        <v>1.2105742207752712</v>
      </c>
      <c r="AO70" s="27">
        <f t="shared" si="36"/>
        <v>1936.9187532404339</v>
      </c>
      <c r="AP70" s="27">
        <f t="shared" si="37"/>
        <v>1840.0728155784122</v>
      </c>
      <c r="AQ70" s="7">
        <f t="shared" si="38"/>
        <v>1.2105742207752712</v>
      </c>
      <c r="AR70" s="27">
        <f t="shared" si="39"/>
        <v>277221.49655753712</v>
      </c>
      <c r="AS70" s="27">
        <f t="shared" si="40"/>
        <v>312.16842157454244</v>
      </c>
      <c r="AT70" s="27">
        <f t="shared" si="41"/>
        <v>-6916.4486008932226</v>
      </c>
      <c r="AU70" s="7">
        <f>-SUM(AS$24:AS70)/AS$23</f>
        <v>0.44446195976761288</v>
      </c>
      <c r="AV70" s="27">
        <f t="shared" si="13"/>
        <v>312.16842157454244</v>
      </c>
      <c r="AW70" s="27">
        <f t="shared" si="42"/>
        <v>-6916.4486008932226</v>
      </c>
      <c r="AX70" s="7">
        <f>-SUM(AV$24:AV70)/AV$23</f>
        <v>0.44446195976761288</v>
      </c>
      <c r="AY70" s="28"/>
      <c r="AZ70" s="27">
        <f t="shared" si="43"/>
        <v>976.89671832809768</v>
      </c>
      <c r="BA70" s="27">
        <f t="shared" si="44"/>
        <v>585.43779095097204</v>
      </c>
      <c r="BB70" s="27">
        <f t="shared" si="45"/>
        <v>391.45892737712569</v>
      </c>
      <c r="BC70" s="27">
        <f t="shared" si="46"/>
        <v>200330.06939867046</v>
      </c>
      <c r="BD70" s="27">
        <f t="shared" si="47"/>
        <v>28669.930601329568</v>
      </c>
      <c r="BE70" s="27">
        <f t="shared" si="48"/>
        <v>76891.42715886666</v>
      </c>
      <c r="BF70" s="27">
        <f t="shared" si="49"/>
        <v>0</v>
      </c>
      <c r="BG70" s="27">
        <f t="shared" si="50"/>
        <v>83.486011466026071</v>
      </c>
      <c r="BH70" s="27">
        <f t="shared" si="51"/>
        <v>250.45803439807824</v>
      </c>
      <c r="BI70" s="27">
        <f t="shared" si="52"/>
        <v>150.27482063884696</v>
      </c>
      <c r="BJ70" s="27">
        <f t="shared" si="53"/>
        <v>66.788809172820862</v>
      </c>
      <c r="BK70" s="7">
        <f t="shared" si="54"/>
        <v>1.1015438905663817</v>
      </c>
      <c r="BL70" s="27">
        <f t="shared" si="65"/>
        <v>551.00767567577213</v>
      </c>
      <c r="BM70" s="7">
        <f t="shared" si="55"/>
        <v>1.2105742207752712</v>
      </c>
      <c r="BN70" s="27">
        <f t="shared" si="56"/>
        <v>1936.9187532404339</v>
      </c>
      <c r="BO70" s="27">
        <f t="shared" si="57"/>
        <v>1840.0728155784122</v>
      </c>
      <c r="BP70" s="7">
        <f t="shared" si="58"/>
        <v>1.2105742207752712</v>
      </c>
      <c r="BQ70" s="27">
        <f t="shared" si="59"/>
        <v>277221.49655753712</v>
      </c>
      <c r="BR70" s="27">
        <f t="shared" si="60"/>
        <v>312.16842157454244</v>
      </c>
      <c r="BS70" s="27">
        <f t="shared" si="61"/>
        <v>-6916.4486008932226</v>
      </c>
      <c r="BT70" s="7">
        <f>-SUM(BR$24:BR70)/BR$23</f>
        <v>0.44446195976761288</v>
      </c>
      <c r="BU70" s="27">
        <f t="shared" si="14"/>
        <v>312.16842157454244</v>
      </c>
      <c r="BV70" s="27">
        <f t="shared" si="62"/>
        <v>-6916.4486008932226</v>
      </c>
      <c r="BW70" s="7">
        <f>-SUM(BU$24:BU70)/BU$23</f>
        <v>0.44446195976761288</v>
      </c>
      <c r="BX70" s="14"/>
      <c r="BY70" s="3"/>
      <c r="BZ70" s="3"/>
      <c r="CA70" s="3"/>
      <c r="CB70" s="3"/>
      <c r="CC70" s="3"/>
      <c r="CD70" s="3"/>
      <c r="CE70" s="3"/>
      <c r="CF70" s="3"/>
      <c r="CG70" s="3"/>
      <c r="CH70" s="3"/>
      <c r="CI70" s="3"/>
      <c r="CJ70" s="3"/>
      <c r="CK70" s="3"/>
      <c r="CL70" s="3"/>
      <c r="CM70" s="3"/>
      <c r="CN70" s="3"/>
      <c r="CO70" s="3"/>
    </row>
    <row r="71" spans="1:93" x14ac:dyDescent="0.25">
      <c r="A71" s="23">
        <v>48</v>
      </c>
      <c r="B71" s="27">
        <f t="shared" si="3"/>
        <v>976.89671832809768</v>
      </c>
      <c r="C71" s="27">
        <f t="shared" si="4"/>
        <v>584.29603574612213</v>
      </c>
      <c r="D71" s="27">
        <f t="shared" si="15"/>
        <v>392.6006825819756</v>
      </c>
      <c r="E71" s="27">
        <f t="shared" si="16"/>
        <v>199937.46871608848</v>
      </c>
      <c r="F71" s="27">
        <f t="shared" si="17"/>
        <v>29062.531283911543</v>
      </c>
      <c r="G71" s="27">
        <f t="shared" si="0"/>
        <v>78413.46253391233</v>
      </c>
      <c r="H71" s="27">
        <f t="shared" si="18"/>
        <v>0</v>
      </c>
      <c r="I71" s="27">
        <f t="shared" si="5"/>
        <v>83.6579789804683</v>
      </c>
      <c r="J71" s="27">
        <f t="shared" si="6"/>
        <v>250.97393694140493</v>
      </c>
      <c r="K71" s="27">
        <f t="shared" si="7"/>
        <v>150.58436216484296</v>
      </c>
      <c r="L71" s="27">
        <f t="shared" si="8"/>
        <v>66.926383184374643</v>
      </c>
      <c r="M71" s="7">
        <f t="shared" si="9"/>
        <v>1.103812890624994</v>
      </c>
      <c r="N71" s="27">
        <f t="shared" si="63"/>
        <v>552.14266127109079</v>
      </c>
      <c r="O71" s="7">
        <f t="shared" si="10"/>
        <v>1.2155062500000033</v>
      </c>
      <c r="P71" s="27">
        <f t="shared" si="11"/>
        <v>1944.8100000000054</v>
      </c>
      <c r="Q71" s="27">
        <f t="shared" si="12"/>
        <v>1847.5695000000051</v>
      </c>
      <c r="R71" s="7">
        <f t="shared" si="19"/>
        <v>1.2155062500000033</v>
      </c>
      <c r="S71" s="27">
        <f t="shared" si="1"/>
        <v>278350.93125000078</v>
      </c>
      <c r="T71" s="27">
        <f t="shared" si="20"/>
        <v>318.53012040081671</v>
      </c>
      <c r="U71" s="27">
        <f t="shared" si="21"/>
        <v>-6597.9184804924062</v>
      </c>
      <c r="V71" s="7">
        <f>-SUM(T$24:T71)/T$23</f>
        <v>0.47004670839418444</v>
      </c>
      <c r="W71" s="27">
        <f t="shared" si="2"/>
        <v>318.53012040081671</v>
      </c>
      <c r="X71" s="27">
        <f t="shared" si="22"/>
        <v>-6597.9184804924062</v>
      </c>
      <c r="Y71" s="7">
        <f>-SUM(W$24:W71)/W$23</f>
        <v>0.47004670839418444</v>
      </c>
      <c r="Z71" s="29"/>
      <c r="AA71" s="27">
        <f t="shared" si="23"/>
        <v>976.89671832809768</v>
      </c>
      <c r="AB71" s="27">
        <f t="shared" si="24"/>
        <v>584.29603574612213</v>
      </c>
      <c r="AC71" s="27">
        <f t="shared" si="25"/>
        <v>392.6006825819756</v>
      </c>
      <c r="AD71" s="27">
        <f t="shared" si="26"/>
        <v>199937.46871608848</v>
      </c>
      <c r="AE71" s="27">
        <f t="shared" si="27"/>
        <v>29062.531283911543</v>
      </c>
      <c r="AF71" s="27">
        <f t="shared" si="28"/>
        <v>78413.46253391233</v>
      </c>
      <c r="AG71" s="27">
        <f t="shared" si="29"/>
        <v>0</v>
      </c>
      <c r="AH71" s="27">
        <f t="shared" si="30"/>
        <v>83.6579789804683</v>
      </c>
      <c r="AI71" s="27">
        <f t="shared" si="31"/>
        <v>250.97393694140493</v>
      </c>
      <c r="AJ71" s="27">
        <f t="shared" si="32"/>
        <v>150.58436216484296</v>
      </c>
      <c r="AK71" s="27">
        <f t="shared" si="33"/>
        <v>66.926383184374643</v>
      </c>
      <c r="AL71" s="7">
        <f t="shared" si="34"/>
        <v>1.103812890624994</v>
      </c>
      <c r="AM71" s="27">
        <f t="shared" si="64"/>
        <v>552.14266127109079</v>
      </c>
      <c r="AN71" s="7">
        <f t="shared" si="35"/>
        <v>1.2155062500000033</v>
      </c>
      <c r="AO71" s="27">
        <f t="shared" si="36"/>
        <v>1944.8100000000054</v>
      </c>
      <c r="AP71" s="27">
        <f t="shared" si="37"/>
        <v>1847.5695000000051</v>
      </c>
      <c r="AQ71" s="7">
        <f t="shared" si="38"/>
        <v>1.2155062500000033</v>
      </c>
      <c r="AR71" s="27">
        <f t="shared" si="39"/>
        <v>278350.93125000078</v>
      </c>
      <c r="AS71" s="27">
        <f t="shared" si="40"/>
        <v>318.53012040081671</v>
      </c>
      <c r="AT71" s="27">
        <f t="shared" si="41"/>
        <v>-6597.9184804924062</v>
      </c>
      <c r="AU71" s="7">
        <f>-SUM(AS$24:AS71)/AS$23</f>
        <v>0.47004670839418444</v>
      </c>
      <c r="AV71" s="27">
        <f t="shared" si="13"/>
        <v>318.53012040081671</v>
      </c>
      <c r="AW71" s="27">
        <f t="shared" si="42"/>
        <v>-6597.9184804924062</v>
      </c>
      <c r="AX71" s="7">
        <f>-SUM(AV$24:AV71)/AV$23</f>
        <v>0.47004670839418444</v>
      </c>
      <c r="AY71" s="28"/>
      <c r="AZ71" s="27">
        <f t="shared" si="43"/>
        <v>976.89671832809768</v>
      </c>
      <c r="BA71" s="27">
        <f t="shared" si="44"/>
        <v>584.29603574612213</v>
      </c>
      <c r="BB71" s="27">
        <f t="shared" si="45"/>
        <v>392.6006825819756</v>
      </c>
      <c r="BC71" s="27">
        <f t="shared" si="46"/>
        <v>199937.46871608848</v>
      </c>
      <c r="BD71" s="27">
        <f t="shared" si="47"/>
        <v>29062.531283911543</v>
      </c>
      <c r="BE71" s="27">
        <f t="shared" si="48"/>
        <v>78413.46253391233</v>
      </c>
      <c r="BF71" s="27">
        <f t="shared" si="49"/>
        <v>0</v>
      </c>
      <c r="BG71" s="27">
        <f t="shared" si="50"/>
        <v>83.6579789804683</v>
      </c>
      <c r="BH71" s="27">
        <f t="shared" si="51"/>
        <v>250.97393694140493</v>
      </c>
      <c r="BI71" s="27">
        <f t="shared" si="52"/>
        <v>150.58436216484296</v>
      </c>
      <c r="BJ71" s="27">
        <f t="shared" si="53"/>
        <v>66.926383184374643</v>
      </c>
      <c r="BK71" s="7">
        <f t="shared" si="54"/>
        <v>1.103812890624994</v>
      </c>
      <c r="BL71" s="27">
        <f t="shared" si="65"/>
        <v>552.14266127109079</v>
      </c>
      <c r="BM71" s="7">
        <f t="shared" si="55"/>
        <v>1.2155062500000033</v>
      </c>
      <c r="BN71" s="27">
        <f t="shared" si="56"/>
        <v>1944.8100000000054</v>
      </c>
      <c r="BO71" s="27">
        <f t="shared" si="57"/>
        <v>1847.5695000000051</v>
      </c>
      <c r="BP71" s="7">
        <f t="shared" si="58"/>
        <v>1.2155062500000033</v>
      </c>
      <c r="BQ71" s="27">
        <f t="shared" si="59"/>
        <v>278350.93125000078</v>
      </c>
      <c r="BR71" s="27">
        <f t="shared" si="60"/>
        <v>318.53012040081671</v>
      </c>
      <c r="BS71" s="27">
        <f t="shared" si="61"/>
        <v>-6597.9184804924062</v>
      </c>
      <c r="BT71" s="7">
        <f>-SUM(BR$24:BR71)/BR$23</f>
        <v>0.47004670839418444</v>
      </c>
      <c r="BU71" s="27">
        <f t="shared" si="14"/>
        <v>318.53012040081671</v>
      </c>
      <c r="BV71" s="27">
        <f t="shared" si="62"/>
        <v>-6597.9184804924062</v>
      </c>
      <c r="BW71" s="7">
        <f>-SUM(BU$24:BU71)/BU$23</f>
        <v>0.47004670839418444</v>
      </c>
      <c r="BX71" s="14"/>
      <c r="BY71" s="3"/>
      <c r="BZ71" s="3"/>
      <c r="CA71" s="3"/>
      <c r="CB71" s="3"/>
      <c r="CC71" s="3"/>
      <c r="CD71" s="3"/>
      <c r="CE71" s="3"/>
      <c r="CF71" s="3"/>
      <c r="CG71" s="3"/>
      <c r="CH71" s="3"/>
      <c r="CI71" s="3"/>
      <c r="CJ71" s="3"/>
      <c r="CK71" s="3"/>
      <c r="CL71" s="3"/>
      <c r="CM71" s="3"/>
      <c r="CN71" s="3"/>
      <c r="CO71" s="3"/>
    </row>
    <row r="72" spans="1:93" x14ac:dyDescent="0.25">
      <c r="A72" s="23">
        <v>49</v>
      </c>
      <c r="B72" s="27">
        <f t="shared" si="3"/>
        <v>976.89671832809768</v>
      </c>
      <c r="C72" s="27">
        <f t="shared" si="4"/>
        <v>583.15095042192468</v>
      </c>
      <c r="D72" s="27">
        <f t="shared" si="15"/>
        <v>393.74576790617306</v>
      </c>
      <c r="E72" s="27">
        <f t="shared" si="16"/>
        <v>199543.72294818232</v>
      </c>
      <c r="F72" s="27">
        <f t="shared" si="17"/>
        <v>29456.277051817717</v>
      </c>
      <c r="G72" s="27">
        <f t="shared" si="0"/>
        <v>79941.244451024802</v>
      </c>
      <c r="H72" s="27">
        <f t="shared" si="18"/>
        <v>0</v>
      </c>
      <c r="I72" s="27">
        <f t="shared" si="5"/>
        <v>83.830300719834014</v>
      </c>
      <c r="J72" s="27">
        <f t="shared" si="6"/>
        <v>251.49090215950204</v>
      </c>
      <c r="K72" s="27">
        <f t="shared" si="7"/>
        <v>150.89454129570123</v>
      </c>
      <c r="L72" s="27">
        <f t="shared" si="8"/>
        <v>67.064240575867203</v>
      </c>
      <c r="M72" s="7">
        <f t="shared" si="9"/>
        <v>1.1060865644522233</v>
      </c>
      <c r="N72" s="27">
        <f t="shared" si="63"/>
        <v>553.27998475090453</v>
      </c>
      <c r="O72" s="7">
        <f t="shared" si="10"/>
        <v>1.2204583729223015</v>
      </c>
      <c r="P72" s="27">
        <f t="shared" si="11"/>
        <v>1952.7333966756823</v>
      </c>
      <c r="Q72" s="27">
        <f t="shared" si="12"/>
        <v>1855.0967268418981</v>
      </c>
      <c r="R72" s="7">
        <f t="shared" si="19"/>
        <v>1.2204583729223015</v>
      </c>
      <c r="S72" s="27">
        <f t="shared" si="1"/>
        <v>279484.96739920706</v>
      </c>
      <c r="T72" s="27">
        <f t="shared" si="20"/>
        <v>324.92002376289588</v>
      </c>
      <c r="U72" s="27">
        <f t="shared" si="21"/>
        <v>-6272.9984567295105</v>
      </c>
      <c r="V72" s="7">
        <f>-SUM(T$24:T72)/T$23</f>
        <v>0.49614470227072227</v>
      </c>
      <c r="W72" s="27">
        <f t="shared" si="2"/>
        <v>324.92002376289588</v>
      </c>
      <c r="X72" s="27">
        <f t="shared" si="22"/>
        <v>-6272.9984567295105</v>
      </c>
      <c r="Y72" s="7">
        <f>-SUM(W$24:W72)/W$23</f>
        <v>0.49614470227072227</v>
      </c>
      <c r="Z72" s="29"/>
      <c r="AA72" s="27">
        <f t="shared" si="23"/>
        <v>976.89671832809768</v>
      </c>
      <c r="AB72" s="27">
        <f t="shared" si="24"/>
        <v>583.15095042192468</v>
      </c>
      <c r="AC72" s="27">
        <f t="shared" si="25"/>
        <v>393.74576790617306</v>
      </c>
      <c r="AD72" s="27">
        <f t="shared" si="26"/>
        <v>199543.72294818232</v>
      </c>
      <c r="AE72" s="27">
        <f t="shared" si="27"/>
        <v>29456.277051817717</v>
      </c>
      <c r="AF72" s="27">
        <f t="shared" si="28"/>
        <v>79941.244451024802</v>
      </c>
      <c r="AG72" s="27">
        <f t="shared" si="29"/>
        <v>0</v>
      </c>
      <c r="AH72" s="27">
        <f t="shared" si="30"/>
        <v>83.830300719834014</v>
      </c>
      <c r="AI72" s="27">
        <f t="shared" si="31"/>
        <v>251.49090215950204</v>
      </c>
      <c r="AJ72" s="27">
        <f t="shared" si="32"/>
        <v>150.89454129570123</v>
      </c>
      <c r="AK72" s="27">
        <f t="shared" si="33"/>
        <v>67.064240575867203</v>
      </c>
      <c r="AL72" s="7">
        <f t="shared" si="34"/>
        <v>1.1060865644522233</v>
      </c>
      <c r="AM72" s="27">
        <f t="shared" si="64"/>
        <v>553.27998475090453</v>
      </c>
      <c r="AN72" s="7">
        <f t="shared" si="35"/>
        <v>1.2204583729223015</v>
      </c>
      <c r="AO72" s="27">
        <f t="shared" si="36"/>
        <v>1952.7333966756823</v>
      </c>
      <c r="AP72" s="27">
        <f t="shared" si="37"/>
        <v>1855.0967268418981</v>
      </c>
      <c r="AQ72" s="7">
        <f t="shared" si="38"/>
        <v>1.2204583729223015</v>
      </c>
      <c r="AR72" s="27">
        <f t="shared" si="39"/>
        <v>279484.96739920706</v>
      </c>
      <c r="AS72" s="27">
        <f t="shared" si="40"/>
        <v>324.92002376289588</v>
      </c>
      <c r="AT72" s="27">
        <f t="shared" si="41"/>
        <v>-6272.9984567295105</v>
      </c>
      <c r="AU72" s="7">
        <f>-SUM(AS$24:AS72)/AS$23</f>
        <v>0.49614470227072227</v>
      </c>
      <c r="AV72" s="27">
        <f t="shared" si="13"/>
        <v>324.92002376289588</v>
      </c>
      <c r="AW72" s="27">
        <f t="shared" si="42"/>
        <v>-6272.9984567295105</v>
      </c>
      <c r="AX72" s="7">
        <f>-SUM(AV$24:AV72)/AV$23</f>
        <v>0.49614470227072227</v>
      </c>
      <c r="AY72" s="28"/>
      <c r="AZ72" s="27">
        <f t="shared" si="43"/>
        <v>976.89671832809768</v>
      </c>
      <c r="BA72" s="27">
        <f t="shared" si="44"/>
        <v>583.15095042192468</v>
      </c>
      <c r="BB72" s="27">
        <f t="shared" si="45"/>
        <v>393.74576790617306</v>
      </c>
      <c r="BC72" s="27">
        <f t="shared" si="46"/>
        <v>199543.72294818232</v>
      </c>
      <c r="BD72" s="27">
        <f t="shared" si="47"/>
        <v>29456.277051817717</v>
      </c>
      <c r="BE72" s="27">
        <f t="shared" si="48"/>
        <v>79941.244451024802</v>
      </c>
      <c r="BF72" s="27">
        <f t="shared" si="49"/>
        <v>0</v>
      </c>
      <c r="BG72" s="27">
        <f t="shared" si="50"/>
        <v>83.830300719834014</v>
      </c>
      <c r="BH72" s="27">
        <f t="shared" si="51"/>
        <v>251.49090215950204</v>
      </c>
      <c r="BI72" s="27">
        <f t="shared" si="52"/>
        <v>150.89454129570123</v>
      </c>
      <c r="BJ72" s="27">
        <f t="shared" si="53"/>
        <v>67.064240575867203</v>
      </c>
      <c r="BK72" s="7">
        <f t="shared" si="54"/>
        <v>1.1060865644522233</v>
      </c>
      <c r="BL72" s="27">
        <f t="shared" si="65"/>
        <v>553.27998475090453</v>
      </c>
      <c r="BM72" s="7">
        <f t="shared" si="55"/>
        <v>1.2204583729223015</v>
      </c>
      <c r="BN72" s="27">
        <f t="shared" si="56"/>
        <v>1952.7333966756823</v>
      </c>
      <c r="BO72" s="27">
        <f t="shared" si="57"/>
        <v>1855.0967268418981</v>
      </c>
      <c r="BP72" s="7">
        <f t="shared" si="58"/>
        <v>1.2204583729223015</v>
      </c>
      <c r="BQ72" s="27">
        <f t="shared" si="59"/>
        <v>279484.96739920706</v>
      </c>
      <c r="BR72" s="27">
        <f t="shared" si="60"/>
        <v>324.92002376289588</v>
      </c>
      <c r="BS72" s="27">
        <f t="shared" si="61"/>
        <v>-6272.9984567295105</v>
      </c>
      <c r="BT72" s="7">
        <f>-SUM(BR$24:BR72)/BR$23</f>
        <v>0.49614470227072227</v>
      </c>
      <c r="BU72" s="27">
        <f t="shared" si="14"/>
        <v>324.92002376289588</v>
      </c>
      <c r="BV72" s="27">
        <f t="shared" si="62"/>
        <v>-6272.9984567295105</v>
      </c>
      <c r="BW72" s="7">
        <f>-SUM(BU$24:BU72)/BU$23</f>
        <v>0.49614470227072227</v>
      </c>
      <c r="BX72" s="14"/>
      <c r="BY72" s="3"/>
      <c r="BZ72" s="3"/>
      <c r="CA72" s="3"/>
      <c r="CB72" s="3"/>
      <c r="CC72" s="3"/>
      <c r="CD72" s="3"/>
      <c r="CE72" s="3"/>
      <c r="CF72" s="3"/>
      <c r="CG72" s="3"/>
      <c r="CH72" s="3"/>
      <c r="CI72" s="3"/>
      <c r="CJ72" s="3"/>
      <c r="CK72" s="3"/>
      <c r="CL72" s="3"/>
      <c r="CM72" s="3"/>
      <c r="CN72" s="3"/>
      <c r="CO72" s="3"/>
    </row>
    <row r="73" spans="1:93" x14ac:dyDescent="0.25">
      <c r="A73" s="23">
        <v>50</v>
      </c>
      <c r="B73" s="27">
        <f t="shared" si="3"/>
        <v>976.89671832809768</v>
      </c>
      <c r="C73" s="27">
        <f t="shared" si="4"/>
        <v>582.00252526553174</v>
      </c>
      <c r="D73" s="27">
        <f t="shared" si="15"/>
        <v>394.89419306256605</v>
      </c>
      <c r="E73" s="27">
        <f t="shared" si="16"/>
        <v>199148.82875511976</v>
      </c>
      <c r="F73" s="27">
        <f t="shared" si="17"/>
        <v>29851.171244880283</v>
      </c>
      <c r="G73" s="27">
        <f t="shared" si="0"/>
        <v>81474.794996940647</v>
      </c>
      <c r="H73" s="27">
        <f t="shared" si="18"/>
        <v>0</v>
      </c>
      <c r="I73" s="27">
        <f t="shared" si="5"/>
        <v>84.002977413768548</v>
      </c>
      <c r="J73" s="27">
        <f t="shared" si="6"/>
        <v>252.00893224130567</v>
      </c>
      <c r="K73" s="27">
        <f t="shared" si="7"/>
        <v>151.2053593447834</v>
      </c>
      <c r="L73" s="27">
        <f t="shared" si="8"/>
        <v>67.202381931014841</v>
      </c>
      <c r="M73" s="7">
        <f t="shared" si="9"/>
        <v>1.1083649216752678</v>
      </c>
      <c r="N73" s="27">
        <f t="shared" si="63"/>
        <v>554.41965093087242</v>
      </c>
      <c r="O73" s="7">
        <f t="shared" si="10"/>
        <v>1.225430671406377</v>
      </c>
      <c r="P73" s="27">
        <f t="shared" si="11"/>
        <v>1960.6890742502032</v>
      </c>
      <c r="Q73" s="27">
        <f t="shared" si="12"/>
        <v>1862.6546205376931</v>
      </c>
      <c r="R73" s="7">
        <f t="shared" si="19"/>
        <v>1.225430671406377</v>
      </c>
      <c r="S73" s="27">
        <f t="shared" si="1"/>
        <v>280623.62375206035</v>
      </c>
      <c r="T73" s="27">
        <f t="shared" si="20"/>
        <v>331.33825127872296</v>
      </c>
      <c r="U73" s="27">
        <f t="shared" si="21"/>
        <v>-5941.6602054507875</v>
      </c>
      <c r="V73" s="7">
        <f>-SUM(T$24:T73)/T$23</f>
        <v>0.52275821642965581</v>
      </c>
      <c r="W73" s="27">
        <f t="shared" si="2"/>
        <v>331.33825127872296</v>
      </c>
      <c r="X73" s="27">
        <f t="shared" si="22"/>
        <v>-5941.6602054507875</v>
      </c>
      <c r="Y73" s="7">
        <f>-SUM(W$24:W73)/W$23</f>
        <v>0.52275821642965581</v>
      </c>
      <c r="Z73" s="29"/>
      <c r="AA73" s="27">
        <f t="shared" si="23"/>
        <v>976.89671832809768</v>
      </c>
      <c r="AB73" s="27">
        <f t="shared" si="24"/>
        <v>582.00252526553174</v>
      </c>
      <c r="AC73" s="27">
        <f t="shared" si="25"/>
        <v>394.89419306256605</v>
      </c>
      <c r="AD73" s="27">
        <f t="shared" si="26"/>
        <v>199148.82875511976</v>
      </c>
      <c r="AE73" s="27">
        <f t="shared" si="27"/>
        <v>29851.171244880283</v>
      </c>
      <c r="AF73" s="27">
        <f t="shared" si="28"/>
        <v>81474.794996940647</v>
      </c>
      <c r="AG73" s="27">
        <f t="shared" si="29"/>
        <v>0</v>
      </c>
      <c r="AH73" s="27">
        <f t="shared" si="30"/>
        <v>84.002977413768548</v>
      </c>
      <c r="AI73" s="27">
        <f t="shared" si="31"/>
        <v>252.00893224130567</v>
      </c>
      <c r="AJ73" s="27">
        <f t="shared" si="32"/>
        <v>151.2053593447834</v>
      </c>
      <c r="AK73" s="27">
        <f t="shared" si="33"/>
        <v>67.202381931014841</v>
      </c>
      <c r="AL73" s="7">
        <f t="shared" si="34"/>
        <v>1.1083649216752678</v>
      </c>
      <c r="AM73" s="27">
        <f t="shared" si="64"/>
        <v>554.41965093087242</v>
      </c>
      <c r="AN73" s="7">
        <f t="shared" si="35"/>
        <v>1.225430671406377</v>
      </c>
      <c r="AO73" s="27">
        <f t="shared" si="36"/>
        <v>1960.6890742502032</v>
      </c>
      <c r="AP73" s="27">
        <f t="shared" si="37"/>
        <v>1862.6546205376931</v>
      </c>
      <c r="AQ73" s="7">
        <f t="shared" si="38"/>
        <v>1.225430671406377</v>
      </c>
      <c r="AR73" s="27">
        <f t="shared" si="39"/>
        <v>280623.62375206035</v>
      </c>
      <c r="AS73" s="27">
        <f t="shared" si="40"/>
        <v>331.33825127872296</v>
      </c>
      <c r="AT73" s="27">
        <f t="shared" si="41"/>
        <v>-5941.6602054507875</v>
      </c>
      <c r="AU73" s="7">
        <f>-SUM(AS$24:AS73)/AS$23</f>
        <v>0.52275821642965581</v>
      </c>
      <c r="AV73" s="27">
        <f t="shared" si="13"/>
        <v>331.33825127872296</v>
      </c>
      <c r="AW73" s="27">
        <f t="shared" si="42"/>
        <v>-5941.6602054507875</v>
      </c>
      <c r="AX73" s="7">
        <f>-SUM(AV$24:AV73)/AV$23</f>
        <v>0.52275821642965581</v>
      </c>
      <c r="AY73" s="28"/>
      <c r="AZ73" s="27">
        <f t="shared" si="43"/>
        <v>976.89671832809768</v>
      </c>
      <c r="BA73" s="27">
        <f t="shared" si="44"/>
        <v>582.00252526553174</v>
      </c>
      <c r="BB73" s="27">
        <f t="shared" si="45"/>
        <v>394.89419306256605</v>
      </c>
      <c r="BC73" s="27">
        <f t="shared" si="46"/>
        <v>199148.82875511976</v>
      </c>
      <c r="BD73" s="27">
        <f t="shared" si="47"/>
        <v>29851.171244880283</v>
      </c>
      <c r="BE73" s="27">
        <f t="shared" si="48"/>
        <v>81474.794996940647</v>
      </c>
      <c r="BF73" s="27">
        <f t="shared" si="49"/>
        <v>0</v>
      </c>
      <c r="BG73" s="27">
        <f t="shared" si="50"/>
        <v>84.002977413768548</v>
      </c>
      <c r="BH73" s="27">
        <f t="shared" si="51"/>
        <v>252.00893224130567</v>
      </c>
      <c r="BI73" s="27">
        <f t="shared" si="52"/>
        <v>151.2053593447834</v>
      </c>
      <c r="BJ73" s="27">
        <f t="shared" si="53"/>
        <v>67.202381931014841</v>
      </c>
      <c r="BK73" s="7">
        <f t="shared" si="54"/>
        <v>1.1083649216752678</v>
      </c>
      <c r="BL73" s="27">
        <f t="shared" si="65"/>
        <v>554.41965093087242</v>
      </c>
      <c r="BM73" s="7">
        <f t="shared" si="55"/>
        <v>1.225430671406377</v>
      </c>
      <c r="BN73" s="27">
        <f t="shared" si="56"/>
        <v>1960.6890742502032</v>
      </c>
      <c r="BO73" s="27">
        <f t="shared" si="57"/>
        <v>1862.6546205376931</v>
      </c>
      <c r="BP73" s="7">
        <f t="shared" si="58"/>
        <v>1.225430671406377</v>
      </c>
      <c r="BQ73" s="27">
        <f t="shared" si="59"/>
        <v>280623.62375206035</v>
      </c>
      <c r="BR73" s="27">
        <f t="shared" si="60"/>
        <v>331.33825127872296</v>
      </c>
      <c r="BS73" s="27">
        <f t="shared" si="61"/>
        <v>-5941.6602054507875</v>
      </c>
      <c r="BT73" s="7">
        <f>-SUM(BR$24:BR73)/BR$23</f>
        <v>0.52275821642965581</v>
      </c>
      <c r="BU73" s="27">
        <f t="shared" si="14"/>
        <v>331.33825127872296</v>
      </c>
      <c r="BV73" s="27">
        <f t="shared" si="62"/>
        <v>-5941.6602054507875</v>
      </c>
      <c r="BW73" s="7">
        <f>-SUM(BU$24:BU73)/BU$23</f>
        <v>0.52275821642965581</v>
      </c>
      <c r="BX73" s="14"/>
      <c r="BY73" s="3"/>
      <c r="BZ73" s="3"/>
      <c r="CA73" s="3"/>
      <c r="CB73" s="3"/>
      <c r="CC73" s="3"/>
      <c r="CD73" s="3"/>
      <c r="CE73" s="3"/>
      <c r="CF73" s="3"/>
      <c r="CG73" s="3"/>
      <c r="CH73" s="3"/>
      <c r="CI73" s="3"/>
      <c r="CJ73" s="3"/>
      <c r="CK73" s="3"/>
      <c r="CL73" s="3"/>
      <c r="CM73" s="3"/>
      <c r="CN73" s="3"/>
      <c r="CO73" s="3"/>
    </row>
    <row r="74" spans="1:93" x14ac:dyDescent="0.25">
      <c r="A74" s="23">
        <v>51</v>
      </c>
      <c r="B74" s="27">
        <f t="shared" si="3"/>
        <v>976.89671832809768</v>
      </c>
      <c r="C74" s="27">
        <f t="shared" si="4"/>
        <v>580.85075053576588</v>
      </c>
      <c r="D74" s="27">
        <f t="shared" si="15"/>
        <v>396.04596779233185</v>
      </c>
      <c r="E74" s="27">
        <f t="shared" si="16"/>
        <v>198752.78278732742</v>
      </c>
      <c r="F74" s="27">
        <f t="shared" si="17"/>
        <v>30247.217212672615</v>
      </c>
      <c r="G74" s="27">
        <f t="shared" si="0"/>
        <v>83014.136344514787</v>
      </c>
      <c r="H74" s="27">
        <f t="shared" si="18"/>
        <v>0</v>
      </c>
      <c r="I74" s="27">
        <f t="shared" si="5"/>
        <v>84.176009793420221</v>
      </c>
      <c r="J74" s="27">
        <f t="shared" si="6"/>
        <v>252.52802938026068</v>
      </c>
      <c r="K74" s="27">
        <f t="shared" si="7"/>
        <v>151.51681762815642</v>
      </c>
      <c r="L74" s="27">
        <f t="shared" si="8"/>
        <v>67.340807834736168</v>
      </c>
      <c r="M74" s="7">
        <f t="shared" si="9"/>
        <v>1.1106479719411559</v>
      </c>
      <c r="N74" s="27">
        <f t="shared" si="63"/>
        <v>555.56166463657348</v>
      </c>
      <c r="O74" s="7">
        <f t="shared" si="10"/>
        <v>1.2304232276499658</v>
      </c>
      <c r="P74" s="27">
        <f t="shared" si="11"/>
        <v>1968.6771642399453</v>
      </c>
      <c r="Q74" s="27">
        <f t="shared" si="12"/>
        <v>1870.2433060279479</v>
      </c>
      <c r="R74" s="7">
        <f t="shared" si="19"/>
        <v>1.2304232276499658</v>
      </c>
      <c r="S74" s="27">
        <f t="shared" si="1"/>
        <v>281766.91913184215</v>
      </c>
      <c r="T74" s="27">
        <f t="shared" si="20"/>
        <v>337.78492306327666</v>
      </c>
      <c r="U74" s="27">
        <f t="shared" si="21"/>
        <v>-5603.8752823875111</v>
      </c>
      <c r="V74" s="7">
        <f>-SUM(T$24:T74)/T$23</f>
        <v>0.54988953555120412</v>
      </c>
      <c r="W74" s="27">
        <f t="shared" si="2"/>
        <v>337.78492306327666</v>
      </c>
      <c r="X74" s="27">
        <f t="shared" si="22"/>
        <v>-5603.8752823875111</v>
      </c>
      <c r="Y74" s="7">
        <f>-SUM(W$24:W74)/W$23</f>
        <v>0.54988953555120412</v>
      </c>
      <c r="Z74" s="29"/>
      <c r="AA74" s="27">
        <f t="shared" si="23"/>
        <v>976.89671832809768</v>
      </c>
      <c r="AB74" s="27">
        <f t="shared" si="24"/>
        <v>580.85075053576588</v>
      </c>
      <c r="AC74" s="27">
        <f t="shared" si="25"/>
        <v>396.04596779233185</v>
      </c>
      <c r="AD74" s="27">
        <f t="shared" si="26"/>
        <v>198752.78278732742</v>
      </c>
      <c r="AE74" s="27">
        <f t="shared" si="27"/>
        <v>30247.217212672615</v>
      </c>
      <c r="AF74" s="27">
        <f t="shared" si="28"/>
        <v>83014.136344514787</v>
      </c>
      <c r="AG74" s="27">
        <f t="shared" si="29"/>
        <v>0</v>
      </c>
      <c r="AH74" s="27">
        <f t="shared" si="30"/>
        <v>84.176009793420221</v>
      </c>
      <c r="AI74" s="27">
        <f t="shared" si="31"/>
        <v>252.52802938026068</v>
      </c>
      <c r="AJ74" s="27">
        <f t="shared" si="32"/>
        <v>151.51681762815642</v>
      </c>
      <c r="AK74" s="27">
        <f t="shared" si="33"/>
        <v>67.340807834736168</v>
      </c>
      <c r="AL74" s="7">
        <f t="shared" si="34"/>
        <v>1.1106479719411559</v>
      </c>
      <c r="AM74" s="27">
        <f t="shared" si="64"/>
        <v>555.56166463657348</v>
      </c>
      <c r="AN74" s="7">
        <f t="shared" si="35"/>
        <v>1.2304232276499658</v>
      </c>
      <c r="AO74" s="27">
        <f t="shared" si="36"/>
        <v>1968.6771642399453</v>
      </c>
      <c r="AP74" s="27">
        <f t="shared" si="37"/>
        <v>1870.2433060279479</v>
      </c>
      <c r="AQ74" s="7">
        <f t="shared" si="38"/>
        <v>1.2304232276499658</v>
      </c>
      <c r="AR74" s="27">
        <f t="shared" si="39"/>
        <v>281766.91913184215</v>
      </c>
      <c r="AS74" s="27">
        <f t="shared" si="40"/>
        <v>337.78492306327666</v>
      </c>
      <c r="AT74" s="27">
        <f t="shared" si="41"/>
        <v>-5603.8752823875111</v>
      </c>
      <c r="AU74" s="7">
        <f>-SUM(AS$24:AS74)/AS$23</f>
        <v>0.54988953555120412</v>
      </c>
      <c r="AV74" s="27">
        <f t="shared" si="13"/>
        <v>337.78492306327666</v>
      </c>
      <c r="AW74" s="27">
        <f t="shared" si="42"/>
        <v>-5603.8752823875111</v>
      </c>
      <c r="AX74" s="7">
        <f>-SUM(AV$24:AV74)/AV$23</f>
        <v>0.54988953555120412</v>
      </c>
      <c r="AY74" s="28"/>
      <c r="AZ74" s="27">
        <f t="shared" si="43"/>
        <v>976.89671832809768</v>
      </c>
      <c r="BA74" s="27">
        <f t="shared" si="44"/>
        <v>580.85075053576588</v>
      </c>
      <c r="BB74" s="27">
        <f t="shared" si="45"/>
        <v>396.04596779233185</v>
      </c>
      <c r="BC74" s="27">
        <f t="shared" si="46"/>
        <v>198752.78278732742</v>
      </c>
      <c r="BD74" s="27">
        <f t="shared" si="47"/>
        <v>30247.217212672615</v>
      </c>
      <c r="BE74" s="27">
        <f t="shared" si="48"/>
        <v>83014.136344514787</v>
      </c>
      <c r="BF74" s="27">
        <f t="shared" si="49"/>
        <v>0</v>
      </c>
      <c r="BG74" s="27">
        <f t="shared" si="50"/>
        <v>84.176009793420221</v>
      </c>
      <c r="BH74" s="27">
        <f t="shared" si="51"/>
        <v>252.52802938026068</v>
      </c>
      <c r="BI74" s="27">
        <f t="shared" si="52"/>
        <v>151.51681762815642</v>
      </c>
      <c r="BJ74" s="27">
        <f t="shared" si="53"/>
        <v>67.340807834736168</v>
      </c>
      <c r="BK74" s="7">
        <f t="shared" si="54"/>
        <v>1.1106479719411559</v>
      </c>
      <c r="BL74" s="27">
        <f t="shared" si="65"/>
        <v>555.56166463657348</v>
      </c>
      <c r="BM74" s="7">
        <f t="shared" si="55"/>
        <v>1.2304232276499658</v>
      </c>
      <c r="BN74" s="27">
        <f t="shared" si="56"/>
        <v>1968.6771642399453</v>
      </c>
      <c r="BO74" s="27">
        <f t="shared" si="57"/>
        <v>1870.2433060279479</v>
      </c>
      <c r="BP74" s="7">
        <f t="shared" si="58"/>
        <v>1.2304232276499658</v>
      </c>
      <c r="BQ74" s="27">
        <f t="shared" si="59"/>
        <v>281766.91913184215</v>
      </c>
      <c r="BR74" s="27">
        <f t="shared" si="60"/>
        <v>337.78492306327666</v>
      </c>
      <c r="BS74" s="27">
        <f t="shared" si="61"/>
        <v>-5603.8752823875111</v>
      </c>
      <c r="BT74" s="7">
        <f>-SUM(BR$24:BR74)/BR$23</f>
        <v>0.54988953555120412</v>
      </c>
      <c r="BU74" s="27">
        <f t="shared" si="14"/>
        <v>337.78492306327666</v>
      </c>
      <c r="BV74" s="27">
        <f t="shared" si="62"/>
        <v>-5603.8752823875111</v>
      </c>
      <c r="BW74" s="7">
        <f>-SUM(BU$24:BU74)/BU$23</f>
        <v>0.54988953555120412</v>
      </c>
      <c r="BX74" s="14"/>
      <c r="BY74" s="3"/>
      <c r="BZ74" s="3"/>
      <c r="CA74" s="3"/>
      <c r="CB74" s="3"/>
      <c r="CC74" s="3"/>
      <c r="CD74" s="3"/>
      <c r="CE74" s="3"/>
      <c r="CF74" s="3"/>
      <c r="CG74" s="3"/>
      <c r="CH74" s="3"/>
      <c r="CI74" s="3"/>
      <c r="CJ74" s="3"/>
      <c r="CK74" s="3"/>
      <c r="CL74" s="3"/>
      <c r="CM74" s="3"/>
      <c r="CN74" s="3"/>
      <c r="CO74" s="3"/>
    </row>
    <row r="75" spans="1:93" x14ac:dyDescent="0.25">
      <c r="A75" s="23">
        <v>52</v>
      </c>
      <c r="B75" s="27">
        <f t="shared" si="3"/>
        <v>976.89671832809768</v>
      </c>
      <c r="C75" s="27">
        <f t="shared" si="4"/>
        <v>579.69561646303839</v>
      </c>
      <c r="D75" s="27">
        <f t="shared" si="15"/>
        <v>397.20110186505946</v>
      </c>
      <c r="E75" s="27">
        <f t="shared" si="16"/>
        <v>198355.58168546236</v>
      </c>
      <c r="F75" s="27">
        <f t="shared" si="17"/>
        <v>30644.418314537674</v>
      </c>
      <c r="G75" s="27">
        <f t="shared" si="0"/>
        <v>84559.290753060195</v>
      </c>
      <c r="H75" s="27">
        <f t="shared" si="18"/>
        <v>0</v>
      </c>
      <c r="I75" s="27">
        <f t="shared" si="5"/>
        <v>84.349398591443347</v>
      </c>
      <c r="J75" s="27">
        <f t="shared" si="6"/>
        <v>253.04819577433005</v>
      </c>
      <c r="K75" s="27">
        <f t="shared" si="7"/>
        <v>151.82891746459805</v>
      </c>
      <c r="L75" s="27">
        <f t="shared" si="8"/>
        <v>67.479518873154674</v>
      </c>
      <c r="M75" s="7">
        <f t="shared" si="9"/>
        <v>1.1129357249167877</v>
      </c>
      <c r="N75" s="27">
        <f t="shared" si="63"/>
        <v>556.70603070352615</v>
      </c>
      <c r="O75" s="7">
        <f t="shared" si="10"/>
        <v>1.2354361241856879</v>
      </c>
      <c r="P75" s="27">
        <f t="shared" si="11"/>
        <v>1976.6977986971008</v>
      </c>
      <c r="Q75" s="27">
        <f t="shared" si="12"/>
        <v>1877.8629087622458</v>
      </c>
      <c r="R75" s="7">
        <f t="shared" si="19"/>
        <v>1.2354361241856879</v>
      </c>
      <c r="S75" s="27">
        <f t="shared" si="1"/>
        <v>282914.87243852252</v>
      </c>
      <c r="T75" s="27">
        <f t="shared" si="20"/>
        <v>344.26015973062181</v>
      </c>
      <c r="U75" s="27">
        <f t="shared" si="21"/>
        <v>-5259.6151226568891</v>
      </c>
      <c r="V75" s="7">
        <f>-SUM(T$24:T75)/T$23</f>
        <v>0.57754095400346295</v>
      </c>
      <c r="W75" s="27">
        <f t="shared" si="2"/>
        <v>344.26015973062181</v>
      </c>
      <c r="X75" s="27">
        <f t="shared" si="22"/>
        <v>-5259.6151226568891</v>
      </c>
      <c r="Y75" s="7">
        <f>-SUM(W$24:W75)/W$23</f>
        <v>0.57754095400346295</v>
      </c>
      <c r="Z75" s="29"/>
      <c r="AA75" s="27">
        <f t="shared" si="23"/>
        <v>976.89671832809768</v>
      </c>
      <c r="AB75" s="27">
        <f t="shared" si="24"/>
        <v>579.69561646303839</v>
      </c>
      <c r="AC75" s="27">
        <f t="shared" si="25"/>
        <v>397.20110186505946</v>
      </c>
      <c r="AD75" s="27">
        <f t="shared" si="26"/>
        <v>198355.58168546236</v>
      </c>
      <c r="AE75" s="27">
        <f t="shared" si="27"/>
        <v>30644.418314537674</v>
      </c>
      <c r="AF75" s="27">
        <f t="shared" si="28"/>
        <v>84559.290753060195</v>
      </c>
      <c r="AG75" s="27">
        <f t="shared" si="29"/>
        <v>0</v>
      </c>
      <c r="AH75" s="27">
        <f t="shared" si="30"/>
        <v>84.349398591443347</v>
      </c>
      <c r="AI75" s="27">
        <f t="shared" si="31"/>
        <v>253.04819577433005</v>
      </c>
      <c r="AJ75" s="27">
        <f t="shared" si="32"/>
        <v>151.82891746459805</v>
      </c>
      <c r="AK75" s="27">
        <f t="shared" si="33"/>
        <v>67.479518873154674</v>
      </c>
      <c r="AL75" s="7">
        <f t="shared" si="34"/>
        <v>1.1129357249167877</v>
      </c>
      <c r="AM75" s="27">
        <f t="shared" si="64"/>
        <v>556.70603070352615</v>
      </c>
      <c r="AN75" s="7">
        <f t="shared" si="35"/>
        <v>1.2354361241856879</v>
      </c>
      <c r="AO75" s="27">
        <f t="shared" si="36"/>
        <v>1976.6977986971008</v>
      </c>
      <c r="AP75" s="27">
        <f t="shared" si="37"/>
        <v>1877.8629087622458</v>
      </c>
      <c r="AQ75" s="7">
        <f t="shared" si="38"/>
        <v>1.2354361241856879</v>
      </c>
      <c r="AR75" s="27">
        <f t="shared" si="39"/>
        <v>282914.87243852252</v>
      </c>
      <c r="AS75" s="27">
        <f t="shared" si="40"/>
        <v>344.26015973062181</v>
      </c>
      <c r="AT75" s="27">
        <f t="shared" si="41"/>
        <v>-5259.6151226568891</v>
      </c>
      <c r="AU75" s="7">
        <f>-SUM(AS$24:AS75)/AS$23</f>
        <v>0.57754095400346295</v>
      </c>
      <c r="AV75" s="27">
        <f t="shared" si="13"/>
        <v>344.26015973062181</v>
      </c>
      <c r="AW75" s="27">
        <f t="shared" si="42"/>
        <v>-5259.6151226568891</v>
      </c>
      <c r="AX75" s="7">
        <f>-SUM(AV$24:AV75)/AV$23</f>
        <v>0.57754095400346295</v>
      </c>
      <c r="AY75" s="28"/>
      <c r="AZ75" s="27">
        <f t="shared" si="43"/>
        <v>976.89671832809768</v>
      </c>
      <c r="BA75" s="27">
        <f t="shared" si="44"/>
        <v>579.69561646303839</v>
      </c>
      <c r="BB75" s="27">
        <f t="shared" si="45"/>
        <v>397.20110186505946</v>
      </c>
      <c r="BC75" s="27">
        <f t="shared" si="46"/>
        <v>198355.58168546236</v>
      </c>
      <c r="BD75" s="27">
        <f t="shared" si="47"/>
        <v>30644.418314537674</v>
      </c>
      <c r="BE75" s="27">
        <f t="shared" si="48"/>
        <v>84559.290753060195</v>
      </c>
      <c r="BF75" s="27">
        <f t="shared" si="49"/>
        <v>0</v>
      </c>
      <c r="BG75" s="27">
        <f t="shared" si="50"/>
        <v>84.349398591443347</v>
      </c>
      <c r="BH75" s="27">
        <f t="shared" si="51"/>
        <v>253.04819577433005</v>
      </c>
      <c r="BI75" s="27">
        <f t="shared" si="52"/>
        <v>151.82891746459805</v>
      </c>
      <c r="BJ75" s="27">
        <f t="shared" si="53"/>
        <v>67.479518873154674</v>
      </c>
      <c r="BK75" s="7">
        <f t="shared" si="54"/>
        <v>1.1129357249167877</v>
      </c>
      <c r="BL75" s="27">
        <f t="shared" si="65"/>
        <v>556.70603070352615</v>
      </c>
      <c r="BM75" s="7">
        <f t="shared" si="55"/>
        <v>1.2354361241856879</v>
      </c>
      <c r="BN75" s="27">
        <f t="shared" si="56"/>
        <v>1976.6977986971008</v>
      </c>
      <c r="BO75" s="27">
        <f t="shared" si="57"/>
        <v>1877.8629087622458</v>
      </c>
      <c r="BP75" s="7">
        <f t="shared" si="58"/>
        <v>1.2354361241856879</v>
      </c>
      <c r="BQ75" s="27">
        <f t="shared" si="59"/>
        <v>282914.87243852252</v>
      </c>
      <c r="BR75" s="27">
        <f t="shared" si="60"/>
        <v>344.26015973062181</v>
      </c>
      <c r="BS75" s="27">
        <f t="shared" si="61"/>
        <v>-5259.6151226568891</v>
      </c>
      <c r="BT75" s="7">
        <f>-SUM(BR$24:BR75)/BR$23</f>
        <v>0.57754095400346295</v>
      </c>
      <c r="BU75" s="27">
        <f t="shared" si="14"/>
        <v>344.26015973062181</v>
      </c>
      <c r="BV75" s="27">
        <f t="shared" si="62"/>
        <v>-5259.6151226568891</v>
      </c>
      <c r="BW75" s="7">
        <f>-SUM(BU$24:BU75)/BU$23</f>
        <v>0.57754095400346295</v>
      </c>
      <c r="BX75" s="14"/>
      <c r="BY75" s="3"/>
      <c r="BZ75" s="3"/>
      <c r="CA75" s="3"/>
      <c r="CB75" s="3"/>
      <c r="CC75" s="3"/>
      <c r="CD75" s="3"/>
      <c r="CE75" s="3"/>
      <c r="CF75" s="3"/>
      <c r="CG75" s="3"/>
      <c r="CH75" s="3"/>
      <c r="CI75" s="3"/>
      <c r="CJ75" s="3"/>
      <c r="CK75" s="3"/>
      <c r="CL75" s="3"/>
      <c r="CM75" s="3"/>
      <c r="CN75" s="3"/>
      <c r="CO75" s="3"/>
    </row>
    <row r="76" spans="1:93" x14ac:dyDescent="0.25">
      <c r="A76" s="23">
        <v>53</v>
      </c>
      <c r="B76" s="27">
        <f t="shared" si="3"/>
        <v>976.89671832809768</v>
      </c>
      <c r="C76" s="27">
        <f t="shared" si="4"/>
        <v>578.53711324926519</v>
      </c>
      <c r="D76" s="27">
        <f t="shared" si="15"/>
        <v>398.3596050788326</v>
      </c>
      <c r="E76" s="27">
        <f t="shared" si="16"/>
        <v>197957.22208038354</v>
      </c>
      <c r="F76" s="27">
        <f t="shared" si="17"/>
        <v>31042.777919616507</v>
      </c>
      <c r="G76" s="27">
        <f t="shared" si="0"/>
        <v>86110.280568688642</v>
      </c>
      <c r="H76" s="27">
        <f t="shared" si="18"/>
        <v>0</v>
      </c>
      <c r="I76" s="27">
        <f t="shared" si="5"/>
        <v>84.523144542001432</v>
      </c>
      <c r="J76" s="27">
        <f t="shared" si="6"/>
        <v>253.56943362600433</v>
      </c>
      <c r="K76" s="27">
        <f t="shared" si="7"/>
        <v>152.1416601756026</v>
      </c>
      <c r="L76" s="27">
        <f t="shared" si="8"/>
        <v>67.618515633601149</v>
      </c>
      <c r="M76" s="7">
        <f t="shared" si="9"/>
        <v>1.1152281902889751</v>
      </c>
      <c r="N76" s="27">
        <f t="shared" si="63"/>
        <v>557.85275397720955</v>
      </c>
      <c r="O76" s="7">
        <f t="shared" si="10"/>
        <v>1.2404694438824111</v>
      </c>
      <c r="P76" s="27">
        <f t="shared" si="11"/>
        <v>1984.7511102118578</v>
      </c>
      <c r="Q76" s="27">
        <f t="shared" si="12"/>
        <v>1885.5135547012649</v>
      </c>
      <c r="R76" s="7">
        <f t="shared" si="19"/>
        <v>1.2404694438824111</v>
      </c>
      <c r="S76" s="27">
        <f t="shared" si="1"/>
        <v>284067.50264907215</v>
      </c>
      <c r="T76" s="27">
        <f t="shared" si="20"/>
        <v>350.76408239595753</v>
      </c>
      <c r="U76" s="27">
        <f t="shared" si="21"/>
        <v>-4908.8510402609318</v>
      </c>
      <c r="V76" s="7">
        <f>-SUM(T$24:T76)/T$23</f>
        <v>0.60571477588265632</v>
      </c>
      <c r="W76" s="27">
        <f t="shared" si="2"/>
        <v>350.76408239595753</v>
      </c>
      <c r="X76" s="27">
        <f t="shared" si="22"/>
        <v>-4908.8510402609318</v>
      </c>
      <c r="Y76" s="7">
        <f>-SUM(W$24:W76)/W$23</f>
        <v>0.60571477588265632</v>
      </c>
      <c r="Z76" s="29"/>
      <c r="AA76" s="27">
        <f t="shared" si="23"/>
        <v>976.89671832809768</v>
      </c>
      <c r="AB76" s="27">
        <f t="shared" si="24"/>
        <v>578.53711324926519</v>
      </c>
      <c r="AC76" s="27">
        <f t="shared" si="25"/>
        <v>398.3596050788326</v>
      </c>
      <c r="AD76" s="27">
        <f t="shared" si="26"/>
        <v>197957.22208038354</v>
      </c>
      <c r="AE76" s="27">
        <f t="shared" si="27"/>
        <v>31042.777919616507</v>
      </c>
      <c r="AF76" s="27">
        <f t="shared" si="28"/>
        <v>86110.280568688642</v>
      </c>
      <c r="AG76" s="27">
        <f t="shared" si="29"/>
        <v>0</v>
      </c>
      <c r="AH76" s="27">
        <f t="shared" si="30"/>
        <v>84.523144542001432</v>
      </c>
      <c r="AI76" s="27">
        <f t="shared" si="31"/>
        <v>253.56943362600433</v>
      </c>
      <c r="AJ76" s="27">
        <f t="shared" si="32"/>
        <v>152.1416601756026</v>
      </c>
      <c r="AK76" s="27">
        <f t="shared" si="33"/>
        <v>67.618515633601149</v>
      </c>
      <c r="AL76" s="7">
        <f t="shared" si="34"/>
        <v>1.1152281902889751</v>
      </c>
      <c r="AM76" s="27">
        <f t="shared" si="64"/>
        <v>557.85275397720955</v>
      </c>
      <c r="AN76" s="7">
        <f t="shared" si="35"/>
        <v>1.2404694438824111</v>
      </c>
      <c r="AO76" s="27">
        <f t="shared" si="36"/>
        <v>1984.7511102118578</v>
      </c>
      <c r="AP76" s="27">
        <f t="shared" si="37"/>
        <v>1885.5135547012649</v>
      </c>
      <c r="AQ76" s="7">
        <f t="shared" si="38"/>
        <v>1.2404694438824111</v>
      </c>
      <c r="AR76" s="27">
        <f t="shared" si="39"/>
        <v>284067.50264907215</v>
      </c>
      <c r="AS76" s="27">
        <f t="shared" si="40"/>
        <v>350.76408239595753</v>
      </c>
      <c r="AT76" s="27">
        <f t="shared" si="41"/>
        <v>-4908.8510402609318</v>
      </c>
      <c r="AU76" s="7">
        <f>-SUM(AS$24:AS76)/AS$23</f>
        <v>0.60571477588265632</v>
      </c>
      <c r="AV76" s="27">
        <f t="shared" si="13"/>
        <v>350.76408239595753</v>
      </c>
      <c r="AW76" s="27">
        <f t="shared" si="42"/>
        <v>-4908.8510402609318</v>
      </c>
      <c r="AX76" s="7">
        <f>-SUM(AV$24:AV76)/AV$23</f>
        <v>0.60571477588265632</v>
      </c>
      <c r="AY76" s="28"/>
      <c r="AZ76" s="27">
        <f t="shared" si="43"/>
        <v>976.89671832809768</v>
      </c>
      <c r="BA76" s="27">
        <f t="shared" si="44"/>
        <v>578.53711324926519</v>
      </c>
      <c r="BB76" s="27">
        <f t="shared" si="45"/>
        <v>398.3596050788326</v>
      </c>
      <c r="BC76" s="27">
        <f t="shared" si="46"/>
        <v>197957.22208038354</v>
      </c>
      <c r="BD76" s="27">
        <f t="shared" si="47"/>
        <v>31042.777919616507</v>
      </c>
      <c r="BE76" s="27">
        <f t="shared" si="48"/>
        <v>86110.280568688642</v>
      </c>
      <c r="BF76" s="27">
        <f t="shared" si="49"/>
        <v>0</v>
      </c>
      <c r="BG76" s="27">
        <f t="shared" si="50"/>
        <v>84.523144542001432</v>
      </c>
      <c r="BH76" s="27">
        <f t="shared" si="51"/>
        <v>253.56943362600433</v>
      </c>
      <c r="BI76" s="27">
        <f t="shared" si="52"/>
        <v>152.1416601756026</v>
      </c>
      <c r="BJ76" s="27">
        <f t="shared" si="53"/>
        <v>67.618515633601149</v>
      </c>
      <c r="BK76" s="7">
        <f t="shared" si="54"/>
        <v>1.1152281902889751</v>
      </c>
      <c r="BL76" s="27">
        <f t="shared" si="65"/>
        <v>557.85275397720955</v>
      </c>
      <c r="BM76" s="7">
        <f t="shared" si="55"/>
        <v>1.2404694438824111</v>
      </c>
      <c r="BN76" s="27">
        <f t="shared" si="56"/>
        <v>1984.7511102118578</v>
      </c>
      <c r="BO76" s="27">
        <f t="shared" si="57"/>
        <v>1885.5135547012649</v>
      </c>
      <c r="BP76" s="7">
        <f t="shared" si="58"/>
        <v>1.2404694438824111</v>
      </c>
      <c r="BQ76" s="27">
        <f t="shared" si="59"/>
        <v>284067.50264907215</v>
      </c>
      <c r="BR76" s="27">
        <f t="shared" si="60"/>
        <v>350.76408239595753</v>
      </c>
      <c r="BS76" s="27">
        <f t="shared" si="61"/>
        <v>-4908.8510402609318</v>
      </c>
      <c r="BT76" s="7">
        <f>-SUM(BR$24:BR76)/BR$23</f>
        <v>0.60571477588265632</v>
      </c>
      <c r="BU76" s="27">
        <f t="shared" si="14"/>
        <v>350.76408239595753</v>
      </c>
      <c r="BV76" s="27">
        <f t="shared" si="62"/>
        <v>-4908.8510402609318</v>
      </c>
      <c r="BW76" s="7">
        <f>-SUM(BU$24:BU76)/BU$23</f>
        <v>0.60571477588265632</v>
      </c>
      <c r="BX76" s="14"/>
      <c r="BY76" s="3"/>
      <c r="BZ76" s="3"/>
      <c r="CA76" s="3"/>
      <c r="CB76" s="3"/>
      <c r="CC76" s="3"/>
      <c r="CD76" s="3"/>
      <c r="CE76" s="3"/>
      <c r="CF76" s="3"/>
      <c r="CG76" s="3"/>
      <c r="CH76" s="3"/>
      <c r="CI76" s="3"/>
      <c r="CJ76" s="3"/>
      <c r="CK76" s="3"/>
      <c r="CL76" s="3"/>
      <c r="CM76" s="3"/>
      <c r="CN76" s="3"/>
      <c r="CO76" s="3"/>
    </row>
    <row r="77" spans="1:93" x14ac:dyDescent="0.25">
      <c r="A77" s="23">
        <v>54</v>
      </c>
      <c r="B77" s="27">
        <f t="shared" si="3"/>
        <v>976.89671832809768</v>
      </c>
      <c r="C77" s="27">
        <f t="shared" si="4"/>
        <v>577.37523106778531</v>
      </c>
      <c r="D77" s="27">
        <f t="shared" si="15"/>
        <v>399.52148726031248</v>
      </c>
      <c r="E77" s="27">
        <f t="shared" si="16"/>
        <v>197557.70059312321</v>
      </c>
      <c r="F77" s="27">
        <f t="shared" si="17"/>
        <v>31442.29940687682</v>
      </c>
      <c r="G77" s="27">
        <f t="shared" si="0"/>
        <v>87667.128224653134</v>
      </c>
      <c r="H77" s="27">
        <f t="shared" si="18"/>
        <v>0</v>
      </c>
      <c r="I77" s="27">
        <f t="shared" si="5"/>
        <v>84.697248380770205</v>
      </c>
      <c r="J77" s="27">
        <f t="shared" si="6"/>
        <v>254.09174514231063</v>
      </c>
      <c r="K77" s="27">
        <f t="shared" si="7"/>
        <v>152.45504708538638</v>
      </c>
      <c r="L77" s="27">
        <f t="shared" si="8"/>
        <v>67.757798704616164</v>
      </c>
      <c r="M77" s="7">
        <f t="shared" si="9"/>
        <v>1.1175253777644834</v>
      </c>
      <c r="N77" s="27">
        <f t="shared" si="63"/>
        <v>559.00183931308334</v>
      </c>
      <c r="O77" s="7">
        <f t="shared" si="10"/>
        <v>1.2455232699466214</v>
      </c>
      <c r="P77" s="27">
        <f t="shared" si="11"/>
        <v>1992.8372319145942</v>
      </c>
      <c r="Q77" s="27">
        <f t="shared" si="12"/>
        <v>1893.1953703188644</v>
      </c>
      <c r="R77" s="7">
        <f t="shared" si="19"/>
        <v>1.2455232699466214</v>
      </c>
      <c r="S77" s="27">
        <f t="shared" si="1"/>
        <v>285224.82881777629</v>
      </c>
      <c r="T77" s="27">
        <f t="shared" si="20"/>
        <v>357.29681267768342</v>
      </c>
      <c r="U77" s="27">
        <f t="shared" si="21"/>
        <v>-4551.5542275832486</v>
      </c>
      <c r="V77" s="7">
        <f>-SUM(T$24:T77)/T$23</f>
        <v>0.63441331505355458</v>
      </c>
      <c r="W77" s="27">
        <f t="shared" si="2"/>
        <v>357.29681267768342</v>
      </c>
      <c r="X77" s="27">
        <f t="shared" si="22"/>
        <v>-4551.5542275832486</v>
      </c>
      <c r="Y77" s="7">
        <f>-SUM(W$24:W77)/W$23</f>
        <v>0.63441331505355458</v>
      </c>
      <c r="Z77" s="29"/>
      <c r="AA77" s="27">
        <f t="shared" si="23"/>
        <v>976.89671832809768</v>
      </c>
      <c r="AB77" s="27">
        <f t="shared" si="24"/>
        <v>577.37523106778531</v>
      </c>
      <c r="AC77" s="27">
        <f t="shared" si="25"/>
        <v>399.52148726031248</v>
      </c>
      <c r="AD77" s="27">
        <f t="shared" si="26"/>
        <v>197557.70059312321</v>
      </c>
      <c r="AE77" s="27">
        <f t="shared" si="27"/>
        <v>31442.29940687682</v>
      </c>
      <c r="AF77" s="27">
        <f t="shared" si="28"/>
        <v>87667.128224653134</v>
      </c>
      <c r="AG77" s="27">
        <f t="shared" si="29"/>
        <v>0</v>
      </c>
      <c r="AH77" s="27">
        <f t="shared" si="30"/>
        <v>84.697248380770205</v>
      </c>
      <c r="AI77" s="27">
        <f t="shared" si="31"/>
        <v>254.09174514231063</v>
      </c>
      <c r="AJ77" s="27">
        <f t="shared" si="32"/>
        <v>152.45504708538638</v>
      </c>
      <c r="AK77" s="27">
        <f t="shared" si="33"/>
        <v>67.757798704616164</v>
      </c>
      <c r="AL77" s="7">
        <f t="shared" si="34"/>
        <v>1.1175253777644834</v>
      </c>
      <c r="AM77" s="27">
        <f t="shared" si="64"/>
        <v>559.00183931308334</v>
      </c>
      <c r="AN77" s="7">
        <f t="shared" si="35"/>
        <v>1.2455232699466214</v>
      </c>
      <c r="AO77" s="27">
        <f t="shared" si="36"/>
        <v>1992.8372319145942</v>
      </c>
      <c r="AP77" s="27">
        <f t="shared" si="37"/>
        <v>1893.1953703188644</v>
      </c>
      <c r="AQ77" s="7">
        <f t="shared" si="38"/>
        <v>1.2455232699466214</v>
      </c>
      <c r="AR77" s="27">
        <f t="shared" si="39"/>
        <v>285224.82881777629</v>
      </c>
      <c r="AS77" s="27">
        <f t="shared" si="40"/>
        <v>357.29681267768342</v>
      </c>
      <c r="AT77" s="27">
        <f t="shared" si="41"/>
        <v>-4551.5542275832486</v>
      </c>
      <c r="AU77" s="7">
        <f>-SUM(AS$24:AS77)/AS$23</f>
        <v>0.63441331505355458</v>
      </c>
      <c r="AV77" s="27">
        <f t="shared" si="13"/>
        <v>357.29681267768342</v>
      </c>
      <c r="AW77" s="27">
        <f t="shared" si="42"/>
        <v>-4551.5542275832486</v>
      </c>
      <c r="AX77" s="7">
        <f>-SUM(AV$24:AV77)/AV$23</f>
        <v>0.63441331505355458</v>
      </c>
      <c r="AY77" s="28"/>
      <c r="AZ77" s="27">
        <f t="shared" si="43"/>
        <v>976.89671832809768</v>
      </c>
      <c r="BA77" s="27">
        <f t="shared" si="44"/>
        <v>577.37523106778531</v>
      </c>
      <c r="BB77" s="27">
        <f t="shared" si="45"/>
        <v>399.52148726031248</v>
      </c>
      <c r="BC77" s="27">
        <f t="shared" si="46"/>
        <v>197557.70059312321</v>
      </c>
      <c r="BD77" s="27">
        <f t="shared" si="47"/>
        <v>31442.29940687682</v>
      </c>
      <c r="BE77" s="27">
        <f t="shared" si="48"/>
        <v>87667.128224653134</v>
      </c>
      <c r="BF77" s="27">
        <f t="shared" si="49"/>
        <v>0</v>
      </c>
      <c r="BG77" s="27">
        <f t="shared" si="50"/>
        <v>84.697248380770205</v>
      </c>
      <c r="BH77" s="27">
        <f t="shared" si="51"/>
        <v>254.09174514231063</v>
      </c>
      <c r="BI77" s="27">
        <f t="shared" si="52"/>
        <v>152.45504708538638</v>
      </c>
      <c r="BJ77" s="27">
        <f t="shared" si="53"/>
        <v>67.757798704616164</v>
      </c>
      <c r="BK77" s="7">
        <f t="shared" si="54"/>
        <v>1.1175253777644834</v>
      </c>
      <c r="BL77" s="27">
        <f t="shared" si="65"/>
        <v>559.00183931308334</v>
      </c>
      <c r="BM77" s="7">
        <f t="shared" si="55"/>
        <v>1.2455232699466214</v>
      </c>
      <c r="BN77" s="27">
        <f t="shared" si="56"/>
        <v>1992.8372319145942</v>
      </c>
      <c r="BO77" s="27">
        <f t="shared" si="57"/>
        <v>1893.1953703188644</v>
      </c>
      <c r="BP77" s="7">
        <f t="shared" si="58"/>
        <v>1.2455232699466214</v>
      </c>
      <c r="BQ77" s="27">
        <f t="shared" si="59"/>
        <v>285224.82881777629</v>
      </c>
      <c r="BR77" s="27">
        <f t="shared" si="60"/>
        <v>357.29681267768342</v>
      </c>
      <c r="BS77" s="27">
        <f t="shared" si="61"/>
        <v>-4551.5542275832486</v>
      </c>
      <c r="BT77" s="7">
        <f>-SUM(BR$24:BR77)/BR$23</f>
        <v>0.63441331505355458</v>
      </c>
      <c r="BU77" s="27">
        <f t="shared" si="14"/>
        <v>357.29681267768342</v>
      </c>
      <c r="BV77" s="27">
        <f t="shared" si="62"/>
        <v>-4551.5542275832486</v>
      </c>
      <c r="BW77" s="7">
        <f>-SUM(BU$24:BU77)/BU$23</f>
        <v>0.63441331505355458</v>
      </c>
      <c r="BX77" s="14"/>
      <c r="BY77" s="3"/>
      <c r="BZ77" s="3"/>
      <c r="CA77" s="3"/>
      <c r="CB77" s="3"/>
      <c r="CC77" s="3"/>
      <c r="CD77" s="3"/>
      <c r="CE77" s="3"/>
      <c r="CF77" s="3"/>
      <c r="CG77" s="3"/>
      <c r="CH77" s="3"/>
      <c r="CI77" s="3"/>
      <c r="CJ77" s="3"/>
      <c r="CK77" s="3"/>
      <c r="CL77" s="3"/>
      <c r="CM77" s="3"/>
      <c r="CN77" s="3"/>
      <c r="CO77" s="3"/>
    </row>
    <row r="78" spans="1:93" x14ac:dyDescent="0.25">
      <c r="A78" s="23">
        <v>55</v>
      </c>
      <c r="B78" s="27">
        <f t="shared" si="3"/>
        <v>976.89671832809768</v>
      </c>
      <c r="C78" s="27">
        <f t="shared" si="4"/>
        <v>576.20996006327584</v>
      </c>
      <c r="D78" s="27">
        <f t="shared" si="15"/>
        <v>400.68675826482172</v>
      </c>
      <c r="E78" s="27">
        <f t="shared" si="16"/>
        <v>197157.0138348584</v>
      </c>
      <c r="F78" s="27">
        <f t="shared" si="17"/>
        <v>31842.986165141643</v>
      </c>
      <c r="G78" s="27">
        <f t="shared" si="0"/>
        <v>89229.85624169145</v>
      </c>
      <c r="H78" s="27">
        <f t="shared" si="18"/>
        <v>0</v>
      </c>
      <c r="I78" s="27">
        <f t="shared" si="5"/>
        <v>84.871710844940793</v>
      </c>
      <c r="J78" s="27">
        <f t="shared" si="6"/>
        <v>254.61513253482241</v>
      </c>
      <c r="K78" s="27">
        <f t="shared" si="7"/>
        <v>152.76907952089346</v>
      </c>
      <c r="L78" s="27">
        <f t="shared" si="8"/>
        <v>67.897368675952634</v>
      </c>
      <c r="M78" s="7">
        <f t="shared" si="9"/>
        <v>1.1198272970700724</v>
      </c>
      <c r="N78" s="27">
        <f t="shared" si="63"/>
        <v>560.15329157660926</v>
      </c>
      <c r="O78" s="7">
        <f t="shared" si="10"/>
        <v>1.2505976859237984</v>
      </c>
      <c r="P78" s="27">
        <f t="shared" si="11"/>
        <v>2000.9562974780774</v>
      </c>
      <c r="Q78" s="27">
        <f t="shared" si="12"/>
        <v>1900.9084826041735</v>
      </c>
      <c r="R78" s="7">
        <f t="shared" si="19"/>
        <v>1.2505976859237984</v>
      </c>
      <c r="S78" s="27">
        <f t="shared" si="1"/>
        <v>286386.87007654982</v>
      </c>
      <c r="T78" s="27">
        <f t="shared" si="20"/>
        <v>363.85847269946657</v>
      </c>
      <c r="U78" s="27">
        <f t="shared" si="21"/>
        <v>-4187.6957548837818</v>
      </c>
      <c r="V78" s="7">
        <f>-SUM(T$24:T78)/T$23</f>
        <v>0.66363889519005781</v>
      </c>
      <c r="W78" s="27">
        <f t="shared" si="2"/>
        <v>363.85847269946657</v>
      </c>
      <c r="X78" s="27">
        <f t="shared" si="22"/>
        <v>-4187.6957548837818</v>
      </c>
      <c r="Y78" s="7">
        <f>-SUM(W$24:W78)/W$23</f>
        <v>0.66363889519005781</v>
      </c>
      <c r="Z78" s="29"/>
      <c r="AA78" s="27">
        <f t="shared" si="23"/>
        <v>976.89671832809768</v>
      </c>
      <c r="AB78" s="27">
        <f t="shared" si="24"/>
        <v>576.20996006327584</v>
      </c>
      <c r="AC78" s="27">
        <f t="shared" si="25"/>
        <v>400.68675826482172</v>
      </c>
      <c r="AD78" s="27">
        <f t="shared" si="26"/>
        <v>197157.0138348584</v>
      </c>
      <c r="AE78" s="27">
        <f t="shared" si="27"/>
        <v>31842.986165141643</v>
      </c>
      <c r="AF78" s="27">
        <f t="shared" si="28"/>
        <v>89229.85624169145</v>
      </c>
      <c r="AG78" s="27">
        <f t="shared" si="29"/>
        <v>0</v>
      </c>
      <c r="AH78" s="27">
        <f t="shared" si="30"/>
        <v>84.871710844940793</v>
      </c>
      <c r="AI78" s="27">
        <f t="shared" si="31"/>
        <v>254.61513253482241</v>
      </c>
      <c r="AJ78" s="27">
        <f t="shared" si="32"/>
        <v>152.76907952089346</v>
      </c>
      <c r="AK78" s="27">
        <f t="shared" si="33"/>
        <v>67.897368675952634</v>
      </c>
      <c r="AL78" s="7">
        <f t="shared" si="34"/>
        <v>1.1198272970700724</v>
      </c>
      <c r="AM78" s="27">
        <f t="shared" si="64"/>
        <v>560.15329157660926</v>
      </c>
      <c r="AN78" s="7">
        <f t="shared" si="35"/>
        <v>1.2505976859237984</v>
      </c>
      <c r="AO78" s="27">
        <f t="shared" si="36"/>
        <v>2000.9562974780774</v>
      </c>
      <c r="AP78" s="27">
        <f t="shared" si="37"/>
        <v>1900.9084826041735</v>
      </c>
      <c r="AQ78" s="7">
        <f t="shared" si="38"/>
        <v>1.2505976859237984</v>
      </c>
      <c r="AR78" s="27">
        <f t="shared" si="39"/>
        <v>286386.87007654982</v>
      </c>
      <c r="AS78" s="27">
        <f t="shared" si="40"/>
        <v>363.85847269946657</v>
      </c>
      <c r="AT78" s="27">
        <f t="shared" si="41"/>
        <v>-4187.6957548837818</v>
      </c>
      <c r="AU78" s="7">
        <f>-SUM(AS$24:AS78)/AS$23</f>
        <v>0.66363889519005781</v>
      </c>
      <c r="AV78" s="27">
        <f t="shared" si="13"/>
        <v>363.85847269946657</v>
      </c>
      <c r="AW78" s="27">
        <f t="shared" si="42"/>
        <v>-4187.6957548837818</v>
      </c>
      <c r="AX78" s="7">
        <f>-SUM(AV$24:AV78)/AV$23</f>
        <v>0.66363889519005781</v>
      </c>
      <c r="AY78" s="28"/>
      <c r="AZ78" s="27">
        <f t="shared" si="43"/>
        <v>976.89671832809768</v>
      </c>
      <c r="BA78" s="27">
        <f t="shared" si="44"/>
        <v>576.20996006327584</v>
      </c>
      <c r="BB78" s="27">
        <f t="shared" si="45"/>
        <v>400.68675826482172</v>
      </c>
      <c r="BC78" s="27">
        <f t="shared" si="46"/>
        <v>197157.0138348584</v>
      </c>
      <c r="BD78" s="27">
        <f t="shared" si="47"/>
        <v>31842.986165141643</v>
      </c>
      <c r="BE78" s="27">
        <f t="shared" si="48"/>
        <v>89229.85624169145</v>
      </c>
      <c r="BF78" s="27">
        <f t="shared" si="49"/>
        <v>0</v>
      </c>
      <c r="BG78" s="27">
        <f t="shared" si="50"/>
        <v>84.871710844940793</v>
      </c>
      <c r="BH78" s="27">
        <f t="shared" si="51"/>
        <v>254.61513253482241</v>
      </c>
      <c r="BI78" s="27">
        <f t="shared" si="52"/>
        <v>152.76907952089346</v>
      </c>
      <c r="BJ78" s="27">
        <f t="shared" si="53"/>
        <v>67.897368675952634</v>
      </c>
      <c r="BK78" s="7">
        <f t="shared" si="54"/>
        <v>1.1198272970700724</v>
      </c>
      <c r="BL78" s="27">
        <f t="shared" si="65"/>
        <v>560.15329157660926</v>
      </c>
      <c r="BM78" s="7">
        <f t="shared" si="55"/>
        <v>1.2505976859237984</v>
      </c>
      <c r="BN78" s="27">
        <f t="shared" si="56"/>
        <v>2000.9562974780774</v>
      </c>
      <c r="BO78" s="27">
        <f t="shared" si="57"/>
        <v>1900.9084826041735</v>
      </c>
      <c r="BP78" s="7">
        <f t="shared" si="58"/>
        <v>1.2505976859237984</v>
      </c>
      <c r="BQ78" s="27">
        <f t="shared" si="59"/>
        <v>286386.87007654982</v>
      </c>
      <c r="BR78" s="27">
        <f t="shared" si="60"/>
        <v>363.85847269946657</v>
      </c>
      <c r="BS78" s="27">
        <f t="shared" si="61"/>
        <v>-4187.6957548837818</v>
      </c>
      <c r="BT78" s="7">
        <f>-SUM(BR$24:BR78)/BR$23</f>
        <v>0.66363889519005781</v>
      </c>
      <c r="BU78" s="27">
        <f t="shared" si="14"/>
        <v>363.85847269946657</v>
      </c>
      <c r="BV78" s="27">
        <f t="shared" si="62"/>
        <v>-4187.6957548837818</v>
      </c>
      <c r="BW78" s="7">
        <f>-SUM(BU$24:BU78)/BU$23</f>
        <v>0.66363889519005781</v>
      </c>
      <c r="BX78" s="14"/>
      <c r="BY78" s="3"/>
      <c r="BZ78" s="3"/>
      <c r="CA78" s="3"/>
      <c r="CB78" s="3"/>
      <c r="CC78" s="3"/>
      <c r="CD78" s="3"/>
      <c r="CE78" s="3"/>
      <c r="CF78" s="3"/>
      <c r="CG78" s="3"/>
      <c r="CH78" s="3"/>
      <c r="CI78" s="3"/>
      <c r="CJ78" s="3"/>
      <c r="CK78" s="3"/>
      <c r="CL78" s="3"/>
      <c r="CM78" s="3"/>
      <c r="CN78" s="3"/>
      <c r="CO78" s="3"/>
    </row>
    <row r="79" spans="1:93" x14ac:dyDescent="0.25">
      <c r="A79" s="23">
        <v>56</v>
      </c>
      <c r="B79" s="27">
        <f t="shared" si="3"/>
        <v>976.89671832809768</v>
      </c>
      <c r="C79" s="27">
        <f t="shared" si="4"/>
        <v>575.04129035167023</v>
      </c>
      <c r="D79" s="27">
        <f t="shared" si="15"/>
        <v>401.85542797642745</v>
      </c>
      <c r="E79" s="27">
        <f t="shared" si="16"/>
        <v>196755.15840688196</v>
      </c>
      <c r="F79" s="27">
        <f t="shared" si="17"/>
        <v>32244.841593118072</v>
      </c>
      <c r="G79" s="27">
        <f t="shared" si="0"/>
        <v>90798.487228371436</v>
      </c>
      <c r="H79" s="27">
        <f t="shared" si="18"/>
        <v>0</v>
      </c>
      <c r="I79" s="27">
        <f t="shared" si="5"/>
        <v>85.046532673222814</v>
      </c>
      <c r="J79" s="27">
        <f t="shared" si="6"/>
        <v>255.13959801966845</v>
      </c>
      <c r="K79" s="27">
        <f t="shared" si="7"/>
        <v>153.08375881180109</v>
      </c>
      <c r="L79" s="27">
        <f t="shared" si="8"/>
        <v>68.037226138578248</v>
      </c>
      <c r="M79" s="7">
        <f t="shared" si="9"/>
        <v>1.1221339579525373</v>
      </c>
      <c r="N79" s="27">
        <f t="shared" si="63"/>
        <v>561.30711564327055</v>
      </c>
      <c r="O79" s="7">
        <f t="shared" si="10"/>
        <v>1.2556927756997962</v>
      </c>
      <c r="P79" s="27">
        <f t="shared" si="11"/>
        <v>2009.1084411196739</v>
      </c>
      <c r="Q79" s="27">
        <f t="shared" si="12"/>
        <v>1908.6530190636902</v>
      </c>
      <c r="R79" s="7">
        <f t="shared" si="19"/>
        <v>1.2556927756997962</v>
      </c>
      <c r="S79" s="27">
        <f t="shared" si="1"/>
        <v>287553.64563525334</v>
      </c>
      <c r="T79" s="27">
        <f t="shared" si="20"/>
        <v>370.44918509232207</v>
      </c>
      <c r="U79" s="27">
        <f t="shared" si="21"/>
        <v>-3817.2465697914595</v>
      </c>
      <c r="V79" s="7">
        <f>-SUM(T$24:T79)/T$23</f>
        <v>0.69339384981594721</v>
      </c>
      <c r="W79" s="27">
        <f t="shared" si="2"/>
        <v>370.44918509232207</v>
      </c>
      <c r="X79" s="27">
        <f t="shared" si="22"/>
        <v>-3817.2465697914595</v>
      </c>
      <c r="Y79" s="7">
        <f>-SUM(W$24:W79)/W$23</f>
        <v>0.69339384981594721</v>
      </c>
      <c r="Z79" s="29"/>
      <c r="AA79" s="27">
        <f t="shared" si="23"/>
        <v>976.89671832809768</v>
      </c>
      <c r="AB79" s="27">
        <f t="shared" si="24"/>
        <v>575.04129035167023</v>
      </c>
      <c r="AC79" s="27">
        <f t="shared" si="25"/>
        <v>401.85542797642745</v>
      </c>
      <c r="AD79" s="27">
        <f t="shared" si="26"/>
        <v>196755.15840688196</v>
      </c>
      <c r="AE79" s="27">
        <f t="shared" si="27"/>
        <v>32244.841593118072</v>
      </c>
      <c r="AF79" s="27">
        <f t="shared" si="28"/>
        <v>90798.487228371436</v>
      </c>
      <c r="AG79" s="27">
        <f t="shared" si="29"/>
        <v>0</v>
      </c>
      <c r="AH79" s="27">
        <f t="shared" si="30"/>
        <v>85.046532673222814</v>
      </c>
      <c r="AI79" s="27">
        <f t="shared" si="31"/>
        <v>255.13959801966845</v>
      </c>
      <c r="AJ79" s="27">
        <f t="shared" si="32"/>
        <v>153.08375881180109</v>
      </c>
      <c r="AK79" s="27">
        <f t="shared" si="33"/>
        <v>68.037226138578248</v>
      </c>
      <c r="AL79" s="7">
        <f t="shared" si="34"/>
        <v>1.1221339579525373</v>
      </c>
      <c r="AM79" s="27">
        <f t="shared" si="64"/>
        <v>561.30711564327055</v>
      </c>
      <c r="AN79" s="7">
        <f t="shared" si="35"/>
        <v>1.2556927756997962</v>
      </c>
      <c r="AO79" s="27">
        <f t="shared" si="36"/>
        <v>2009.1084411196739</v>
      </c>
      <c r="AP79" s="27">
        <f t="shared" si="37"/>
        <v>1908.6530190636902</v>
      </c>
      <c r="AQ79" s="7">
        <f t="shared" si="38"/>
        <v>1.2556927756997962</v>
      </c>
      <c r="AR79" s="27">
        <f t="shared" si="39"/>
        <v>287553.64563525334</v>
      </c>
      <c r="AS79" s="27">
        <f t="shared" si="40"/>
        <v>370.44918509232207</v>
      </c>
      <c r="AT79" s="27">
        <f t="shared" si="41"/>
        <v>-3817.2465697914595</v>
      </c>
      <c r="AU79" s="7">
        <f>-SUM(AS$24:AS79)/AS$23</f>
        <v>0.69339384981594721</v>
      </c>
      <c r="AV79" s="27">
        <f t="shared" si="13"/>
        <v>370.44918509232207</v>
      </c>
      <c r="AW79" s="27">
        <f t="shared" si="42"/>
        <v>-3817.2465697914595</v>
      </c>
      <c r="AX79" s="7">
        <f>-SUM(AV$24:AV79)/AV$23</f>
        <v>0.69339384981594721</v>
      </c>
      <c r="AY79" s="28"/>
      <c r="AZ79" s="27">
        <f t="shared" si="43"/>
        <v>976.89671832809768</v>
      </c>
      <c r="BA79" s="27">
        <f t="shared" si="44"/>
        <v>575.04129035167023</v>
      </c>
      <c r="BB79" s="27">
        <f t="shared" si="45"/>
        <v>401.85542797642745</v>
      </c>
      <c r="BC79" s="27">
        <f t="shared" si="46"/>
        <v>196755.15840688196</v>
      </c>
      <c r="BD79" s="27">
        <f t="shared" si="47"/>
        <v>32244.841593118072</v>
      </c>
      <c r="BE79" s="27">
        <f t="shared" si="48"/>
        <v>90798.487228371436</v>
      </c>
      <c r="BF79" s="27">
        <f t="shared" si="49"/>
        <v>0</v>
      </c>
      <c r="BG79" s="27">
        <f t="shared" si="50"/>
        <v>85.046532673222814</v>
      </c>
      <c r="BH79" s="27">
        <f t="shared" si="51"/>
        <v>255.13959801966845</v>
      </c>
      <c r="BI79" s="27">
        <f t="shared" si="52"/>
        <v>153.08375881180109</v>
      </c>
      <c r="BJ79" s="27">
        <f t="shared" si="53"/>
        <v>68.037226138578248</v>
      </c>
      <c r="BK79" s="7">
        <f t="shared" si="54"/>
        <v>1.1221339579525373</v>
      </c>
      <c r="BL79" s="27">
        <f t="shared" si="65"/>
        <v>561.30711564327055</v>
      </c>
      <c r="BM79" s="7">
        <f t="shared" si="55"/>
        <v>1.2556927756997962</v>
      </c>
      <c r="BN79" s="27">
        <f t="shared" si="56"/>
        <v>2009.1084411196739</v>
      </c>
      <c r="BO79" s="27">
        <f t="shared" si="57"/>
        <v>1908.6530190636902</v>
      </c>
      <c r="BP79" s="7">
        <f t="shared" si="58"/>
        <v>1.2556927756997962</v>
      </c>
      <c r="BQ79" s="27">
        <f t="shared" si="59"/>
        <v>287553.64563525334</v>
      </c>
      <c r="BR79" s="27">
        <f t="shared" si="60"/>
        <v>370.44918509232207</v>
      </c>
      <c r="BS79" s="27">
        <f t="shared" si="61"/>
        <v>-3817.2465697914595</v>
      </c>
      <c r="BT79" s="7">
        <f>-SUM(BR$24:BR79)/BR$23</f>
        <v>0.69339384981594721</v>
      </c>
      <c r="BU79" s="27">
        <f t="shared" si="14"/>
        <v>370.44918509232207</v>
      </c>
      <c r="BV79" s="27">
        <f t="shared" si="62"/>
        <v>-3817.2465697914595</v>
      </c>
      <c r="BW79" s="7">
        <f>-SUM(BU$24:BU79)/BU$23</f>
        <v>0.69339384981594721</v>
      </c>
      <c r="BX79" s="14"/>
      <c r="BY79" s="3"/>
      <c r="BZ79" s="3"/>
      <c r="CA79" s="3"/>
      <c r="CB79" s="3"/>
      <c r="CC79" s="3"/>
      <c r="CD79" s="3"/>
      <c r="CE79" s="3"/>
      <c r="CF79" s="3"/>
      <c r="CG79" s="3"/>
      <c r="CH79" s="3"/>
      <c r="CI79" s="3"/>
      <c r="CJ79" s="3"/>
      <c r="CK79" s="3"/>
      <c r="CL79" s="3"/>
      <c r="CM79" s="3"/>
      <c r="CN79" s="3"/>
      <c r="CO79" s="3"/>
    </row>
    <row r="80" spans="1:93" x14ac:dyDescent="0.25">
      <c r="A80" s="23">
        <v>57</v>
      </c>
      <c r="B80" s="27">
        <f t="shared" si="3"/>
        <v>976.89671832809768</v>
      </c>
      <c r="C80" s="27">
        <f t="shared" si="4"/>
        <v>573.86921202007238</v>
      </c>
      <c r="D80" s="27">
        <f t="shared" si="15"/>
        <v>403.02750630802541</v>
      </c>
      <c r="E80" s="27">
        <f t="shared" si="16"/>
        <v>196352.13090057395</v>
      </c>
      <c r="F80" s="27">
        <f t="shared" si="17"/>
        <v>32647.869099426098</v>
      </c>
      <c r="G80" s="27">
        <f t="shared" si="0"/>
        <v>92373.04388143681</v>
      </c>
      <c r="H80" s="27">
        <f t="shared" si="18"/>
        <v>0</v>
      </c>
      <c r="I80" s="27">
        <f t="shared" si="5"/>
        <v>85.221714605847481</v>
      </c>
      <c r="J80" s="27">
        <f t="shared" si="6"/>
        <v>255.66514381754249</v>
      </c>
      <c r="K80" s="27">
        <f t="shared" si="7"/>
        <v>153.3990862905255</v>
      </c>
      <c r="L80" s="27">
        <f t="shared" si="8"/>
        <v>68.177371684677993</v>
      </c>
      <c r="M80" s="7">
        <f t="shared" si="9"/>
        <v>1.1244453701787502</v>
      </c>
      <c r="N80" s="27">
        <f t="shared" si="63"/>
        <v>562.46331639859341</v>
      </c>
      <c r="O80" s="7">
        <f t="shared" si="10"/>
        <v>1.2608086235022302</v>
      </c>
      <c r="P80" s="27">
        <f t="shared" si="11"/>
        <v>2017.2937976035682</v>
      </c>
      <c r="Q80" s="27">
        <f t="shared" si="12"/>
        <v>1916.4291077233897</v>
      </c>
      <c r="R80" s="7">
        <f t="shared" si="19"/>
        <v>1.2608086235022302</v>
      </c>
      <c r="S80" s="27">
        <f t="shared" si="1"/>
        <v>288725.17478201073</v>
      </c>
      <c r="T80" s="27">
        <f t="shared" si="20"/>
        <v>377.06907299669865</v>
      </c>
      <c r="U80" s="27">
        <f t="shared" si="21"/>
        <v>-3440.1774967947608</v>
      </c>
      <c r="V80" s="7">
        <f>-SUM(T$24:T80)/T$23</f>
        <v>0.72368052234580249</v>
      </c>
      <c r="W80" s="27">
        <f t="shared" si="2"/>
        <v>377.06907299669865</v>
      </c>
      <c r="X80" s="27">
        <f t="shared" si="22"/>
        <v>-3440.1774967947608</v>
      </c>
      <c r="Y80" s="7">
        <f>-SUM(W$24:W80)/W$23</f>
        <v>0.72368052234580249</v>
      </c>
      <c r="Z80" s="29"/>
      <c r="AA80" s="27">
        <f t="shared" si="23"/>
        <v>976.89671832809768</v>
      </c>
      <c r="AB80" s="27">
        <f t="shared" si="24"/>
        <v>573.86921202007238</v>
      </c>
      <c r="AC80" s="27">
        <f t="shared" si="25"/>
        <v>403.02750630802541</v>
      </c>
      <c r="AD80" s="27">
        <f t="shared" si="26"/>
        <v>196352.13090057395</v>
      </c>
      <c r="AE80" s="27">
        <f t="shared" si="27"/>
        <v>32647.869099426098</v>
      </c>
      <c r="AF80" s="27">
        <f t="shared" si="28"/>
        <v>92373.04388143681</v>
      </c>
      <c r="AG80" s="27">
        <f t="shared" si="29"/>
        <v>0</v>
      </c>
      <c r="AH80" s="27">
        <f t="shared" si="30"/>
        <v>85.221714605847481</v>
      </c>
      <c r="AI80" s="27">
        <f t="shared" si="31"/>
        <v>255.66514381754249</v>
      </c>
      <c r="AJ80" s="27">
        <f t="shared" si="32"/>
        <v>153.3990862905255</v>
      </c>
      <c r="AK80" s="27">
        <f t="shared" si="33"/>
        <v>68.177371684677993</v>
      </c>
      <c r="AL80" s="7">
        <f t="shared" si="34"/>
        <v>1.1244453701787502</v>
      </c>
      <c r="AM80" s="27">
        <f t="shared" si="64"/>
        <v>562.46331639859341</v>
      </c>
      <c r="AN80" s="7">
        <f t="shared" si="35"/>
        <v>1.2608086235022302</v>
      </c>
      <c r="AO80" s="27">
        <f t="shared" si="36"/>
        <v>2017.2937976035682</v>
      </c>
      <c r="AP80" s="27">
        <f t="shared" si="37"/>
        <v>1916.4291077233897</v>
      </c>
      <c r="AQ80" s="7">
        <f t="shared" si="38"/>
        <v>1.2608086235022302</v>
      </c>
      <c r="AR80" s="27">
        <f t="shared" si="39"/>
        <v>288725.17478201073</v>
      </c>
      <c r="AS80" s="27">
        <f t="shared" si="40"/>
        <v>377.06907299669865</v>
      </c>
      <c r="AT80" s="27">
        <f t="shared" si="41"/>
        <v>-3440.1774967947608</v>
      </c>
      <c r="AU80" s="7">
        <f>-SUM(AS$24:AS80)/AS$23</f>
        <v>0.72368052234580249</v>
      </c>
      <c r="AV80" s="27">
        <f t="shared" si="13"/>
        <v>377.06907299669865</v>
      </c>
      <c r="AW80" s="27">
        <f t="shared" si="42"/>
        <v>-3440.1774967947608</v>
      </c>
      <c r="AX80" s="7">
        <f>-SUM(AV$24:AV80)/AV$23</f>
        <v>0.72368052234580249</v>
      </c>
      <c r="AY80" s="28"/>
      <c r="AZ80" s="27">
        <f t="shared" si="43"/>
        <v>976.89671832809768</v>
      </c>
      <c r="BA80" s="27">
        <f t="shared" si="44"/>
        <v>573.86921202007238</v>
      </c>
      <c r="BB80" s="27">
        <f t="shared" si="45"/>
        <v>403.02750630802541</v>
      </c>
      <c r="BC80" s="27">
        <f t="shared" si="46"/>
        <v>196352.13090057395</v>
      </c>
      <c r="BD80" s="27">
        <f t="shared" si="47"/>
        <v>32647.869099426098</v>
      </c>
      <c r="BE80" s="27">
        <f t="shared" si="48"/>
        <v>92373.04388143681</v>
      </c>
      <c r="BF80" s="27">
        <f t="shared" si="49"/>
        <v>0</v>
      </c>
      <c r="BG80" s="27">
        <f t="shared" si="50"/>
        <v>85.221714605847481</v>
      </c>
      <c r="BH80" s="27">
        <f t="shared" si="51"/>
        <v>255.66514381754249</v>
      </c>
      <c r="BI80" s="27">
        <f t="shared" si="52"/>
        <v>153.3990862905255</v>
      </c>
      <c r="BJ80" s="27">
        <f t="shared" si="53"/>
        <v>68.177371684677993</v>
      </c>
      <c r="BK80" s="7">
        <f t="shared" si="54"/>
        <v>1.1244453701787502</v>
      </c>
      <c r="BL80" s="27">
        <f t="shared" si="65"/>
        <v>562.46331639859341</v>
      </c>
      <c r="BM80" s="7">
        <f t="shared" si="55"/>
        <v>1.2608086235022302</v>
      </c>
      <c r="BN80" s="27">
        <f t="shared" si="56"/>
        <v>2017.2937976035682</v>
      </c>
      <c r="BO80" s="27">
        <f t="shared" si="57"/>
        <v>1916.4291077233897</v>
      </c>
      <c r="BP80" s="7">
        <f t="shared" si="58"/>
        <v>1.2608086235022302</v>
      </c>
      <c r="BQ80" s="27">
        <f t="shared" si="59"/>
        <v>288725.17478201073</v>
      </c>
      <c r="BR80" s="27">
        <f t="shared" si="60"/>
        <v>377.06907299669865</v>
      </c>
      <c r="BS80" s="27">
        <f t="shared" si="61"/>
        <v>-3440.1774967947608</v>
      </c>
      <c r="BT80" s="7">
        <f>-SUM(BR$24:BR80)/BR$23</f>
        <v>0.72368052234580249</v>
      </c>
      <c r="BU80" s="27">
        <f t="shared" si="14"/>
        <v>377.06907299669865</v>
      </c>
      <c r="BV80" s="27">
        <f t="shared" si="62"/>
        <v>-3440.1774967947608</v>
      </c>
      <c r="BW80" s="7">
        <f>-SUM(BU$24:BU80)/BU$23</f>
        <v>0.72368052234580249</v>
      </c>
      <c r="BX80" s="14"/>
      <c r="BY80" s="3"/>
      <c r="BZ80" s="3"/>
      <c r="CA80" s="3"/>
      <c r="CB80" s="3"/>
      <c r="CC80" s="3"/>
      <c r="CD80" s="3"/>
      <c r="CE80" s="3"/>
      <c r="CF80" s="3"/>
      <c r="CG80" s="3"/>
      <c r="CH80" s="3"/>
      <c r="CI80" s="3"/>
      <c r="CJ80" s="3"/>
      <c r="CK80" s="3"/>
      <c r="CL80" s="3"/>
      <c r="CM80" s="3"/>
      <c r="CN80" s="3"/>
      <c r="CO80" s="3"/>
    </row>
    <row r="81" spans="1:93" x14ac:dyDescent="0.25">
      <c r="A81" s="23">
        <v>58</v>
      </c>
      <c r="B81" s="27">
        <f t="shared" si="3"/>
        <v>976.89671832809768</v>
      </c>
      <c r="C81" s="27">
        <f t="shared" si="4"/>
        <v>572.69371512667396</v>
      </c>
      <c r="D81" s="27">
        <f t="shared" si="15"/>
        <v>404.20300320142377</v>
      </c>
      <c r="E81" s="27">
        <f t="shared" si="16"/>
        <v>195947.92789737252</v>
      </c>
      <c r="F81" s="27">
        <f t="shared" si="17"/>
        <v>33052.072102627521</v>
      </c>
      <c r="G81" s="27">
        <f t="shared" si="0"/>
        <v>93953.548986155714</v>
      </c>
      <c r="H81" s="27">
        <f t="shared" si="18"/>
        <v>0</v>
      </c>
      <c r="I81" s="27">
        <f t="shared" si="5"/>
        <v>85.397257384570807</v>
      </c>
      <c r="J81" s="27">
        <f t="shared" si="6"/>
        <v>256.19177215371241</v>
      </c>
      <c r="K81" s="27">
        <f t="shared" si="7"/>
        <v>153.71506329222746</v>
      </c>
      <c r="L81" s="27">
        <f t="shared" si="8"/>
        <v>68.317805907656648</v>
      </c>
      <c r="M81" s="7">
        <f t="shared" si="9"/>
        <v>1.1267615435357012</v>
      </c>
      <c r="N81" s="27">
        <f t="shared" si="63"/>
        <v>563.62189873816737</v>
      </c>
      <c r="O81" s="7">
        <f t="shared" si="10"/>
        <v>1.2659453139018697</v>
      </c>
      <c r="P81" s="27">
        <f t="shared" si="11"/>
        <v>2025.5125022429916</v>
      </c>
      <c r="Q81" s="27">
        <f t="shared" si="12"/>
        <v>1924.236877130842</v>
      </c>
      <c r="R81" s="7">
        <f t="shared" si="19"/>
        <v>1.2659453139018697</v>
      </c>
      <c r="S81" s="27">
        <f t="shared" si="1"/>
        <v>289901.47688352817</v>
      </c>
      <c r="T81" s="27">
        <f t="shared" si="20"/>
        <v>383.71826006457695</v>
      </c>
      <c r="U81" s="27">
        <f t="shared" si="21"/>
        <v>-3056.4592367301839</v>
      </c>
      <c r="V81" s="7">
        <f>-SUM(T$24:T81)/T$23</f>
        <v>0.75450126612608992</v>
      </c>
      <c r="W81" s="27">
        <f t="shared" si="2"/>
        <v>383.71826006457695</v>
      </c>
      <c r="X81" s="27">
        <f t="shared" si="22"/>
        <v>-3056.4592367301839</v>
      </c>
      <c r="Y81" s="7">
        <f>-SUM(W$24:W81)/W$23</f>
        <v>0.75450126612608992</v>
      </c>
      <c r="Z81" s="29"/>
      <c r="AA81" s="27">
        <f t="shared" si="23"/>
        <v>976.89671832809768</v>
      </c>
      <c r="AB81" s="27">
        <f t="shared" si="24"/>
        <v>572.69371512667396</v>
      </c>
      <c r="AC81" s="27">
        <f t="shared" si="25"/>
        <v>404.20300320142377</v>
      </c>
      <c r="AD81" s="27">
        <f t="shared" si="26"/>
        <v>195947.92789737252</v>
      </c>
      <c r="AE81" s="27">
        <f t="shared" si="27"/>
        <v>33052.072102627521</v>
      </c>
      <c r="AF81" s="27">
        <f t="shared" si="28"/>
        <v>93953.548986155714</v>
      </c>
      <c r="AG81" s="27">
        <f t="shared" si="29"/>
        <v>0</v>
      </c>
      <c r="AH81" s="27">
        <f t="shared" si="30"/>
        <v>85.397257384570807</v>
      </c>
      <c r="AI81" s="27">
        <f t="shared" si="31"/>
        <v>256.19177215371241</v>
      </c>
      <c r="AJ81" s="27">
        <f t="shared" si="32"/>
        <v>153.71506329222746</v>
      </c>
      <c r="AK81" s="27">
        <f t="shared" si="33"/>
        <v>68.317805907656648</v>
      </c>
      <c r="AL81" s="7">
        <f t="shared" si="34"/>
        <v>1.1267615435357012</v>
      </c>
      <c r="AM81" s="27">
        <f t="shared" si="64"/>
        <v>563.62189873816737</v>
      </c>
      <c r="AN81" s="7">
        <f t="shared" si="35"/>
        <v>1.2659453139018697</v>
      </c>
      <c r="AO81" s="27">
        <f t="shared" si="36"/>
        <v>2025.5125022429916</v>
      </c>
      <c r="AP81" s="27">
        <f t="shared" si="37"/>
        <v>1924.236877130842</v>
      </c>
      <c r="AQ81" s="7">
        <f t="shared" si="38"/>
        <v>1.2659453139018697</v>
      </c>
      <c r="AR81" s="27">
        <f t="shared" si="39"/>
        <v>289901.47688352817</v>
      </c>
      <c r="AS81" s="27">
        <f t="shared" si="40"/>
        <v>383.71826006457695</v>
      </c>
      <c r="AT81" s="27">
        <f t="shared" si="41"/>
        <v>-3056.4592367301839</v>
      </c>
      <c r="AU81" s="7">
        <f>-SUM(AS$24:AS81)/AS$23</f>
        <v>0.75450126612608992</v>
      </c>
      <c r="AV81" s="27">
        <f t="shared" si="13"/>
        <v>383.71826006457695</v>
      </c>
      <c r="AW81" s="27">
        <f t="shared" si="42"/>
        <v>-3056.4592367301839</v>
      </c>
      <c r="AX81" s="7">
        <f>-SUM(AV$24:AV81)/AV$23</f>
        <v>0.75450126612608992</v>
      </c>
      <c r="AY81" s="28"/>
      <c r="AZ81" s="27">
        <f t="shared" si="43"/>
        <v>976.89671832809768</v>
      </c>
      <c r="BA81" s="27">
        <f t="shared" si="44"/>
        <v>572.69371512667396</v>
      </c>
      <c r="BB81" s="27">
        <f t="shared" si="45"/>
        <v>404.20300320142377</v>
      </c>
      <c r="BC81" s="27">
        <f t="shared" si="46"/>
        <v>195947.92789737252</v>
      </c>
      <c r="BD81" s="27">
        <f t="shared" si="47"/>
        <v>33052.072102627521</v>
      </c>
      <c r="BE81" s="27">
        <f t="shared" si="48"/>
        <v>93953.548986155714</v>
      </c>
      <c r="BF81" s="27">
        <f t="shared" si="49"/>
        <v>0</v>
      </c>
      <c r="BG81" s="27">
        <f t="shared" si="50"/>
        <v>85.397257384570807</v>
      </c>
      <c r="BH81" s="27">
        <f t="shared" si="51"/>
        <v>256.19177215371241</v>
      </c>
      <c r="BI81" s="27">
        <f t="shared" si="52"/>
        <v>153.71506329222746</v>
      </c>
      <c r="BJ81" s="27">
        <f t="shared" si="53"/>
        <v>68.317805907656648</v>
      </c>
      <c r="BK81" s="7">
        <f t="shared" si="54"/>
        <v>1.1267615435357012</v>
      </c>
      <c r="BL81" s="27">
        <f t="shared" si="65"/>
        <v>563.62189873816737</v>
      </c>
      <c r="BM81" s="7">
        <f t="shared" si="55"/>
        <v>1.2659453139018697</v>
      </c>
      <c r="BN81" s="27">
        <f t="shared" si="56"/>
        <v>2025.5125022429916</v>
      </c>
      <c r="BO81" s="27">
        <f t="shared" si="57"/>
        <v>1924.236877130842</v>
      </c>
      <c r="BP81" s="7">
        <f t="shared" si="58"/>
        <v>1.2659453139018697</v>
      </c>
      <c r="BQ81" s="27">
        <f t="shared" si="59"/>
        <v>289901.47688352817</v>
      </c>
      <c r="BR81" s="27">
        <f t="shared" si="60"/>
        <v>383.71826006457695</v>
      </c>
      <c r="BS81" s="27">
        <f t="shared" si="61"/>
        <v>-3056.4592367301839</v>
      </c>
      <c r="BT81" s="7">
        <f>-SUM(BR$24:BR81)/BR$23</f>
        <v>0.75450126612608992</v>
      </c>
      <c r="BU81" s="27">
        <f t="shared" si="14"/>
        <v>383.71826006457695</v>
      </c>
      <c r="BV81" s="27">
        <f t="shared" si="62"/>
        <v>-3056.4592367301839</v>
      </c>
      <c r="BW81" s="7">
        <f>-SUM(BU$24:BU81)/BU$23</f>
        <v>0.75450126612608992</v>
      </c>
      <c r="BX81" s="14"/>
      <c r="BY81" s="3"/>
      <c r="BZ81" s="3"/>
      <c r="CA81" s="3"/>
      <c r="CB81" s="3"/>
      <c r="CC81" s="3"/>
      <c r="CD81" s="3"/>
      <c r="CE81" s="3"/>
      <c r="CF81" s="3"/>
      <c r="CG81" s="3"/>
      <c r="CH81" s="3"/>
      <c r="CI81" s="3"/>
      <c r="CJ81" s="3"/>
      <c r="CK81" s="3"/>
      <c r="CL81" s="3"/>
      <c r="CM81" s="3"/>
      <c r="CN81" s="3"/>
      <c r="CO81" s="3"/>
    </row>
    <row r="82" spans="1:93" x14ac:dyDescent="0.25">
      <c r="A82" s="23">
        <v>59</v>
      </c>
      <c r="B82" s="27">
        <f t="shared" si="3"/>
        <v>976.89671832809768</v>
      </c>
      <c r="C82" s="27">
        <f t="shared" si="4"/>
        <v>571.51478970066955</v>
      </c>
      <c r="D82" s="27">
        <f t="shared" si="15"/>
        <v>405.38192862742795</v>
      </c>
      <c r="E82" s="27">
        <f t="shared" si="16"/>
        <v>195542.54596874508</v>
      </c>
      <c r="F82" s="27">
        <f t="shared" si="17"/>
        <v>33457.454031254951</v>
      </c>
      <c r="G82" s="27">
        <f t="shared" si="0"/>
        <v>95540.025416669087</v>
      </c>
      <c r="H82" s="27">
        <f t="shared" si="18"/>
        <v>0</v>
      </c>
      <c r="I82" s="27">
        <f t="shared" si="5"/>
        <v>85.57316175267664</v>
      </c>
      <c r="J82" s="27">
        <f t="shared" si="6"/>
        <v>256.71948525802992</v>
      </c>
      <c r="K82" s="27">
        <f t="shared" si="7"/>
        <v>154.03169115481796</v>
      </c>
      <c r="L82" s="27">
        <f t="shared" si="8"/>
        <v>68.458529402141309</v>
      </c>
      <c r="M82" s="7">
        <f t="shared" si="9"/>
        <v>1.1290824878305401</v>
      </c>
      <c r="N82" s="27">
        <f t="shared" si="63"/>
        <v>564.78286756766579</v>
      </c>
      <c r="O82" s="7">
        <f t="shared" si="10"/>
        <v>1.2711029318140354</v>
      </c>
      <c r="P82" s="27">
        <f t="shared" si="11"/>
        <v>2033.7646909024568</v>
      </c>
      <c r="Q82" s="27">
        <f t="shared" si="12"/>
        <v>1932.0764563573339</v>
      </c>
      <c r="R82" s="7">
        <f t="shared" si="19"/>
        <v>1.2711029318140354</v>
      </c>
      <c r="S82" s="27">
        <f t="shared" si="1"/>
        <v>291082.57138541411</v>
      </c>
      <c r="T82" s="27">
        <f t="shared" si="20"/>
        <v>390.39687046157042</v>
      </c>
      <c r="U82" s="27">
        <f t="shared" si="21"/>
        <v>-2666.0623662686135</v>
      </c>
      <c r="V82" s="7">
        <f>-SUM(T$24:T82)/T$23</f>
        <v>0.78585844447641684</v>
      </c>
      <c r="W82" s="27">
        <f t="shared" si="2"/>
        <v>390.39687046157042</v>
      </c>
      <c r="X82" s="27">
        <f t="shared" si="22"/>
        <v>-2666.0623662686135</v>
      </c>
      <c r="Y82" s="7">
        <f>-SUM(W$24:W82)/W$23</f>
        <v>0.78585844447641684</v>
      </c>
      <c r="Z82" s="29"/>
      <c r="AA82" s="27">
        <f t="shared" si="23"/>
        <v>976.89671832809768</v>
      </c>
      <c r="AB82" s="27">
        <f t="shared" si="24"/>
        <v>571.51478970066955</v>
      </c>
      <c r="AC82" s="27">
        <f t="shared" si="25"/>
        <v>405.38192862742795</v>
      </c>
      <c r="AD82" s="27">
        <f t="shared" si="26"/>
        <v>195542.54596874508</v>
      </c>
      <c r="AE82" s="27">
        <f t="shared" si="27"/>
        <v>33457.454031254951</v>
      </c>
      <c r="AF82" s="27">
        <f t="shared" si="28"/>
        <v>95540.025416669087</v>
      </c>
      <c r="AG82" s="27">
        <f t="shared" si="29"/>
        <v>0</v>
      </c>
      <c r="AH82" s="27">
        <f t="shared" si="30"/>
        <v>85.57316175267664</v>
      </c>
      <c r="AI82" s="27">
        <f t="shared" si="31"/>
        <v>256.71948525802992</v>
      </c>
      <c r="AJ82" s="27">
        <f t="shared" si="32"/>
        <v>154.03169115481796</v>
      </c>
      <c r="AK82" s="27">
        <f t="shared" si="33"/>
        <v>68.458529402141309</v>
      </c>
      <c r="AL82" s="7">
        <f t="shared" si="34"/>
        <v>1.1290824878305401</v>
      </c>
      <c r="AM82" s="27">
        <f t="shared" si="64"/>
        <v>564.78286756766579</v>
      </c>
      <c r="AN82" s="7">
        <f t="shared" si="35"/>
        <v>1.2711029318140354</v>
      </c>
      <c r="AO82" s="27">
        <f t="shared" si="36"/>
        <v>2033.7646909024568</v>
      </c>
      <c r="AP82" s="27">
        <f t="shared" si="37"/>
        <v>1932.0764563573339</v>
      </c>
      <c r="AQ82" s="7">
        <f t="shared" si="38"/>
        <v>1.2711029318140354</v>
      </c>
      <c r="AR82" s="27">
        <f t="shared" si="39"/>
        <v>291082.57138541411</v>
      </c>
      <c r="AS82" s="27">
        <f t="shared" si="40"/>
        <v>390.39687046157042</v>
      </c>
      <c r="AT82" s="27">
        <f t="shared" si="41"/>
        <v>-2666.0623662686135</v>
      </c>
      <c r="AU82" s="7">
        <f>-SUM(AS$24:AS82)/AS$23</f>
        <v>0.78585844447641684</v>
      </c>
      <c r="AV82" s="27">
        <f t="shared" si="13"/>
        <v>390.39687046157042</v>
      </c>
      <c r="AW82" s="27">
        <f t="shared" si="42"/>
        <v>-2666.0623662686135</v>
      </c>
      <c r="AX82" s="7">
        <f>-SUM(AV$24:AV82)/AV$23</f>
        <v>0.78585844447641684</v>
      </c>
      <c r="AY82" s="28"/>
      <c r="AZ82" s="27">
        <f t="shared" si="43"/>
        <v>976.89671832809768</v>
      </c>
      <c r="BA82" s="27">
        <f t="shared" si="44"/>
        <v>571.51478970066955</v>
      </c>
      <c r="BB82" s="27">
        <f t="shared" si="45"/>
        <v>405.38192862742795</v>
      </c>
      <c r="BC82" s="27">
        <f t="shared" si="46"/>
        <v>195542.54596874508</v>
      </c>
      <c r="BD82" s="27">
        <f t="shared" si="47"/>
        <v>33457.454031254951</v>
      </c>
      <c r="BE82" s="27">
        <f t="shared" si="48"/>
        <v>95540.025416669087</v>
      </c>
      <c r="BF82" s="27">
        <f t="shared" si="49"/>
        <v>0</v>
      </c>
      <c r="BG82" s="27">
        <f t="shared" si="50"/>
        <v>85.57316175267664</v>
      </c>
      <c r="BH82" s="27">
        <f t="shared" si="51"/>
        <v>256.71948525802992</v>
      </c>
      <c r="BI82" s="27">
        <f t="shared" si="52"/>
        <v>154.03169115481796</v>
      </c>
      <c r="BJ82" s="27">
        <f t="shared" si="53"/>
        <v>68.458529402141309</v>
      </c>
      <c r="BK82" s="7">
        <f t="shared" si="54"/>
        <v>1.1290824878305401</v>
      </c>
      <c r="BL82" s="27">
        <f t="shared" si="65"/>
        <v>564.78286756766579</v>
      </c>
      <c r="BM82" s="7">
        <f t="shared" si="55"/>
        <v>1.2711029318140354</v>
      </c>
      <c r="BN82" s="27">
        <f t="shared" si="56"/>
        <v>2033.7646909024568</v>
      </c>
      <c r="BO82" s="27">
        <f t="shared" si="57"/>
        <v>1932.0764563573339</v>
      </c>
      <c r="BP82" s="7">
        <f t="shared" si="58"/>
        <v>1.2711029318140354</v>
      </c>
      <c r="BQ82" s="27">
        <f t="shared" si="59"/>
        <v>291082.57138541411</v>
      </c>
      <c r="BR82" s="27">
        <f t="shared" si="60"/>
        <v>390.39687046157042</v>
      </c>
      <c r="BS82" s="27">
        <f t="shared" si="61"/>
        <v>-2666.0623662686135</v>
      </c>
      <c r="BT82" s="7">
        <f>-SUM(BR$24:BR82)/BR$23</f>
        <v>0.78585844447641684</v>
      </c>
      <c r="BU82" s="27">
        <f t="shared" si="14"/>
        <v>390.39687046157042</v>
      </c>
      <c r="BV82" s="27">
        <f t="shared" si="62"/>
        <v>-2666.0623662686135</v>
      </c>
      <c r="BW82" s="7">
        <f>-SUM(BU$24:BU82)/BU$23</f>
        <v>0.78585844447641684</v>
      </c>
      <c r="BX82" s="14"/>
      <c r="BY82" s="3"/>
      <c r="BZ82" s="3"/>
      <c r="CA82" s="3"/>
      <c r="CB82" s="3"/>
      <c r="CC82" s="3"/>
      <c r="CD82" s="3"/>
      <c r="CE82" s="3"/>
      <c r="CF82" s="3"/>
      <c r="CG82" s="3"/>
      <c r="CH82" s="3"/>
      <c r="CI82" s="3"/>
      <c r="CJ82" s="3"/>
      <c r="CK82" s="3"/>
      <c r="CL82" s="3"/>
      <c r="CM82" s="3"/>
      <c r="CN82" s="3"/>
      <c r="CO82" s="3"/>
    </row>
    <row r="83" spans="1:93" x14ac:dyDescent="0.25">
      <c r="A83" s="23">
        <v>60</v>
      </c>
      <c r="B83" s="27">
        <f t="shared" si="3"/>
        <v>976.89671832809768</v>
      </c>
      <c r="C83" s="27">
        <f t="shared" si="4"/>
        <v>570.3324257421732</v>
      </c>
      <c r="D83" s="27">
        <f t="shared" si="15"/>
        <v>406.56429258592465</v>
      </c>
      <c r="E83" s="27">
        <f t="shared" si="16"/>
        <v>195135.98167615916</v>
      </c>
      <c r="F83" s="27">
        <f t="shared" si="17"/>
        <v>33864.018323840872</v>
      </c>
      <c r="G83" s="27">
        <f t="shared" si="0"/>
        <v>97132.496136341826</v>
      </c>
      <c r="H83" s="27">
        <f t="shared" si="18"/>
        <v>0</v>
      </c>
      <c r="I83" s="27">
        <f t="shared" si="5"/>
        <v>85.749428454979935</v>
      </c>
      <c r="J83" s="27">
        <f t="shared" si="6"/>
        <v>257.24828536493982</v>
      </c>
      <c r="K83" s="27">
        <f t="shared" si="7"/>
        <v>154.3489712189639</v>
      </c>
      <c r="L83" s="27">
        <f t="shared" si="8"/>
        <v>68.599542763983948</v>
      </c>
      <c r="M83" s="7">
        <f t="shared" si="9"/>
        <v>1.1314082128906178</v>
      </c>
      <c r="N83" s="27">
        <f t="shared" si="63"/>
        <v>565.9462278028675</v>
      </c>
      <c r="O83" s="7">
        <f t="shared" si="10"/>
        <v>1.2762815625000041</v>
      </c>
      <c r="P83" s="27">
        <f t="shared" si="11"/>
        <v>2042.0505000000067</v>
      </c>
      <c r="Q83" s="27">
        <f t="shared" si="12"/>
        <v>1939.9479750000062</v>
      </c>
      <c r="R83" s="7">
        <f t="shared" si="19"/>
        <v>1.2762815625000041</v>
      </c>
      <c r="S83" s="27">
        <f t="shared" si="1"/>
        <v>292268.47781250096</v>
      </c>
      <c r="T83" s="27">
        <f t="shared" si="20"/>
        <v>397.10502886904101</v>
      </c>
      <c r="U83" s="27">
        <f t="shared" si="21"/>
        <v>-2268.9573373995727</v>
      </c>
      <c r="V83" s="7">
        <f>-SUM(T$24:T83)/T$23</f>
        <v>0.81775443073095822</v>
      </c>
      <c r="W83" s="27">
        <f t="shared" si="2"/>
        <v>397.10502886904101</v>
      </c>
      <c r="X83" s="27">
        <f t="shared" si="22"/>
        <v>-2268.9573373995727</v>
      </c>
      <c r="Y83" s="7">
        <f>-SUM(W$24:W83)/W$23</f>
        <v>0.81775443073095822</v>
      </c>
      <c r="Z83" s="29"/>
      <c r="AA83" s="27">
        <f t="shared" si="23"/>
        <v>976.89671832809768</v>
      </c>
      <c r="AB83" s="27">
        <f t="shared" si="24"/>
        <v>570.3324257421732</v>
      </c>
      <c r="AC83" s="27">
        <f t="shared" si="25"/>
        <v>406.56429258592465</v>
      </c>
      <c r="AD83" s="27">
        <f t="shared" si="26"/>
        <v>195135.98167615916</v>
      </c>
      <c r="AE83" s="27">
        <f t="shared" si="27"/>
        <v>33864.018323840872</v>
      </c>
      <c r="AF83" s="27">
        <f t="shared" si="28"/>
        <v>97132.496136341826</v>
      </c>
      <c r="AG83" s="27">
        <f t="shared" si="29"/>
        <v>0</v>
      </c>
      <c r="AH83" s="27">
        <f t="shared" si="30"/>
        <v>85.749428454979935</v>
      </c>
      <c r="AI83" s="27">
        <f t="shared" si="31"/>
        <v>257.24828536493982</v>
      </c>
      <c r="AJ83" s="27">
        <f t="shared" si="32"/>
        <v>154.3489712189639</v>
      </c>
      <c r="AK83" s="27">
        <f t="shared" si="33"/>
        <v>68.599542763983948</v>
      </c>
      <c r="AL83" s="7">
        <f t="shared" si="34"/>
        <v>1.1314082128906178</v>
      </c>
      <c r="AM83" s="27">
        <f t="shared" si="64"/>
        <v>565.9462278028675</v>
      </c>
      <c r="AN83" s="7">
        <f t="shared" si="35"/>
        <v>1.2762815625000041</v>
      </c>
      <c r="AO83" s="27">
        <f t="shared" si="36"/>
        <v>2042.0505000000067</v>
      </c>
      <c r="AP83" s="27">
        <f t="shared" si="37"/>
        <v>1939.9479750000062</v>
      </c>
      <c r="AQ83" s="7">
        <f t="shared" si="38"/>
        <v>1.2762815625000041</v>
      </c>
      <c r="AR83" s="27">
        <f t="shared" si="39"/>
        <v>292268.47781250096</v>
      </c>
      <c r="AS83" s="27">
        <f t="shared" si="40"/>
        <v>397.10502886904101</v>
      </c>
      <c r="AT83" s="27">
        <f t="shared" si="41"/>
        <v>-2268.9573373995727</v>
      </c>
      <c r="AU83" s="7">
        <f>-SUM(AS$24:AS83)/AS$23</f>
        <v>0.81775443073095822</v>
      </c>
      <c r="AV83" s="27">
        <f t="shared" si="13"/>
        <v>397.10502886904101</v>
      </c>
      <c r="AW83" s="27">
        <f t="shared" si="42"/>
        <v>-2268.9573373995727</v>
      </c>
      <c r="AX83" s="7">
        <f>-SUM(AV$24:AV83)/AV$23</f>
        <v>0.81775443073095822</v>
      </c>
      <c r="AY83" s="28"/>
      <c r="AZ83" s="27">
        <f t="shared" si="43"/>
        <v>976.89671832809768</v>
      </c>
      <c r="BA83" s="27">
        <f t="shared" si="44"/>
        <v>570.3324257421732</v>
      </c>
      <c r="BB83" s="27">
        <f t="shared" si="45"/>
        <v>406.56429258592465</v>
      </c>
      <c r="BC83" s="27">
        <f t="shared" si="46"/>
        <v>195135.98167615916</v>
      </c>
      <c r="BD83" s="27">
        <f t="shared" si="47"/>
        <v>33864.018323840872</v>
      </c>
      <c r="BE83" s="27">
        <f t="shared" si="48"/>
        <v>97132.496136341826</v>
      </c>
      <c r="BF83" s="27">
        <f t="shared" si="49"/>
        <v>0</v>
      </c>
      <c r="BG83" s="27">
        <f t="shared" si="50"/>
        <v>85.749428454979935</v>
      </c>
      <c r="BH83" s="27">
        <f t="shared" si="51"/>
        <v>257.24828536493982</v>
      </c>
      <c r="BI83" s="27">
        <f t="shared" si="52"/>
        <v>154.3489712189639</v>
      </c>
      <c r="BJ83" s="27">
        <f t="shared" si="53"/>
        <v>68.599542763983948</v>
      </c>
      <c r="BK83" s="7">
        <f t="shared" si="54"/>
        <v>1.1314082128906178</v>
      </c>
      <c r="BL83" s="27">
        <f t="shared" si="65"/>
        <v>565.9462278028675</v>
      </c>
      <c r="BM83" s="7">
        <f t="shared" si="55"/>
        <v>1.2762815625000041</v>
      </c>
      <c r="BN83" s="27">
        <f t="shared" si="56"/>
        <v>2042.0505000000067</v>
      </c>
      <c r="BO83" s="27">
        <f t="shared" si="57"/>
        <v>1939.9479750000062</v>
      </c>
      <c r="BP83" s="7">
        <f t="shared" si="58"/>
        <v>1.2762815625000041</v>
      </c>
      <c r="BQ83" s="27">
        <f t="shared" si="59"/>
        <v>292268.47781250096</v>
      </c>
      <c r="BR83" s="27">
        <f t="shared" si="60"/>
        <v>397.10502886904101</v>
      </c>
      <c r="BS83" s="27">
        <f t="shared" si="61"/>
        <v>-2268.9573373995727</v>
      </c>
      <c r="BT83" s="7">
        <f>-SUM(BR$24:BR83)/BR$23</f>
        <v>0.81775443073095822</v>
      </c>
      <c r="BU83" s="27">
        <f t="shared" si="14"/>
        <v>397.10502886904101</v>
      </c>
      <c r="BV83" s="27">
        <f t="shared" si="62"/>
        <v>-2268.9573373995727</v>
      </c>
      <c r="BW83" s="7">
        <f>-SUM(BU$24:BU83)/BU$23</f>
        <v>0.81775443073095822</v>
      </c>
      <c r="BX83" s="14"/>
      <c r="BY83" s="3"/>
      <c r="BZ83" s="3"/>
      <c r="CA83" s="3"/>
      <c r="CB83" s="3"/>
      <c r="CC83" s="3"/>
      <c r="CD83" s="3"/>
      <c r="CE83" s="3"/>
      <c r="CF83" s="3"/>
      <c r="CG83" s="3"/>
      <c r="CH83" s="3"/>
      <c r="CI83" s="3"/>
      <c r="CJ83" s="3"/>
      <c r="CK83" s="3"/>
      <c r="CL83" s="3"/>
      <c r="CM83" s="3"/>
      <c r="CN83" s="3"/>
      <c r="CO83" s="3"/>
    </row>
    <row r="84" spans="1:93" x14ac:dyDescent="0.25">
      <c r="A84" s="23">
        <v>61</v>
      </c>
      <c r="B84" s="27">
        <f t="shared" si="3"/>
        <v>976.89671832809768</v>
      </c>
      <c r="C84" s="27">
        <f t="shared" si="4"/>
        <v>569.14661322213078</v>
      </c>
      <c r="D84" s="27">
        <f t="shared" si="15"/>
        <v>407.7501051059669</v>
      </c>
      <c r="E84" s="27">
        <f t="shared" si="16"/>
        <v>194728.23157105318</v>
      </c>
      <c r="F84" s="27">
        <f t="shared" si="17"/>
        <v>34271.768428946838</v>
      </c>
      <c r="G84" s="27">
        <f t="shared" si="0"/>
        <v>98730.984198114427</v>
      </c>
      <c r="H84" s="27">
        <f t="shared" si="18"/>
        <v>0</v>
      </c>
      <c r="I84" s="27">
        <f t="shared" si="5"/>
        <v>85.926058237829778</v>
      </c>
      <c r="J84" s="27">
        <f t="shared" si="6"/>
        <v>257.77817471348936</v>
      </c>
      <c r="K84" s="27">
        <f t="shared" si="7"/>
        <v>154.66690482809364</v>
      </c>
      <c r="L84" s="27">
        <f t="shared" si="8"/>
        <v>68.740846590263828</v>
      </c>
      <c r="M84" s="7">
        <f t="shared" si="9"/>
        <v>1.1337387285635279</v>
      </c>
      <c r="N84" s="27">
        <f t="shared" si="63"/>
        <v>567.11198436967652</v>
      </c>
      <c r="O84" s="7">
        <f t="shared" si="10"/>
        <v>1.2814812915684173</v>
      </c>
      <c r="P84" s="27">
        <f t="shared" si="11"/>
        <v>2050.3700665094675</v>
      </c>
      <c r="Q84" s="27">
        <f t="shared" si="12"/>
        <v>1947.8515631839941</v>
      </c>
      <c r="R84" s="7">
        <f t="shared" si="19"/>
        <v>1.2814812915684173</v>
      </c>
      <c r="S84" s="27">
        <f t="shared" si="1"/>
        <v>293459.21576916758</v>
      </c>
      <c r="T84" s="27">
        <f t="shared" si="20"/>
        <v>403.84286048621993</v>
      </c>
      <c r="U84" s="27">
        <f t="shared" si="21"/>
        <v>-1865.1144769133527</v>
      </c>
      <c r="V84" s="7">
        <f>-SUM(T$24:T84)/T$23</f>
        <v>0.85019160828005225</v>
      </c>
      <c r="W84" s="27">
        <f t="shared" si="2"/>
        <v>403.84286048621993</v>
      </c>
      <c r="X84" s="27">
        <f t="shared" si="22"/>
        <v>-1865.1144769133527</v>
      </c>
      <c r="Y84" s="7">
        <f>-SUM(W$24:W84)/W$23</f>
        <v>0.85019160828005225</v>
      </c>
      <c r="Z84" s="29"/>
      <c r="AA84" s="27">
        <f t="shared" si="23"/>
        <v>976.89671832809768</v>
      </c>
      <c r="AB84" s="27">
        <f t="shared" si="24"/>
        <v>569.14661322213078</v>
      </c>
      <c r="AC84" s="27">
        <f t="shared" si="25"/>
        <v>407.7501051059669</v>
      </c>
      <c r="AD84" s="27">
        <f t="shared" si="26"/>
        <v>194728.23157105318</v>
      </c>
      <c r="AE84" s="27">
        <f t="shared" si="27"/>
        <v>34271.768428946838</v>
      </c>
      <c r="AF84" s="27">
        <f t="shared" si="28"/>
        <v>98730.984198114427</v>
      </c>
      <c r="AG84" s="27">
        <f t="shared" si="29"/>
        <v>0</v>
      </c>
      <c r="AH84" s="27">
        <f t="shared" si="30"/>
        <v>85.926058237829778</v>
      </c>
      <c r="AI84" s="27">
        <f t="shared" si="31"/>
        <v>257.77817471348936</v>
      </c>
      <c r="AJ84" s="27">
        <f t="shared" si="32"/>
        <v>154.66690482809364</v>
      </c>
      <c r="AK84" s="27">
        <f t="shared" si="33"/>
        <v>68.740846590263828</v>
      </c>
      <c r="AL84" s="7">
        <f t="shared" si="34"/>
        <v>1.1337387285635279</v>
      </c>
      <c r="AM84" s="27">
        <f t="shared" si="64"/>
        <v>567.11198436967652</v>
      </c>
      <c r="AN84" s="7">
        <f t="shared" si="35"/>
        <v>1.2814812915684173</v>
      </c>
      <c r="AO84" s="27">
        <f t="shared" si="36"/>
        <v>2050.3700665094675</v>
      </c>
      <c r="AP84" s="27">
        <f t="shared" si="37"/>
        <v>1947.8515631839941</v>
      </c>
      <c r="AQ84" s="7">
        <f t="shared" si="38"/>
        <v>1.2814812915684173</v>
      </c>
      <c r="AR84" s="27">
        <f t="shared" si="39"/>
        <v>293459.21576916758</v>
      </c>
      <c r="AS84" s="27">
        <f t="shared" si="40"/>
        <v>403.84286048621993</v>
      </c>
      <c r="AT84" s="27">
        <f t="shared" si="41"/>
        <v>-1865.1144769133527</v>
      </c>
      <c r="AU84" s="7">
        <f>-SUM(AS$24:AS84)/AS$23</f>
        <v>0.85019160828005225</v>
      </c>
      <c r="AV84" s="27">
        <f t="shared" si="13"/>
        <v>403.84286048621993</v>
      </c>
      <c r="AW84" s="27">
        <f t="shared" si="42"/>
        <v>-1865.1144769133527</v>
      </c>
      <c r="AX84" s="7">
        <f>-SUM(AV$24:AV84)/AV$23</f>
        <v>0.85019160828005225</v>
      </c>
      <c r="AY84" s="28"/>
      <c r="AZ84" s="27">
        <f t="shared" si="43"/>
        <v>976.89671832809768</v>
      </c>
      <c r="BA84" s="27">
        <f t="shared" si="44"/>
        <v>569.14661322213078</v>
      </c>
      <c r="BB84" s="27">
        <f t="shared" si="45"/>
        <v>407.7501051059669</v>
      </c>
      <c r="BC84" s="27">
        <f t="shared" si="46"/>
        <v>194728.23157105318</v>
      </c>
      <c r="BD84" s="27">
        <f t="shared" si="47"/>
        <v>34271.768428946838</v>
      </c>
      <c r="BE84" s="27">
        <f t="shared" si="48"/>
        <v>98730.984198114427</v>
      </c>
      <c r="BF84" s="27">
        <f t="shared" si="49"/>
        <v>0</v>
      </c>
      <c r="BG84" s="27">
        <f t="shared" si="50"/>
        <v>85.926058237829778</v>
      </c>
      <c r="BH84" s="27">
        <f t="shared" si="51"/>
        <v>257.77817471348936</v>
      </c>
      <c r="BI84" s="27">
        <f t="shared" si="52"/>
        <v>154.66690482809364</v>
      </c>
      <c r="BJ84" s="27">
        <f t="shared" si="53"/>
        <v>68.740846590263828</v>
      </c>
      <c r="BK84" s="7">
        <f t="shared" si="54"/>
        <v>1.1337387285635279</v>
      </c>
      <c r="BL84" s="27">
        <f t="shared" si="65"/>
        <v>567.11198436967652</v>
      </c>
      <c r="BM84" s="7">
        <f t="shared" si="55"/>
        <v>1.2814812915684173</v>
      </c>
      <c r="BN84" s="27">
        <f t="shared" si="56"/>
        <v>2050.3700665094675</v>
      </c>
      <c r="BO84" s="27">
        <f t="shared" si="57"/>
        <v>1947.8515631839941</v>
      </c>
      <c r="BP84" s="7">
        <f t="shared" si="58"/>
        <v>1.2814812915684173</v>
      </c>
      <c r="BQ84" s="27">
        <f t="shared" si="59"/>
        <v>293459.21576916758</v>
      </c>
      <c r="BR84" s="27">
        <f t="shared" si="60"/>
        <v>403.84286048621993</v>
      </c>
      <c r="BS84" s="27">
        <f t="shared" si="61"/>
        <v>-1865.1144769133527</v>
      </c>
      <c r="BT84" s="7">
        <f>-SUM(BR$24:BR84)/BR$23</f>
        <v>0.85019160828005225</v>
      </c>
      <c r="BU84" s="27">
        <f t="shared" si="14"/>
        <v>403.84286048621993</v>
      </c>
      <c r="BV84" s="27">
        <f t="shared" si="62"/>
        <v>-1865.1144769133527</v>
      </c>
      <c r="BW84" s="7">
        <f>-SUM(BU$24:BU84)/BU$23</f>
        <v>0.85019160828005225</v>
      </c>
      <c r="BX84" s="14"/>
      <c r="BY84" s="3"/>
      <c r="BZ84" s="3"/>
      <c r="CA84" s="3"/>
      <c r="CB84" s="3"/>
      <c r="CC84" s="3"/>
      <c r="CD84" s="3"/>
      <c r="CE84" s="3"/>
      <c r="CF84" s="3"/>
      <c r="CG84" s="3"/>
      <c r="CH84" s="3"/>
      <c r="CI84" s="3"/>
      <c r="CJ84" s="3"/>
      <c r="CK84" s="3"/>
      <c r="CL84" s="3"/>
      <c r="CM84" s="3"/>
      <c r="CN84" s="3"/>
      <c r="CO84" s="3"/>
    </row>
    <row r="85" spans="1:93" x14ac:dyDescent="0.25">
      <c r="A85" s="23">
        <v>62</v>
      </c>
      <c r="B85" s="27">
        <f t="shared" si="3"/>
        <v>976.89671832809768</v>
      </c>
      <c r="C85" s="27">
        <f t="shared" si="4"/>
        <v>567.95734208223837</v>
      </c>
      <c r="D85" s="27">
        <f t="shared" si="15"/>
        <v>408.93937624585931</v>
      </c>
      <c r="E85" s="27">
        <f t="shared" si="16"/>
        <v>194319.29219480732</v>
      </c>
      <c r="F85" s="27">
        <f t="shared" si="17"/>
        <v>34680.707805192695</v>
      </c>
      <c r="G85" s="27">
        <f t="shared" si="0"/>
        <v>100335.51274485618</v>
      </c>
      <c r="H85" s="27">
        <f t="shared" si="18"/>
        <v>0</v>
      </c>
      <c r="I85" s="27">
        <f t="shared" si="5"/>
        <v>86.103051849112688</v>
      </c>
      <c r="J85" s="27">
        <f t="shared" si="6"/>
        <v>258.30915554733809</v>
      </c>
      <c r="K85" s="27">
        <f t="shared" si="7"/>
        <v>154.98549332840287</v>
      </c>
      <c r="L85" s="27">
        <f t="shared" si="8"/>
        <v>68.882441479290151</v>
      </c>
      <c r="M85" s="7">
        <f t="shared" si="9"/>
        <v>1.1360740447171485</v>
      </c>
      <c r="N85" s="27">
        <f t="shared" si="63"/>
        <v>568.28014220414377</v>
      </c>
      <c r="O85" s="7">
        <f t="shared" si="10"/>
        <v>1.2867022049766965</v>
      </c>
      <c r="P85" s="27">
        <f t="shared" si="11"/>
        <v>2058.7235279627143</v>
      </c>
      <c r="Q85" s="27">
        <f t="shared" si="12"/>
        <v>1955.7873515645786</v>
      </c>
      <c r="R85" s="7">
        <f t="shared" si="19"/>
        <v>1.2867022049766965</v>
      </c>
      <c r="S85" s="27">
        <f t="shared" si="1"/>
        <v>294654.8049396635</v>
      </c>
      <c r="T85" s="27">
        <f t="shared" si="20"/>
        <v>410.61049103233722</v>
      </c>
      <c r="U85" s="27">
        <f t="shared" si="21"/>
        <v>-1454.5039858810155</v>
      </c>
      <c r="V85" s="7">
        <f>-SUM(T$24:T85)/T$23</f>
        <v>0.88317237061196685</v>
      </c>
      <c r="W85" s="27">
        <f t="shared" si="2"/>
        <v>410.61049103233722</v>
      </c>
      <c r="X85" s="27">
        <f t="shared" si="22"/>
        <v>-1454.5039858810155</v>
      </c>
      <c r="Y85" s="7">
        <f>-SUM(W$24:W85)/W$23</f>
        <v>0.88317237061196685</v>
      </c>
      <c r="Z85" s="29"/>
      <c r="AA85" s="27">
        <f t="shared" si="23"/>
        <v>976.89671832809768</v>
      </c>
      <c r="AB85" s="27">
        <f t="shared" si="24"/>
        <v>567.95734208223837</v>
      </c>
      <c r="AC85" s="27">
        <f t="shared" si="25"/>
        <v>408.93937624585931</v>
      </c>
      <c r="AD85" s="27">
        <f t="shared" si="26"/>
        <v>194319.29219480732</v>
      </c>
      <c r="AE85" s="27">
        <f t="shared" si="27"/>
        <v>34680.707805192695</v>
      </c>
      <c r="AF85" s="27">
        <f t="shared" si="28"/>
        <v>100335.51274485618</v>
      </c>
      <c r="AG85" s="27">
        <f t="shared" si="29"/>
        <v>0</v>
      </c>
      <c r="AH85" s="27">
        <f t="shared" si="30"/>
        <v>86.103051849112688</v>
      </c>
      <c r="AI85" s="27">
        <f t="shared" si="31"/>
        <v>258.30915554733809</v>
      </c>
      <c r="AJ85" s="27">
        <f t="shared" si="32"/>
        <v>154.98549332840287</v>
      </c>
      <c r="AK85" s="27">
        <f t="shared" si="33"/>
        <v>68.882441479290151</v>
      </c>
      <c r="AL85" s="7">
        <f t="shared" si="34"/>
        <v>1.1360740447171485</v>
      </c>
      <c r="AM85" s="27">
        <f t="shared" si="64"/>
        <v>568.28014220414377</v>
      </c>
      <c r="AN85" s="7">
        <f t="shared" si="35"/>
        <v>1.2867022049766965</v>
      </c>
      <c r="AO85" s="27">
        <f t="shared" si="36"/>
        <v>2058.7235279627143</v>
      </c>
      <c r="AP85" s="27">
        <f t="shared" si="37"/>
        <v>1955.7873515645786</v>
      </c>
      <c r="AQ85" s="7">
        <f t="shared" si="38"/>
        <v>1.2867022049766965</v>
      </c>
      <c r="AR85" s="27">
        <f t="shared" si="39"/>
        <v>294654.8049396635</v>
      </c>
      <c r="AS85" s="27">
        <f t="shared" si="40"/>
        <v>410.61049103233722</v>
      </c>
      <c r="AT85" s="27">
        <f t="shared" si="41"/>
        <v>-1454.5039858810155</v>
      </c>
      <c r="AU85" s="7">
        <f>-SUM(AS$24:AS85)/AS$23</f>
        <v>0.88317237061196685</v>
      </c>
      <c r="AV85" s="27">
        <f t="shared" si="13"/>
        <v>410.61049103233722</v>
      </c>
      <c r="AW85" s="27">
        <f t="shared" si="42"/>
        <v>-1454.5039858810155</v>
      </c>
      <c r="AX85" s="7">
        <f>-SUM(AV$24:AV85)/AV$23</f>
        <v>0.88317237061196685</v>
      </c>
      <c r="AY85" s="28"/>
      <c r="AZ85" s="27">
        <f t="shared" si="43"/>
        <v>976.89671832809768</v>
      </c>
      <c r="BA85" s="27">
        <f t="shared" si="44"/>
        <v>567.95734208223837</v>
      </c>
      <c r="BB85" s="27">
        <f t="shared" si="45"/>
        <v>408.93937624585931</v>
      </c>
      <c r="BC85" s="27">
        <f t="shared" si="46"/>
        <v>194319.29219480732</v>
      </c>
      <c r="BD85" s="27">
        <f t="shared" si="47"/>
        <v>34680.707805192695</v>
      </c>
      <c r="BE85" s="27">
        <f t="shared" si="48"/>
        <v>100335.51274485618</v>
      </c>
      <c r="BF85" s="27">
        <f t="shared" si="49"/>
        <v>0</v>
      </c>
      <c r="BG85" s="27">
        <f t="shared" si="50"/>
        <v>86.103051849112688</v>
      </c>
      <c r="BH85" s="27">
        <f t="shared" si="51"/>
        <v>258.30915554733809</v>
      </c>
      <c r="BI85" s="27">
        <f t="shared" si="52"/>
        <v>154.98549332840287</v>
      </c>
      <c r="BJ85" s="27">
        <f t="shared" si="53"/>
        <v>68.882441479290151</v>
      </c>
      <c r="BK85" s="7">
        <f t="shared" si="54"/>
        <v>1.1360740447171485</v>
      </c>
      <c r="BL85" s="27">
        <f t="shared" si="65"/>
        <v>568.28014220414377</v>
      </c>
      <c r="BM85" s="7">
        <f t="shared" si="55"/>
        <v>1.2867022049766965</v>
      </c>
      <c r="BN85" s="27">
        <f t="shared" si="56"/>
        <v>2058.7235279627143</v>
      </c>
      <c r="BO85" s="27">
        <f t="shared" si="57"/>
        <v>1955.7873515645786</v>
      </c>
      <c r="BP85" s="7">
        <f t="shared" si="58"/>
        <v>1.2867022049766965</v>
      </c>
      <c r="BQ85" s="27">
        <f t="shared" si="59"/>
        <v>294654.8049396635</v>
      </c>
      <c r="BR85" s="27">
        <f t="shared" si="60"/>
        <v>410.61049103233722</v>
      </c>
      <c r="BS85" s="27">
        <f t="shared" si="61"/>
        <v>-1454.5039858810155</v>
      </c>
      <c r="BT85" s="7">
        <f>-SUM(BR$24:BR85)/BR$23</f>
        <v>0.88317237061196685</v>
      </c>
      <c r="BU85" s="27">
        <f t="shared" si="14"/>
        <v>410.61049103233722</v>
      </c>
      <c r="BV85" s="27">
        <f t="shared" si="62"/>
        <v>-1454.5039858810155</v>
      </c>
      <c r="BW85" s="7">
        <f>-SUM(BU$24:BU85)/BU$23</f>
        <v>0.88317237061196685</v>
      </c>
      <c r="BX85" s="14"/>
      <c r="BY85" s="3"/>
      <c r="BZ85" s="3"/>
      <c r="CA85" s="3"/>
      <c r="CB85" s="3"/>
      <c r="CC85" s="3"/>
      <c r="CD85" s="3"/>
      <c r="CE85" s="3"/>
      <c r="CF85" s="3"/>
      <c r="CG85" s="3"/>
      <c r="CH85" s="3"/>
      <c r="CI85" s="3"/>
      <c r="CJ85" s="3"/>
      <c r="CK85" s="3"/>
      <c r="CL85" s="3"/>
      <c r="CM85" s="3"/>
      <c r="CN85" s="3"/>
      <c r="CO85" s="3"/>
    </row>
    <row r="86" spans="1:93" x14ac:dyDescent="0.25">
      <c r="A86" s="23">
        <v>63</v>
      </c>
      <c r="B86" s="27">
        <f t="shared" si="3"/>
        <v>976.89671832809768</v>
      </c>
      <c r="C86" s="27">
        <f t="shared" si="4"/>
        <v>566.76460223485458</v>
      </c>
      <c r="D86" s="27">
        <f t="shared" si="15"/>
        <v>410.13211609324304</v>
      </c>
      <c r="E86" s="27">
        <f t="shared" si="16"/>
        <v>193909.16007871408</v>
      </c>
      <c r="F86" s="27">
        <f t="shared" si="17"/>
        <v>35090.839921285937</v>
      </c>
      <c r="G86" s="27">
        <f t="shared" si="0"/>
        <v>101946.10500972037</v>
      </c>
      <c r="H86" s="27">
        <f t="shared" si="18"/>
        <v>0</v>
      </c>
      <c r="I86" s="27">
        <f t="shared" si="5"/>
        <v>86.280410038255638</v>
      </c>
      <c r="J86" s="27">
        <f t="shared" si="6"/>
        <v>258.84123011476692</v>
      </c>
      <c r="K86" s="27">
        <f t="shared" si="7"/>
        <v>155.30473806886016</v>
      </c>
      <c r="L86" s="27">
        <f t="shared" si="8"/>
        <v>69.024328030604508</v>
      </c>
      <c r="M86" s="7">
        <f t="shared" si="9"/>
        <v>1.1384141712396838</v>
      </c>
      <c r="N86" s="27">
        <f t="shared" si="63"/>
        <v>569.45070625248718</v>
      </c>
      <c r="O86" s="7">
        <f t="shared" si="10"/>
        <v>1.2919443890324649</v>
      </c>
      <c r="P86" s="27">
        <f t="shared" si="11"/>
        <v>2067.1110224519439</v>
      </c>
      <c r="Q86" s="27">
        <f t="shared" si="12"/>
        <v>1963.7554713293466</v>
      </c>
      <c r="R86" s="7">
        <f t="shared" si="19"/>
        <v>1.2919443890324649</v>
      </c>
      <c r="S86" s="27">
        <f t="shared" si="1"/>
        <v>295855.26508843445</v>
      </c>
      <c r="T86" s="27">
        <f t="shared" si="20"/>
        <v>417.40804674876176</v>
      </c>
      <c r="U86" s="27">
        <f t="shared" si="21"/>
        <v>-1037.0959391322538</v>
      </c>
      <c r="V86" s="7">
        <f>-SUM(T$24:T86)/T$23</f>
        <v>0.91669912135483933</v>
      </c>
      <c r="W86" s="27">
        <f t="shared" si="2"/>
        <v>417.40804674876176</v>
      </c>
      <c r="X86" s="27">
        <f t="shared" si="22"/>
        <v>-1037.0959391322538</v>
      </c>
      <c r="Y86" s="7">
        <f>-SUM(W$24:W86)/W$23</f>
        <v>0.91669912135483933</v>
      </c>
      <c r="Z86" s="29"/>
      <c r="AA86" s="27">
        <f t="shared" si="23"/>
        <v>976.89671832809768</v>
      </c>
      <c r="AB86" s="27">
        <f t="shared" si="24"/>
        <v>566.76460223485458</v>
      </c>
      <c r="AC86" s="27">
        <f t="shared" si="25"/>
        <v>410.13211609324304</v>
      </c>
      <c r="AD86" s="27">
        <f t="shared" si="26"/>
        <v>193909.16007871408</v>
      </c>
      <c r="AE86" s="27">
        <f t="shared" si="27"/>
        <v>35090.839921285937</v>
      </c>
      <c r="AF86" s="27">
        <f t="shared" si="28"/>
        <v>101946.10500972037</v>
      </c>
      <c r="AG86" s="27">
        <f t="shared" si="29"/>
        <v>0</v>
      </c>
      <c r="AH86" s="27">
        <f t="shared" si="30"/>
        <v>86.280410038255638</v>
      </c>
      <c r="AI86" s="27">
        <f t="shared" si="31"/>
        <v>258.84123011476692</v>
      </c>
      <c r="AJ86" s="27">
        <f t="shared" si="32"/>
        <v>155.30473806886016</v>
      </c>
      <c r="AK86" s="27">
        <f t="shared" si="33"/>
        <v>69.024328030604508</v>
      </c>
      <c r="AL86" s="7">
        <f t="shared" si="34"/>
        <v>1.1384141712396838</v>
      </c>
      <c r="AM86" s="27">
        <f t="shared" si="64"/>
        <v>569.45070625248718</v>
      </c>
      <c r="AN86" s="7">
        <f t="shared" si="35"/>
        <v>1.2919443890324649</v>
      </c>
      <c r="AO86" s="27">
        <f t="shared" si="36"/>
        <v>2067.1110224519439</v>
      </c>
      <c r="AP86" s="27">
        <f t="shared" si="37"/>
        <v>1963.7554713293466</v>
      </c>
      <c r="AQ86" s="7">
        <f t="shared" si="38"/>
        <v>1.2919443890324649</v>
      </c>
      <c r="AR86" s="27">
        <f t="shared" si="39"/>
        <v>295855.26508843445</v>
      </c>
      <c r="AS86" s="27">
        <f t="shared" si="40"/>
        <v>417.40804674876176</v>
      </c>
      <c r="AT86" s="27">
        <f t="shared" si="41"/>
        <v>-1037.0959391322538</v>
      </c>
      <c r="AU86" s="7">
        <f>-SUM(AS$24:AS86)/AS$23</f>
        <v>0.91669912135483933</v>
      </c>
      <c r="AV86" s="27">
        <f t="shared" si="13"/>
        <v>417.40804674876176</v>
      </c>
      <c r="AW86" s="27">
        <f t="shared" si="42"/>
        <v>-1037.0959391322538</v>
      </c>
      <c r="AX86" s="7">
        <f>-SUM(AV$24:AV86)/AV$23</f>
        <v>0.91669912135483933</v>
      </c>
      <c r="AY86" s="28"/>
      <c r="AZ86" s="27">
        <f t="shared" si="43"/>
        <v>976.89671832809768</v>
      </c>
      <c r="BA86" s="27">
        <f t="shared" si="44"/>
        <v>566.76460223485458</v>
      </c>
      <c r="BB86" s="27">
        <f t="shared" si="45"/>
        <v>410.13211609324304</v>
      </c>
      <c r="BC86" s="27">
        <f t="shared" si="46"/>
        <v>193909.16007871408</v>
      </c>
      <c r="BD86" s="27">
        <f t="shared" si="47"/>
        <v>35090.839921285937</v>
      </c>
      <c r="BE86" s="27">
        <f t="shared" si="48"/>
        <v>101946.10500972037</v>
      </c>
      <c r="BF86" s="27">
        <f t="shared" si="49"/>
        <v>0</v>
      </c>
      <c r="BG86" s="27">
        <f t="shared" si="50"/>
        <v>86.280410038255638</v>
      </c>
      <c r="BH86" s="27">
        <f t="shared" si="51"/>
        <v>258.84123011476692</v>
      </c>
      <c r="BI86" s="27">
        <f t="shared" si="52"/>
        <v>155.30473806886016</v>
      </c>
      <c r="BJ86" s="27">
        <f t="shared" si="53"/>
        <v>69.024328030604508</v>
      </c>
      <c r="BK86" s="7">
        <f t="shared" si="54"/>
        <v>1.1384141712396838</v>
      </c>
      <c r="BL86" s="27">
        <f t="shared" si="65"/>
        <v>569.45070625248718</v>
      </c>
      <c r="BM86" s="7">
        <f t="shared" si="55"/>
        <v>1.2919443890324649</v>
      </c>
      <c r="BN86" s="27">
        <f t="shared" si="56"/>
        <v>2067.1110224519439</v>
      </c>
      <c r="BO86" s="27">
        <f t="shared" si="57"/>
        <v>1963.7554713293466</v>
      </c>
      <c r="BP86" s="7">
        <f t="shared" si="58"/>
        <v>1.2919443890324649</v>
      </c>
      <c r="BQ86" s="27">
        <f t="shared" si="59"/>
        <v>295855.26508843445</v>
      </c>
      <c r="BR86" s="27">
        <f t="shared" si="60"/>
        <v>417.40804674876176</v>
      </c>
      <c r="BS86" s="27">
        <f t="shared" si="61"/>
        <v>-1037.0959391322538</v>
      </c>
      <c r="BT86" s="7">
        <f>-SUM(BR$24:BR86)/BR$23</f>
        <v>0.91669912135483933</v>
      </c>
      <c r="BU86" s="27">
        <f t="shared" si="14"/>
        <v>417.40804674876176</v>
      </c>
      <c r="BV86" s="27">
        <f t="shared" si="62"/>
        <v>-1037.0959391322538</v>
      </c>
      <c r="BW86" s="7">
        <f>-SUM(BU$24:BU86)/BU$23</f>
        <v>0.91669912135483933</v>
      </c>
      <c r="BX86" s="14"/>
      <c r="BY86" s="3"/>
      <c r="BZ86" s="3"/>
      <c r="CA86" s="3"/>
      <c r="CB86" s="3"/>
      <c r="CC86" s="3"/>
      <c r="CD86" s="3"/>
      <c r="CE86" s="3"/>
      <c r="CF86" s="3"/>
      <c r="CG86" s="3"/>
      <c r="CH86" s="3"/>
      <c r="CI86" s="3"/>
      <c r="CJ86" s="3"/>
      <c r="CK86" s="3"/>
      <c r="CL86" s="3"/>
      <c r="CM86" s="3"/>
      <c r="CN86" s="3"/>
      <c r="CO86" s="3"/>
    </row>
    <row r="87" spans="1:93" x14ac:dyDescent="0.25">
      <c r="A87" s="23">
        <v>64</v>
      </c>
      <c r="B87" s="27">
        <f t="shared" si="3"/>
        <v>976.89671832809768</v>
      </c>
      <c r="C87" s="27">
        <f t="shared" si="4"/>
        <v>565.56838356291598</v>
      </c>
      <c r="D87" s="27">
        <f t="shared" si="15"/>
        <v>411.32833476518164</v>
      </c>
      <c r="E87" s="27">
        <f t="shared" si="16"/>
        <v>193497.83174394889</v>
      </c>
      <c r="F87" s="27">
        <f t="shared" si="17"/>
        <v>35502.168256051118</v>
      </c>
      <c r="G87" s="27">
        <f t="shared" ref="G87:G150" si="66">F87+S87-L$2</f>
        <v>103562.78431649995</v>
      </c>
      <c r="H87" s="27">
        <f t="shared" si="18"/>
        <v>0</v>
      </c>
      <c r="I87" s="27">
        <f t="shared" si="5"/>
        <v>86.458133556229342</v>
      </c>
      <c r="J87" s="27">
        <f t="shared" si="6"/>
        <v>259.37440066868805</v>
      </c>
      <c r="K87" s="27">
        <f t="shared" si="7"/>
        <v>155.62464040121284</v>
      </c>
      <c r="L87" s="27">
        <f t="shared" si="8"/>
        <v>69.166506844983473</v>
      </c>
      <c r="M87" s="7">
        <f t="shared" si="9"/>
        <v>1.1407591180397063</v>
      </c>
      <c r="N87" s="27">
        <f t="shared" si="63"/>
        <v>570.62368147111374</v>
      </c>
      <c r="O87" s="7">
        <f t="shared" si="10"/>
        <v>1.2972079303949731</v>
      </c>
      <c r="P87" s="27">
        <f t="shared" si="11"/>
        <v>2075.5326886319567</v>
      </c>
      <c r="Q87" s="27">
        <f t="shared" si="12"/>
        <v>1971.7560542003587</v>
      </c>
      <c r="R87" s="7">
        <f t="shared" si="19"/>
        <v>1.2972079303949731</v>
      </c>
      <c r="S87" s="27">
        <f t="shared" ref="S87:S150" si="67">L$2*R87</f>
        <v>297060.61606044881</v>
      </c>
      <c r="T87" s="27">
        <f t="shared" si="20"/>
        <v>424.23565440114726</v>
      </c>
      <c r="U87" s="27">
        <f t="shared" si="21"/>
        <v>-612.8602847311065</v>
      </c>
      <c r="V87" s="7">
        <f>-SUM(T$24:T87)/T$23</f>
        <v>0.95077427431878692</v>
      </c>
      <c r="W87" s="27">
        <f t="shared" ref="W87:W150" si="68">IF(A87&lt;=K$2,IF(A87=K$2,T87+G87, T87), 0)</f>
        <v>424.23565440114726</v>
      </c>
      <c r="X87" s="27">
        <f t="shared" si="22"/>
        <v>-612.8602847311065</v>
      </c>
      <c r="Y87" s="7">
        <f>-SUM(W$24:W87)/W$23</f>
        <v>0.95077427431878692</v>
      </c>
      <c r="Z87" s="29"/>
      <c r="AA87" s="27">
        <f t="shared" si="23"/>
        <v>976.89671832809768</v>
      </c>
      <c r="AB87" s="27">
        <f t="shared" si="24"/>
        <v>565.56838356291598</v>
      </c>
      <c r="AC87" s="27">
        <f t="shared" si="25"/>
        <v>411.32833476518164</v>
      </c>
      <c r="AD87" s="27">
        <f t="shared" si="26"/>
        <v>193497.83174394889</v>
      </c>
      <c r="AE87" s="27">
        <f t="shared" si="27"/>
        <v>35502.168256051118</v>
      </c>
      <c r="AF87" s="27">
        <f t="shared" si="28"/>
        <v>103562.78431649995</v>
      </c>
      <c r="AG87" s="27">
        <f t="shared" si="29"/>
        <v>0</v>
      </c>
      <c r="AH87" s="27">
        <f t="shared" si="30"/>
        <v>86.458133556229342</v>
      </c>
      <c r="AI87" s="27">
        <f t="shared" si="31"/>
        <v>259.37440066868805</v>
      </c>
      <c r="AJ87" s="27">
        <f t="shared" si="32"/>
        <v>155.62464040121284</v>
      </c>
      <c r="AK87" s="27">
        <f t="shared" si="33"/>
        <v>69.166506844983473</v>
      </c>
      <c r="AL87" s="7">
        <f t="shared" si="34"/>
        <v>1.1407591180397063</v>
      </c>
      <c r="AM87" s="27">
        <f t="shared" si="64"/>
        <v>570.62368147111374</v>
      </c>
      <c r="AN87" s="7">
        <f t="shared" si="35"/>
        <v>1.2972079303949731</v>
      </c>
      <c r="AO87" s="27">
        <f t="shared" si="36"/>
        <v>2075.5326886319567</v>
      </c>
      <c r="AP87" s="27">
        <f t="shared" si="37"/>
        <v>1971.7560542003587</v>
      </c>
      <c r="AQ87" s="7">
        <f t="shared" si="38"/>
        <v>1.2972079303949731</v>
      </c>
      <c r="AR87" s="27">
        <f t="shared" si="39"/>
        <v>297060.61606044881</v>
      </c>
      <c r="AS87" s="27">
        <f t="shared" si="40"/>
        <v>424.23565440114726</v>
      </c>
      <c r="AT87" s="27">
        <f t="shared" si="41"/>
        <v>-612.8602847311065</v>
      </c>
      <c r="AU87" s="7">
        <f>-SUM(AS$24:AS87)/AS$23</f>
        <v>0.95077427431878692</v>
      </c>
      <c r="AV87" s="27">
        <f t="shared" si="13"/>
        <v>424.23565440114726</v>
      </c>
      <c r="AW87" s="27">
        <f t="shared" si="42"/>
        <v>-612.8602847311065</v>
      </c>
      <c r="AX87" s="7">
        <f>-SUM(AV$24:AV87)/AV$23</f>
        <v>0.95077427431878692</v>
      </c>
      <c r="AY87" s="28"/>
      <c r="AZ87" s="27">
        <f t="shared" si="43"/>
        <v>976.89671832809768</v>
      </c>
      <c r="BA87" s="27">
        <f t="shared" si="44"/>
        <v>565.56838356291598</v>
      </c>
      <c r="BB87" s="27">
        <f t="shared" si="45"/>
        <v>411.32833476518164</v>
      </c>
      <c r="BC87" s="27">
        <f t="shared" si="46"/>
        <v>193497.83174394889</v>
      </c>
      <c r="BD87" s="27">
        <f t="shared" si="47"/>
        <v>35502.168256051118</v>
      </c>
      <c r="BE87" s="27">
        <f t="shared" si="48"/>
        <v>103562.78431649995</v>
      </c>
      <c r="BF87" s="27">
        <f t="shared" si="49"/>
        <v>0</v>
      </c>
      <c r="BG87" s="27">
        <f t="shared" si="50"/>
        <v>86.458133556229342</v>
      </c>
      <c r="BH87" s="27">
        <f t="shared" si="51"/>
        <v>259.37440066868805</v>
      </c>
      <c r="BI87" s="27">
        <f t="shared" si="52"/>
        <v>155.62464040121284</v>
      </c>
      <c r="BJ87" s="27">
        <f t="shared" si="53"/>
        <v>69.166506844983473</v>
      </c>
      <c r="BK87" s="7">
        <f t="shared" si="54"/>
        <v>1.1407591180397063</v>
      </c>
      <c r="BL87" s="27">
        <f t="shared" si="65"/>
        <v>570.62368147111374</v>
      </c>
      <c r="BM87" s="7">
        <f t="shared" si="55"/>
        <v>1.2972079303949731</v>
      </c>
      <c r="BN87" s="27">
        <f t="shared" si="56"/>
        <v>2075.5326886319567</v>
      </c>
      <c r="BO87" s="27">
        <f t="shared" si="57"/>
        <v>1971.7560542003587</v>
      </c>
      <c r="BP87" s="7">
        <f t="shared" si="58"/>
        <v>1.2972079303949731</v>
      </c>
      <c r="BQ87" s="27">
        <f t="shared" si="59"/>
        <v>297060.61606044881</v>
      </c>
      <c r="BR87" s="27">
        <f t="shared" si="60"/>
        <v>424.23565440114726</v>
      </c>
      <c r="BS87" s="27">
        <f t="shared" si="61"/>
        <v>-612.8602847311065</v>
      </c>
      <c r="BT87" s="7">
        <f>-SUM(BR$24:BR87)/BR$23</f>
        <v>0.95077427431878692</v>
      </c>
      <c r="BU87" s="27">
        <f t="shared" si="14"/>
        <v>424.23565440114726</v>
      </c>
      <c r="BV87" s="27">
        <f t="shared" si="62"/>
        <v>-612.8602847311065</v>
      </c>
      <c r="BW87" s="7">
        <f>-SUM(BU$24:BU87)/BU$23</f>
        <v>0.95077427431878692</v>
      </c>
      <c r="BX87" s="14"/>
      <c r="BY87" s="3"/>
      <c r="BZ87" s="3"/>
      <c r="CA87" s="3"/>
      <c r="CB87" s="3"/>
      <c r="CC87" s="3"/>
      <c r="CD87" s="3"/>
      <c r="CE87" s="3"/>
      <c r="CF87" s="3"/>
      <c r="CG87" s="3"/>
      <c r="CH87" s="3"/>
      <c r="CI87" s="3"/>
      <c r="CJ87" s="3"/>
      <c r="CK87" s="3"/>
      <c r="CL87" s="3"/>
      <c r="CM87" s="3"/>
      <c r="CN87" s="3"/>
      <c r="CO87" s="3"/>
    </row>
    <row r="88" spans="1:93" x14ac:dyDescent="0.25">
      <c r="A88" s="23">
        <v>65</v>
      </c>
      <c r="B88" s="27">
        <f t="shared" ref="B88:B151" si="69">PMT(E$2/12, C$2, -E$23)</f>
        <v>976.89671832809768</v>
      </c>
      <c r="C88" s="27">
        <f t="shared" ref="C88:C151" si="70">IPMT(E$2/12, A88, C$2, -E$23)</f>
        <v>564.36867591985106</v>
      </c>
      <c r="D88" s="27">
        <f t="shared" ref="D88:D151" si="71">PPMT(E$2/12, A88, C$2, -E$23)</f>
        <v>412.52804240824679</v>
      </c>
      <c r="E88" s="27">
        <f t="shared" si="16"/>
        <v>193085.30370154063</v>
      </c>
      <c r="F88" s="27">
        <f t="shared" si="17"/>
        <v>35914.696298459363</v>
      </c>
      <c r="G88" s="27">
        <f t="shared" si="66"/>
        <v>105185.57407998526</v>
      </c>
      <c r="H88" s="27">
        <f t="shared" si="18"/>
        <v>0</v>
      </c>
      <c r="I88" s="27">
        <f t="shared" ref="I88:I151" si="72">O$2* $M88</f>
        <v>86.636223155551377</v>
      </c>
      <c r="J88" s="27">
        <f t="shared" ref="J88:J151" si="73">P$2* $M88</f>
        <v>259.90866946665415</v>
      </c>
      <c r="K88" s="27">
        <f t="shared" ref="K88:K151" si="74">Q$2* $M88</f>
        <v>155.94520167999249</v>
      </c>
      <c r="L88" s="27">
        <f t="shared" ref="L88:L151" si="75">R$2* $M88</f>
        <v>69.308978524441102</v>
      </c>
      <c r="M88" s="7">
        <f t="shared" ref="M88:M151" si="76">M87*POWER(1 + $I$2, 1/12)</f>
        <v>1.1431088950461983</v>
      </c>
      <c r="N88" s="27">
        <f t="shared" si="63"/>
        <v>571.79907282663908</v>
      </c>
      <c r="O88" s="7">
        <f t="shared" ref="O88:O151" si="77">O87*POWER(1 + $H$2, 1/12)</f>
        <v>1.3024929160765324</v>
      </c>
      <c r="P88" s="27">
        <f t="shared" ref="P88:P151" si="78">$M$2 * O88</f>
        <v>2083.988665722452</v>
      </c>
      <c r="Q88" s="27">
        <f t="shared" ref="Q88:Q151" si="79" xml:space="preserve"> P88 * (1-$J$2)</f>
        <v>1979.7892324363293</v>
      </c>
      <c r="R88" s="7">
        <f t="shared" ref="R88:R151" si="80">R87*POWER(1+G$2, 1/12)</f>
        <v>1.3024929160765324</v>
      </c>
      <c r="S88" s="27">
        <f t="shared" si="67"/>
        <v>298270.87778152589</v>
      </c>
      <c r="T88" s="27">
        <f t="shared" ref="T88:T151" si="81">Q88-N88-B88</f>
        <v>431.0934412815925</v>
      </c>
      <c r="U88" s="27">
        <f t="shared" si="21"/>
        <v>-181.766843449514</v>
      </c>
      <c r="V88" s="7">
        <f>-SUM(T$24:T88)/T$23</f>
        <v>0.98540025353819194</v>
      </c>
      <c r="W88" s="27">
        <f t="shared" si="68"/>
        <v>431.0934412815925</v>
      </c>
      <c r="X88" s="27">
        <f t="shared" si="22"/>
        <v>-181.766843449514</v>
      </c>
      <c r="Y88" s="7">
        <f>-SUM(W$24:W88)/W$23</f>
        <v>0.98540025353819194</v>
      </c>
      <c r="Z88" s="29"/>
      <c r="AA88" s="27">
        <f t="shared" si="23"/>
        <v>976.89671832809768</v>
      </c>
      <c r="AB88" s="27">
        <f t="shared" si="24"/>
        <v>564.36867591985106</v>
      </c>
      <c r="AC88" s="27">
        <f t="shared" si="25"/>
        <v>412.52804240824679</v>
      </c>
      <c r="AD88" s="27">
        <f t="shared" si="26"/>
        <v>193085.30370154063</v>
      </c>
      <c r="AE88" s="27">
        <f t="shared" si="27"/>
        <v>35914.696298459363</v>
      </c>
      <c r="AF88" s="27">
        <f t="shared" si="28"/>
        <v>105185.57407998526</v>
      </c>
      <c r="AG88" s="27">
        <f t="shared" si="29"/>
        <v>0</v>
      </c>
      <c r="AH88" s="27">
        <f t="shared" si="30"/>
        <v>86.636223155551377</v>
      </c>
      <c r="AI88" s="27">
        <f t="shared" si="31"/>
        <v>259.90866946665415</v>
      </c>
      <c r="AJ88" s="27">
        <f t="shared" si="32"/>
        <v>155.94520167999249</v>
      </c>
      <c r="AK88" s="27">
        <f t="shared" si="33"/>
        <v>69.308978524441102</v>
      </c>
      <c r="AL88" s="7">
        <f t="shared" si="34"/>
        <v>1.1431088950461983</v>
      </c>
      <c r="AM88" s="27">
        <f t="shared" si="64"/>
        <v>571.79907282663908</v>
      </c>
      <c r="AN88" s="7">
        <f t="shared" si="35"/>
        <v>1.3024929160765324</v>
      </c>
      <c r="AO88" s="27">
        <f t="shared" si="36"/>
        <v>2083.988665722452</v>
      </c>
      <c r="AP88" s="27">
        <f t="shared" si="37"/>
        <v>1979.7892324363293</v>
      </c>
      <c r="AQ88" s="7">
        <f t="shared" si="38"/>
        <v>1.3024929160765324</v>
      </c>
      <c r="AR88" s="27">
        <f t="shared" si="39"/>
        <v>298270.87778152589</v>
      </c>
      <c r="AS88" s="27">
        <f t="shared" si="40"/>
        <v>431.0934412815925</v>
      </c>
      <c r="AT88" s="27">
        <f t="shared" si="41"/>
        <v>-181.766843449514</v>
      </c>
      <c r="AU88" s="7">
        <f>-SUM(AS$24:AS88)/AS$23</f>
        <v>0.98540025353819194</v>
      </c>
      <c r="AV88" s="27">
        <f t="shared" ref="AV88:AV151" si="82">IF(A88&lt;=K$3,IF(A88=K$3,AS88+AF88, AS88), 0)</f>
        <v>431.0934412815925</v>
      </c>
      <c r="AW88" s="27">
        <f t="shared" si="42"/>
        <v>-181.766843449514</v>
      </c>
      <c r="AX88" s="7">
        <f>-SUM(AV$24:AV88)/AV$23</f>
        <v>0.98540025353819194</v>
      </c>
      <c r="AY88" s="28"/>
      <c r="AZ88" s="27">
        <f t="shared" si="43"/>
        <v>976.89671832809768</v>
      </c>
      <c r="BA88" s="27">
        <f t="shared" si="44"/>
        <v>564.36867591985106</v>
      </c>
      <c r="BB88" s="27">
        <f t="shared" si="45"/>
        <v>412.52804240824679</v>
      </c>
      <c r="BC88" s="27">
        <f t="shared" si="46"/>
        <v>193085.30370154063</v>
      </c>
      <c r="BD88" s="27">
        <f t="shared" si="47"/>
        <v>35914.696298459363</v>
      </c>
      <c r="BE88" s="27">
        <f t="shared" si="48"/>
        <v>105185.57407998526</v>
      </c>
      <c r="BF88" s="27">
        <f t="shared" si="49"/>
        <v>0</v>
      </c>
      <c r="BG88" s="27">
        <f t="shared" si="50"/>
        <v>86.636223155551377</v>
      </c>
      <c r="BH88" s="27">
        <f t="shared" si="51"/>
        <v>259.90866946665415</v>
      </c>
      <c r="BI88" s="27">
        <f t="shared" si="52"/>
        <v>155.94520167999249</v>
      </c>
      <c r="BJ88" s="27">
        <f t="shared" si="53"/>
        <v>69.308978524441102</v>
      </c>
      <c r="BK88" s="7">
        <f t="shared" si="54"/>
        <v>1.1431088950461983</v>
      </c>
      <c r="BL88" s="27">
        <f t="shared" si="65"/>
        <v>571.79907282663908</v>
      </c>
      <c r="BM88" s="7">
        <f t="shared" si="55"/>
        <v>1.3024929160765324</v>
      </c>
      <c r="BN88" s="27">
        <f t="shared" si="56"/>
        <v>2083.988665722452</v>
      </c>
      <c r="BO88" s="27">
        <f t="shared" si="57"/>
        <v>1979.7892324363293</v>
      </c>
      <c r="BP88" s="7">
        <f t="shared" si="58"/>
        <v>1.3024929160765324</v>
      </c>
      <c r="BQ88" s="27">
        <f t="shared" si="59"/>
        <v>298270.87778152589</v>
      </c>
      <c r="BR88" s="27">
        <f t="shared" si="60"/>
        <v>431.0934412815925</v>
      </c>
      <c r="BS88" s="27">
        <f t="shared" si="61"/>
        <v>-181.766843449514</v>
      </c>
      <c r="BT88" s="7">
        <f>-SUM(BR$24:BR88)/BR$23</f>
        <v>0.98540025353819194</v>
      </c>
      <c r="BU88" s="27">
        <f t="shared" ref="BU88:BU151" si="83">IF(A88&lt;=K$4,IF(A88=K$4,BR88+BE88, BR88), 0)</f>
        <v>431.0934412815925</v>
      </c>
      <c r="BV88" s="27">
        <f t="shared" si="62"/>
        <v>-181.766843449514</v>
      </c>
      <c r="BW88" s="7">
        <f>-SUM(BU$24:BU88)/BU$23</f>
        <v>0.98540025353819194</v>
      </c>
      <c r="BX88" s="14"/>
      <c r="BY88" s="3"/>
      <c r="BZ88" s="3"/>
      <c r="CA88" s="3"/>
      <c r="CB88" s="3"/>
      <c r="CC88" s="3"/>
      <c r="CD88" s="3"/>
      <c r="CE88" s="3"/>
      <c r="CF88" s="3"/>
      <c r="CG88" s="3"/>
      <c r="CH88" s="3"/>
      <c r="CI88" s="3"/>
      <c r="CJ88" s="3"/>
      <c r="CK88" s="3"/>
      <c r="CL88" s="3"/>
      <c r="CM88" s="3"/>
      <c r="CN88" s="3"/>
      <c r="CO88" s="3"/>
    </row>
    <row r="89" spans="1:93" x14ac:dyDescent="0.25">
      <c r="A89" s="23">
        <v>66</v>
      </c>
      <c r="B89" s="27">
        <f t="shared" si="69"/>
        <v>976.89671832809768</v>
      </c>
      <c r="C89" s="27">
        <f t="shared" si="70"/>
        <v>563.16546912949354</v>
      </c>
      <c r="D89" s="27">
        <f t="shared" si="71"/>
        <v>413.73124919860413</v>
      </c>
      <c r="E89" s="27">
        <f t="shared" ref="E89:E152" si="84">E88-D89</f>
        <v>192671.57245234202</v>
      </c>
      <c r="F89" s="27">
        <f t="shared" ref="F89:F152" si="85">F88+D89</f>
        <v>36328.427547657964</v>
      </c>
      <c r="G89" s="27">
        <f t="shared" si="66"/>
        <v>106814.49780632328</v>
      </c>
      <c r="H89" s="27">
        <f t="shared" ref="H89:H152" si="86">IF((G89/L$2)&lt;0.2, N$2* $M89, 0)</f>
        <v>0</v>
      </c>
      <c r="I89" s="27">
        <f t="shared" si="72"/>
        <v>86.814679590289373</v>
      </c>
      <c r="J89" s="27">
        <f t="shared" si="73"/>
        <v>260.44403877086813</v>
      </c>
      <c r="K89" s="27">
        <f t="shared" si="74"/>
        <v>156.26642326252087</v>
      </c>
      <c r="L89" s="27">
        <f t="shared" si="75"/>
        <v>69.451743672231501</v>
      </c>
      <c r="M89" s="7">
        <f t="shared" si="76"/>
        <v>1.1454635122085943</v>
      </c>
      <c r="N89" s="27">
        <f t="shared" si="63"/>
        <v>572.97688529590982</v>
      </c>
      <c r="O89" s="7">
        <f t="shared" si="77"/>
        <v>1.3077994334439533</v>
      </c>
      <c r="P89" s="27">
        <f t="shared" si="78"/>
        <v>2092.4790935103251</v>
      </c>
      <c r="Q89" s="27">
        <f t="shared" si="79"/>
        <v>1987.8551388348087</v>
      </c>
      <c r="R89" s="7">
        <f t="shared" si="80"/>
        <v>1.3077994334439533</v>
      </c>
      <c r="S89" s="27">
        <f t="shared" si="67"/>
        <v>299486.07025866531</v>
      </c>
      <c r="T89" s="27">
        <f t="shared" si="81"/>
        <v>437.98153521080121</v>
      </c>
      <c r="U89" s="27">
        <f t="shared" ref="U89:U152" si="87">U88+T89</f>
        <v>256.21469176128721</v>
      </c>
      <c r="V89" s="7">
        <f>-SUM(T$24:T89)/T$23</f>
        <v>1.0205794933141601</v>
      </c>
      <c r="W89" s="27">
        <f t="shared" si="68"/>
        <v>437.98153521080121</v>
      </c>
      <c r="X89" s="27">
        <f t="shared" ref="X89:X152" si="88">X88+W89</f>
        <v>256.21469176128721</v>
      </c>
      <c r="Y89" s="7">
        <f>-SUM(W$24:W89)/W$23</f>
        <v>1.0205794933141601</v>
      </c>
      <c r="Z89" s="29"/>
      <c r="AA89" s="27">
        <f t="shared" ref="AA89:AA152" si="89">PMT(E$3/12, C$3, -AD$23)</f>
        <v>976.89671832809768</v>
      </c>
      <c r="AB89" s="27">
        <f t="shared" ref="AB89:AB152" si="90">IPMT(E$3/12, A89, C$3, -AD$23)</f>
        <v>563.16546912949354</v>
      </c>
      <c r="AC89" s="27">
        <f t="shared" ref="AC89:AC152" si="91">PPMT(E$3/12, A89, C$3, -AD$23)</f>
        <v>413.73124919860413</v>
      </c>
      <c r="AD89" s="27">
        <f t="shared" ref="AD89:AD152" si="92">AD88-AC89</f>
        <v>192671.57245234202</v>
      </c>
      <c r="AE89" s="27">
        <f t="shared" ref="AE89:AE152" si="93">AE88+AC89</f>
        <v>36328.427547657964</v>
      </c>
      <c r="AF89" s="27">
        <f t="shared" ref="AF89:AF152" si="94">AE89+AR89-L$3</f>
        <v>106814.49780632328</v>
      </c>
      <c r="AG89" s="27">
        <f t="shared" ref="AG89:AG152" si="95">IF((AF89/L$3)&lt;0.2, N$3* $AL89, 0)</f>
        <v>0</v>
      </c>
      <c r="AH89" s="27">
        <f t="shared" ref="AH89:AH152" si="96">O$3* $AL89</f>
        <v>86.814679590289373</v>
      </c>
      <c r="AI89" s="27">
        <f t="shared" ref="AI89:AI152" si="97">P$3* $AL89</f>
        <v>260.44403877086813</v>
      </c>
      <c r="AJ89" s="27">
        <f t="shared" ref="AJ89:AJ152" si="98">Q$3* $AL89</f>
        <v>156.26642326252087</v>
      </c>
      <c r="AK89" s="27">
        <f t="shared" ref="AK89:AK152" si="99">R$3* $AL89</f>
        <v>69.451743672231501</v>
      </c>
      <c r="AL89" s="7">
        <f t="shared" ref="AL89:AL152" si="100">AL88*POWER(1 + $I$3, 1/12)</f>
        <v>1.1454635122085943</v>
      </c>
      <c r="AM89" s="27">
        <f t="shared" si="64"/>
        <v>572.97688529590982</v>
      </c>
      <c r="AN89" s="7">
        <f t="shared" ref="AN89:AN152" si="101">AN88*POWER(1 + $H$3, 1/12)</f>
        <v>1.3077994334439533</v>
      </c>
      <c r="AO89" s="27">
        <f t="shared" ref="AO89:AO152" si="102">$M$3 * AN89</f>
        <v>2092.4790935103251</v>
      </c>
      <c r="AP89" s="27">
        <f t="shared" ref="AP89:AP152" si="103" xml:space="preserve"> AO89 * (1-$J$3)</f>
        <v>1987.8551388348087</v>
      </c>
      <c r="AQ89" s="7">
        <f t="shared" ref="AQ89:AQ152" si="104">AQ88*POWER(1+G$3, 1/12)</f>
        <v>1.3077994334439533</v>
      </c>
      <c r="AR89" s="27">
        <f t="shared" ref="AR89:AR152" si="105">L$3*AQ89</f>
        <v>299486.07025866531</v>
      </c>
      <c r="AS89" s="27">
        <f t="shared" ref="AS89:AS152" si="106">AP89-AM89-AA89</f>
        <v>437.98153521080121</v>
      </c>
      <c r="AT89" s="27">
        <f t="shared" ref="AT89:AT152" si="107">AT88+AS89</f>
        <v>256.21469176128721</v>
      </c>
      <c r="AU89" s="7">
        <f>-SUM(AS$24:AS89)/AS$23</f>
        <v>1.0205794933141601</v>
      </c>
      <c r="AV89" s="27">
        <f t="shared" si="82"/>
        <v>437.98153521080121</v>
      </c>
      <c r="AW89" s="27">
        <f t="shared" ref="AW89:AW152" si="108">AW88+AV89</f>
        <v>256.21469176128721</v>
      </c>
      <c r="AX89" s="7">
        <f>-SUM(AV$24:AV89)/AV$23</f>
        <v>1.0205794933141601</v>
      </c>
      <c r="AY89" s="28"/>
      <c r="AZ89" s="27">
        <f t="shared" ref="AZ89:AZ152" si="109">PMT(E$4/12, C$4, -BC$23)</f>
        <v>976.89671832809768</v>
      </c>
      <c r="BA89" s="27">
        <f t="shared" ref="BA89:BA152" si="110">IPMT(E$4/12, A89, C$4, -BC$23)</f>
        <v>563.16546912949354</v>
      </c>
      <c r="BB89" s="27">
        <f t="shared" ref="BB89:BB152" si="111">PPMT(E$4/12, A89, C$4, -BC$23)</f>
        <v>413.73124919860413</v>
      </c>
      <c r="BC89" s="27">
        <f t="shared" ref="BC89:BC152" si="112">BC88-BB89</f>
        <v>192671.57245234202</v>
      </c>
      <c r="BD89" s="27">
        <f t="shared" ref="BD89:BD152" si="113">BD88+BB89</f>
        <v>36328.427547657964</v>
      </c>
      <c r="BE89" s="27">
        <f t="shared" ref="BE89:BE152" si="114">BD89+BQ89-L$4</f>
        <v>106814.49780632328</v>
      </c>
      <c r="BF89" s="27">
        <f t="shared" ref="BF89:BF152" si="115">IF((BE89/L$4)&lt;0.2, N$4* $M89, 0)</f>
        <v>0</v>
      </c>
      <c r="BG89" s="27">
        <f t="shared" ref="BG89:BG152" si="116">O$4* $M89</f>
        <v>86.814679590289373</v>
      </c>
      <c r="BH89" s="27">
        <f t="shared" ref="BH89:BH152" si="117">P$4* $BK89</f>
        <v>260.44403877086813</v>
      </c>
      <c r="BI89" s="27">
        <f t="shared" ref="BI89:BI152" si="118">Q$4* $BK89</f>
        <v>156.26642326252087</v>
      </c>
      <c r="BJ89" s="27">
        <f t="shared" ref="BJ89:BJ152" si="119">R$4* $BK89</f>
        <v>69.451743672231501</v>
      </c>
      <c r="BK89" s="7">
        <f t="shared" ref="BK89:BK152" si="120">BK88*POWER(1 + $I$4, 1/12)</f>
        <v>1.1454635122085943</v>
      </c>
      <c r="BL89" s="27">
        <f t="shared" si="65"/>
        <v>572.97688529590982</v>
      </c>
      <c r="BM89" s="7">
        <f t="shared" ref="BM89:BM152" si="121">BM88*POWER(1 + $H$4, 1/12)</f>
        <v>1.3077994334439533</v>
      </c>
      <c r="BN89" s="27">
        <f t="shared" ref="BN89:BN152" si="122">$M$4 * BM89</f>
        <v>2092.4790935103251</v>
      </c>
      <c r="BO89" s="27">
        <f t="shared" ref="BO89:BO152" si="123" xml:space="preserve"> BN89 * (1-$J$4)</f>
        <v>1987.8551388348087</v>
      </c>
      <c r="BP89" s="7">
        <f t="shared" ref="BP89:BP152" si="124">BP88*POWER(1+G$4, 1/12)</f>
        <v>1.3077994334439533</v>
      </c>
      <c r="BQ89" s="27">
        <f t="shared" ref="BQ89:BQ152" si="125">L$4*BP89</f>
        <v>299486.07025866531</v>
      </c>
      <c r="BR89" s="27">
        <f t="shared" ref="BR89:BR152" si="126">BO89-BL89-AZ89</f>
        <v>437.98153521080121</v>
      </c>
      <c r="BS89" s="27">
        <f t="shared" ref="BS89:BS152" si="127">BS88+BR89</f>
        <v>256.21469176128721</v>
      </c>
      <c r="BT89" s="7">
        <f>-SUM(BR$24:BR89)/BR$23</f>
        <v>1.0205794933141601</v>
      </c>
      <c r="BU89" s="27">
        <f t="shared" si="83"/>
        <v>437.98153521080121</v>
      </c>
      <c r="BV89" s="27">
        <f t="shared" ref="BV89:BV152" si="128">BV88+BU89</f>
        <v>256.21469176128721</v>
      </c>
      <c r="BW89" s="7">
        <f>-SUM(BU$24:BU89)/BU$23</f>
        <v>1.0205794933141601</v>
      </c>
      <c r="BX89" s="14"/>
      <c r="BY89" s="3"/>
      <c r="BZ89" s="3"/>
      <c r="CA89" s="3"/>
      <c r="CB89" s="3"/>
      <c r="CC89" s="3"/>
      <c r="CD89" s="3"/>
      <c r="CE89" s="3"/>
      <c r="CF89" s="3"/>
      <c r="CG89" s="3"/>
      <c r="CH89" s="3"/>
      <c r="CI89" s="3"/>
      <c r="CJ89" s="3"/>
      <c r="CK89" s="3"/>
      <c r="CL89" s="3"/>
      <c r="CM89" s="3"/>
      <c r="CN89" s="3"/>
      <c r="CO89" s="3"/>
    </row>
    <row r="90" spans="1:93" x14ac:dyDescent="0.25">
      <c r="A90" s="23">
        <v>67</v>
      </c>
      <c r="B90" s="27">
        <f t="shared" si="69"/>
        <v>976.89671832809768</v>
      </c>
      <c r="C90" s="27">
        <f t="shared" si="70"/>
        <v>561.95875298599753</v>
      </c>
      <c r="D90" s="27">
        <f t="shared" si="71"/>
        <v>414.93796534210014</v>
      </c>
      <c r="E90" s="27">
        <f t="shared" si="84"/>
        <v>192256.63448699992</v>
      </c>
      <c r="F90" s="27">
        <f t="shared" si="85"/>
        <v>36743.365513000062</v>
      </c>
      <c r="G90" s="27">
        <f t="shared" si="66"/>
        <v>108449.57909337757</v>
      </c>
      <c r="H90" s="27">
        <f t="shared" si="86"/>
        <v>0</v>
      </c>
      <c r="I90" s="27">
        <f t="shared" si="72"/>
        <v>86.993503616064231</v>
      </c>
      <c r="J90" s="27">
        <f t="shared" si="73"/>
        <v>260.98051084819269</v>
      </c>
      <c r="K90" s="27">
        <f t="shared" si="74"/>
        <v>156.58830650891562</v>
      </c>
      <c r="L90" s="27">
        <f t="shared" si="75"/>
        <v>69.594802892851391</v>
      </c>
      <c r="M90" s="7">
        <f t="shared" si="76"/>
        <v>1.1478229794968231</v>
      </c>
      <c r="N90" s="27">
        <f t="shared" ref="N90:N153" si="129">SUM(H90:L90)</f>
        <v>574.15712386602388</v>
      </c>
      <c r="O90" s="7">
        <f t="shared" si="77"/>
        <v>1.3131275702199892</v>
      </c>
      <c r="P90" s="27">
        <f t="shared" si="78"/>
        <v>2101.0041123519827</v>
      </c>
      <c r="Q90" s="27">
        <f t="shared" si="79"/>
        <v>1995.9539067343835</v>
      </c>
      <c r="R90" s="7">
        <f t="shared" si="80"/>
        <v>1.3131275702199892</v>
      </c>
      <c r="S90" s="27">
        <f t="shared" si="67"/>
        <v>300706.21358037752</v>
      </c>
      <c r="T90" s="27">
        <f t="shared" si="81"/>
        <v>444.90006454026184</v>
      </c>
      <c r="U90" s="27">
        <f t="shared" si="87"/>
        <v>701.11475630154905</v>
      </c>
      <c r="V90" s="7">
        <f>-SUM(T$24:T90)/T$23</f>
        <v>1.0563144382571528</v>
      </c>
      <c r="W90" s="27">
        <f t="shared" si="68"/>
        <v>444.90006454026184</v>
      </c>
      <c r="X90" s="27">
        <f t="shared" si="88"/>
        <v>701.11475630154905</v>
      </c>
      <c r="Y90" s="7">
        <f>-SUM(W$24:W90)/W$23</f>
        <v>1.0563144382571528</v>
      </c>
      <c r="Z90" s="29"/>
      <c r="AA90" s="27">
        <f t="shared" si="89"/>
        <v>976.89671832809768</v>
      </c>
      <c r="AB90" s="27">
        <f t="shared" si="90"/>
        <v>561.95875298599753</v>
      </c>
      <c r="AC90" s="27">
        <f t="shared" si="91"/>
        <v>414.93796534210014</v>
      </c>
      <c r="AD90" s="27">
        <f t="shared" si="92"/>
        <v>192256.63448699992</v>
      </c>
      <c r="AE90" s="27">
        <f t="shared" si="93"/>
        <v>36743.365513000062</v>
      </c>
      <c r="AF90" s="27">
        <f t="shared" si="94"/>
        <v>108449.57909337757</v>
      </c>
      <c r="AG90" s="27">
        <f t="shared" si="95"/>
        <v>0</v>
      </c>
      <c r="AH90" s="27">
        <f t="shared" si="96"/>
        <v>86.993503616064231</v>
      </c>
      <c r="AI90" s="27">
        <f t="shared" si="97"/>
        <v>260.98051084819269</v>
      </c>
      <c r="AJ90" s="27">
        <f t="shared" si="98"/>
        <v>156.58830650891562</v>
      </c>
      <c r="AK90" s="27">
        <f t="shared" si="99"/>
        <v>69.594802892851391</v>
      </c>
      <c r="AL90" s="7">
        <f t="shared" si="100"/>
        <v>1.1478229794968231</v>
      </c>
      <c r="AM90" s="27">
        <f t="shared" ref="AM90:AM153" si="130">SUM(AG90:AK90)</f>
        <v>574.15712386602388</v>
      </c>
      <c r="AN90" s="7">
        <f t="shared" si="101"/>
        <v>1.3131275702199892</v>
      </c>
      <c r="AO90" s="27">
        <f t="shared" si="102"/>
        <v>2101.0041123519827</v>
      </c>
      <c r="AP90" s="27">
        <f t="shared" si="103"/>
        <v>1995.9539067343835</v>
      </c>
      <c r="AQ90" s="7">
        <f t="shared" si="104"/>
        <v>1.3131275702199892</v>
      </c>
      <c r="AR90" s="27">
        <f t="shared" si="105"/>
        <v>300706.21358037752</v>
      </c>
      <c r="AS90" s="27">
        <f t="shared" si="106"/>
        <v>444.90006454026184</v>
      </c>
      <c r="AT90" s="27">
        <f t="shared" si="107"/>
        <v>701.11475630154905</v>
      </c>
      <c r="AU90" s="7">
        <f>-SUM(AS$24:AS90)/AS$23</f>
        <v>1.0563144382571528</v>
      </c>
      <c r="AV90" s="27">
        <f t="shared" si="82"/>
        <v>444.90006454026184</v>
      </c>
      <c r="AW90" s="27">
        <f t="shared" si="108"/>
        <v>701.11475630154905</v>
      </c>
      <c r="AX90" s="7">
        <f>-SUM(AV$24:AV90)/AV$23</f>
        <v>1.0563144382571528</v>
      </c>
      <c r="AY90" s="28"/>
      <c r="AZ90" s="27">
        <f t="shared" si="109"/>
        <v>976.89671832809768</v>
      </c>
      <c r="BA90" s="27">
        <f t="shared" si="110"/>
        <v>561.95875298599753</v>
      </c>
      <c r="BB90" s="27">
        <f t="shared" si="111"/>
        <v>414.93796534210014</v>
      </c>
      <c r="BC90" s="27">
        <f t="shared" si="112"/>
        <v>192256.63448699992</v>
      </c>
      <c r="BD90" s="27">
        <f t="shared" si="113"/>
        <v>36743.365513000062</v>
      </c>
      <c r="BE90" s="27">
        <f t="shared" si="114"/>
        <v>108449.57909337757</v>
      </c>
      <c r="BF90" s="27">
        <f t="shared" si="115"/>
        <v>0</v>
      </c>
      <c r="BG90" s="27">
        <f t="shared" si="116"/>
        <v>86.993503616064231</v>
      </c>
      <c r="BH90" s="27">
        <f t="shared" si="117"/>
        <v>260.98051084819269</v>
      </c>
      <c r="BI90" s="27">
        <f t="shared" si="118"/>
        <v>156.58830650891562</v>
      </c>
      <c r="BJ90" s="27">
        <f t="shared" si="119"/>
        <v>69.594802892851391</v>
      </c>
      <c r="BK90" s="7">
        <f t="shared" si="120"/>
        <v>1.1478229794968231</v>
      </c>
      <c r="BL90" s="27">
        <f t="shared" ref="BL90:BL153" si="131">SUM(BF90:BJ90)</f>
        <v>574.15712386602388</v>
      </c>
      <c r="BM90" s="7">
        <f t="shared" si="121"/>
        <v>1.3131275702199892</v>
      </c>
      <c r="BN90" s="27">
        <f t="shared" si="122"/>
        <v>2101.0041123519827</v>
      </c>
      <c r="BO90" s="27">
        <f t="shared" si="123"/>
        <v>1995.9539067343835</v>
      </c>
      <c r="BP90" s="7">
        <f t="shared" si="124"/>
        <v>1.3131275702199892</v>
      </c>
      <c r="BQ90" s="27">
        <f t="shared" si="125"/>
        <v>300706.21358037752</v>
      </c>
      <c r="BR90" s="27">
        <f t="shared" si="126"/>
        <v>444.90006454026184</v>
      </c>
      <c r="BS90" s="27">
        <f t="shared" si="127"/>
        <v>701.11475630154905</v>
      </c>
      <c r="BT90" s="7">
        <f>-SUM(BR$24:BR90)/BR$23</f>
        <v>1.0563144382571528</v>
      </c>
      <c r="BU90" s="27">
        <f t="shared" si="83"/>
        <v>444.90006454026184</v>
      </c>
      <c r="BV90" s="27">
        <f t="shared" si="128"/>
        <v>701.11475630154905</v>
      </c>
      <c r="BW90" s="7">
        <f>-SUM(BU$24:BU90)/BU$23</f>
        <v>1.0563144382571528</v>
      </c>
      <c r="BX90" s="14"/>
      <c r="BY90" s="3"/>
      <c r="BZ90" s="3"/>
      <c r="CA90" s="3"/>
      <c r="CB90" s="3"/>
      <c r="CC90" s="3"/>
      <c r="CD90" s="3"/>
      <c r="CE90" s="3"/>
      <c r="CF90" s="3"/>
      <c r="CG90" s="3"/>
      <c r="CH90" s="3"/>
      <c r="CI90" s="3"/>
      <c r="CJ90" s="3"/>
      <c r="CK90" s="3"/>
      <c r="CL90" s="3"/>
      <c r="CM90" s="3"/>
      <c r="CN90" s="3"/>
      <c r="CO90" s="3"/>
    </row>
    <row r="91" spans="1:93" x14ac:dyDescent="0.25">
      <c r="A91" s="23">
        <v>68</v>
      </c>
      <c r="B91" s="27">
        <f t="shared" si="69"/>
        <v>976.89671832809768</v>
      </c>
      <c r="C91" s="27">
        <f t="shared" si="70"/>
        <v>560.74851725374981</v>
      </c>
      <c r="D91" s="27">
        <f t="shared" si="71"/>
        <v>416.14820107434787</v>
      </c>
      <c r="E91" s="27">
        <f t="shared" si="84"/>
        <v>191840.48628592558</v>
      </c>
      <c r="F91" s="27">
        <f t="shared" si="85"/>
        <v>37159.513714074412</v>
      </c>
      <c r="G91" s="27">
        <f t="shared" si="66"/>
        <v>110090.84163109056</v>
      </c>
      <c r="H91" s="27">
        <f t="shared" si="86"/>
        <v>0</v>
      </c>
      <c r="I91" s="27">
        <f t="shared" si="72"/>
        <v>87.172695990053285</v>
      </c>
      <c r="J91" s="27">
        <f t="shared" si="73"/>
        <v>261.51808797015985</v>
      </c>
      <c r="K91" s="27">
        <f t="shared" si="74"/>
        <v>156.91085278209593</v>
      </c>
      <c r="L91" s="27">
        <f t="shared" si="75"/>
        <v>69.738156792042631</v>
      </c>
      <c r="M91" s="7">
        <f t="shared" si="76"/>
        <v>1.1501873069013495</v>
      </c>
      <c r="N91" s="27">
        <f t="shared" si="129"/>
        <v>575.33979353435177</v>
      </c>
      <c r="O91" s="7">
        <f t="shared" si="77"/>
        <v>1.3184774144847868</v>
      </c>
      <c r="P91" s="27">
        <f t="shared" si="78"/>
        <v>2109.5638631756588</v>
      </c>
      <c r="Q91" s="27">
        <f t="shared" si="79"/>
        <v>2004.0856700168756</v>
      </c>
      <c r="R91" s="7">
        <f t="shared" si="80"/>
        <v>1.3184774144847868</v>
      </c>
      <c r="S91" s="27">
        <f t="shared" si="67"/>
        <v>301931.32791701617</v>
      </c>
      <c r="T91" s="27">
        <f t="shared" si="81"/>
        <v>451.84915815442605</v>
      </c>
      <c r="U91" s="27">
        <f t="shared" si="87"/>
        <v>1152.9639144559751</v>
      </c>
      <c r="V91" s="7">
        <f>-SUM(T$24:T91)/T$23</f>
        <v>1.0926075433297975</v>
      </c>
      <c r="W91" s="27">
        <f t="shared" si="68"/>
        <v>451.84915815442605</v>
      </c>
      <c r="X91" s="27">
        <f t="shared" si="88"/>
        <v>1152.9639144559751</v>
      </c>
      <c r="Y91" s="7">
        <f>-SUM(W$24:W91)/W$23</f>
        <v>1.0926075433297975</v>
      </c>
      <c r="Z91" s="29"/>
      <c r="AA91" s="27">
        <f t="shared" si="89"/>
        <v>976.89671832809768</v>
      </c>
      <c r="AB91" s="27">
        <f t="shared" si="90"/>
        <v>560.74851725374981</v>
      </c>
      <c r="AC91" s="27">
        <f t="shared" si="91"/>
        <v>416.14820107434787</v>
      </c>
      <c r="AD91" s="27">
        <f t="shared" si="92"/>
        <v>191840.48628592558</v>
      </c>
      <c r="AE91" s="27">
        <f t="shared" si="93"/>
        <v>37159.513714074412</v>
      </c>
      <c r="AF91" s="27">
        <f t="shared" si="94"/>
        <v>110090.84163109056</v>
      </c>
      <c r="AG91" s="27">
        <f t="shared" si="95"/>
        <v>0</v>
      </c>
      <c r="AH91" s="27">
        <f t="shared" si="96"/>
        <v>87.172695990053285</v>
      </c>
      <c r="AI91" s="27">
        <f t="shared" si="97"/>
        <v>261.51808797015985</v>
      </c>
      <c r="AJ91" s="27">
        <f t="shared" si="98"/>
        <v>156.91085278209593</v>
      </c>
      <c r="AK91" s="27">
        <f t="shared" si="99"/>
        <v>69.738156792042631</v>
      </c>
      <c r="AL91" s="7">
        <f t="shared" si="100"/>
        <v>1.1501873069013495</v>
      </c>
      <c r="AM91" s="27">
        <f t="shared" si="130"/>
        <v>575.33979353435177</v>
      </c>
      <c r="AN91" s="7">
        <f t="shared" si="101"/>
        <v>1.3184774144847868</v>
      </c>
      <c r="AO91" s="27">
        <f t="shared" si="102"/>
        <v>2109.5638631756588</v>
      </c>
      <c r="AP91" s="27">
        <f t="shared" si="103"/>
        <v>2004.0856700168756</v>
      </c>
      <c r="AQ91" s="7">
        <f t="shared" si="104"/>
        <v>1.3184774144847868</v>
      </c>
      <c r="AR91" s="27">
        <f t="shared" si="105"/>
        <v>301931.32791701617</v>
      </c>
      <c r="AS91" s="27">
        <f t="shared" si="106"/>
        <v>451.84915815442605</v>
      </c>
      <c r="AT91" s="27">
        <f t="shared" si="107"/>
        <v>1152.9639144559751</v>
      </c>
      <c r="AU91" s="7">
        <f>-SUM(AS$24:AS91)/AS$23</f>
        <v>1.0926075433297975</v>
      </c>
      <c r="AV91" s="27">
        <f t="shared" si="82"/>
        <v>451.84915815442605</v>
      </c>
      <c r="AW91" s="27">
        <f t="shared" si="108"/>
        <v>1152.9639144559751</v>
      </c>
      <c r="AX91" s="7">
        <f>-SUM(AV$24:AV91)/AV$23</f>
        <v>1.0926075433297975</v>
      </c>
      <c r="AY91" s="28"/>
      <c r="AZ91" s="27">
        <f t="shared" si="109"/>
        <v>976.89671832809768</v>
      </c>
      <c r="BA91" s="27">
        <f t="shared" si="110"/>
        <v>560.74851725374981</v>
      </c>
      <c r="BB91" s="27">
        <f t="shared" si="111"/>
        <v>416.14820107434787</v>
      </c>
      <c r="BC91" s="27">
        <f t="shared" si="112"/>
        <v>191840.48628592558</v>
      </c>
      <c r="BD91" s="27">
        <f t="shared" si="113"/>
        <v>37159.513714074412</v>
      </c>
      <c r="BE91" s="27">
        <f t="shared" si="114"/>
        <v>110090.84163109056</v>
      </c>
      <c r="BF91" s="27">
        <f t="shared" si="115"/>
        <v>0</v>
      </c>
      <c r="BG91" s="27">
        <f t="shared" si="116"/>
        <v>87.172695990053285</v>
      </c>
      <c r="BH91" s="27">
        <f t="shared" si="117"/>
        <v>261.51808797015985</v>
      </c>
      <c r="BI91" s="27">
        <f t="shared" si="118"/>
        <v>156.91085278209593</v>
      </c>
      <c r="BJ91" s="27">
        <f t="shared" si="119"/>
        <v>69.738156792042631</v>
      </c>
      <c r="BK91" s="7">
        <f t="shared" si="120"/>
        <v>1.1501873069013495</v>
      </c>
      <c r="BL91" s="27">
        <f t="shared" si="131"/>
        <v>575.33979353435177</v>
      </c>
      <c r="BM91" s="7">
        <f t="shared" si="121"/>
        <v>1.3184774144847868</v>
      </c>
      <c r="BN91" s="27">
        <f t="shared" si="122"/>
        <v>2109.5638631756588</v>
      </c>
      <c r="BO91" s="27">
        <f t="shared" si="123"/>
        <v>2004.0856700168756</v>
      </c>
      <c r="BP91" s="7">
        <f t="shared" si="124"/>
        <v>1.3184774144847868</v>
      </c>
      <c r="BQ91" s="27">
        <f t="shared" si="125"/>
        <v>301931.32791701617</v>
      </c>
      <c r="BR91" s="27">
        <f t="shared" si="126"/>
        <v>451.84915815442605</v>
      </c>
      <c r="BS91" s="27">
        <f t="shared" si="127"/>
        <v>1152.9639144559751</v>
      </c>
      <c r="BT91" s="7">
        <f>-SUM(BR$24:BR91)/BR$23</f>
        <v>1.0926075433297975</v>
      </c>
      <c r="BU91" s="27">
        <f t="shared" si="83"/>
        <v>451.84915815442605</v>
      </c>
      <c r="BV91" s="27">
        <f t="shared" si="128"/>
        <v>1152.9639144559751</v>
      </c>
      <c r="BW91" s="7">
        <f>-SUM(BU$24:BU91)/BU$23</f>
        <v>1.0926075433297975</v>
      </c>
      <c r="BX91" s="14"/>
      <c r="BY91" s="3"/>
      <c r="BZ91" s="3"/>
      <c r="CA91" s="3"/>
      <c r="CB91" s="3"/>
      <c r="CC91" s="3"/>
      <c r="CD91" s="3"/>
      <c r="CE91" s="3"/>
      <c r="CF91" s="3"/>
      <c r="CG91" s="3"/>
      <c r="CH91" s="3"/>
      <c r="CI91" s="3"/>
      <c r="CJ91" s="3"/>
      <c r="CK91" s="3"/>
      <c r="CL91" s="3"/>
      <c r="CM91" s="3"/>
      <c r="CN91" s="3"/>
      <c r="CO91" s="3"/>
    </row>
    <row r="92" spans="1:93" x14ac:dyDescent="0.25">
      <c r="A92" s="23">
        <v>69</v>
      </c>
      <c r="B92" s="27">
        <f t="shared" si="69"/>
        <v>976.89671832809768</v>
      </c>
      <c r="C92" s="27">
        <f t="shared" si="70"/>
        <v>559.53475166728288</v>
      </c>
      <c r="D92" s="27">
        <f t="shared" si="71"/>
        <v>417.36196666081474</v>
      </c>
      <c r="E92" s="27">
        <f t="shared" si="84"/>
        <v>191423.12431926475</v>
      </c>
      <c r="F92" s="27">
        <f t="shared" si="85"/>
        <v>37576.875680735226</v>
      </c>
      <c r="G92" s="27">
        <f t="shared" si="66"/>
        <v>111738.30920184666</v>
      </c>
      <c r="H92" s="27">
        <f t="shared" si="86"/>
        <v>0</v>
      </c>
      <c r="I92" s="27">
        <f t="shared" si="72"/>
        <v>87.352257470993564</v>
      </c>
      <c r="J92" s="27">
        <f t="shared" si="73"/>
        <v>262.05677241298071</v>
      </c>
      <c r="K92" s="27">
        <f t="shared" si="74"/>
        <v>157.23406344778843</v>
      </c>
      <c r="L92" s="27">
        <f t="shared" si="75"/>
        <v>69.881805976794851</v>
      </c>
      <c r="M92" s="7">
        <f t="shared" si="76"/>
        <v>1.1525565044332176</v>
      </c>
      <c r="N92" s="27">
        <f t="shared" si="129"/>
        <v>576.52489930855745</v>
      </c>
      <c r="O92" s="7">
        <f t="shared" si="77"/>
        <v>1.3238490546773425</v>
      </c>
      <c r="P92" s="27">
        <f t="shared" si="78"/>
        <v>2118.1584874837481</v>
      </c>
      <c r="Q92" s="27">
        <f t="shared" si="79"/>
        <v>2012.2505631095605</v>
      </c>
      <c r="R92" s="7">
        <f t="shared" si="80"/>
        <v>1.3238490546773425</v>
      </c>
      <c r="S92" s="27">
        <f t="shared" si="67"/>
        <v>303161.43352111144</v>
      </c>
      <c r="T92" s="27">
        <f t="shared" si="81"/>
        <v>458.82894547290539</v>
      </c>
      <c r="U92" s="27">
        <f t="shared" si="87"/>
        <v>1611.7928599288805</v>
      </c>
      <c r="V92" s="7">
        <f>-SUM(T$24:T92)/T$23</f>
        <v>1.1294612738898702</v>
      </c>
      <c r="W92" s="27">
        <f t="shared" si="68"/>
        <v>458.82894547290539</v>
      </c>
      <c r="X92" s="27">
        <f t="shared" si="88"/>
        <v>1611.7928599288805</v>
      </c>
      <c r="Y92" s="7">
        <f>-SUM(W$24:W92)/W$23</f>
        <v>1.1294612738898702</v>
      </c>
      <c r="Z92" s="29"/>
      <c r="AA92" s="27">
        <f t="shared" si="89"/>
        <v>976.89671832809768</v>
      </c>
      <c r="AB92" s="27">
        <f t="shared" si="90"/>
        <v>559.53475166728288</v>
      </c>
      <c r="AC92" s="27">
        <f t="shared" si="91"/>
        <v>417.36196666081474</v>
      </c>
      <c r="AD92" s="27">
        <f t="shared" si="92"/>
        <v>191423.12431926475</v>
      </c>
      <c r="AE92" s="27">
        <f t="shared" si="93"/>
        <v>37576.875680735226</v>
      </c>
      <c r="AF92" s="27">
        <f t="shared" si="94"/>
        <v>111738.30920184666</v>
      </c>
      <c r="AG92" s="27">
        <f t="shared" si="95"/>
        <v>0</v>
      </c>
      <c r="AH92" s="27">
        <f t="shared" si="96"/>
        <v>87.352257470993564</v>
      </c>
      <c r="AI92" s="27">
        <f t="shared" si="97"/>
        <v>262.05677241298071</v>
      </c>
      <c r="AJ92" s="27">
        <f t="shared" si="98"/>
        <v>157.23406344778843</v>
      </c>
      <c r="AK92" s="27">
        <f t="shared" si="99"/>
        <v>69.881805976794851</v>
      </c>
      <c r="AL92" s="7">
        <f t="shared" si="100"/>
        <v>1.1525565044332176</v>
      </c>
      <c r="AM92" s="27">
        <f t="shared" si="130"/>
        <v>576.52489930855745</v>
      </c>
      <c r="AN92" s="7">
        <f t="shared" si="101"/>
        <v>1.3238490546773425</v>
      </c>
      <c r="AO92" s="27">
        <f t="shared" si="102"/>
        <v>2118.1584874837481</v>
      </c>
      <c r="AP92" s="27">
        <f t="shared" si="103"/>
        <v>2012.2505631095605</v>
      </c>
      <c r="AQ92" s="7">
        <f t="shared" si="104"/>
        <v>1.3238490546773425</v>
      </c>
      <c r="AR92" s="27">
        <f t="shared" si="105"/>
        <v>303161.43352111144</v>
      </c>
      <c r="AS92" s="27">
        <f t="shared" si="106"/>
        <v>458.82894547290539</v>
      </c>
      <c r="AT92" s="27">
        <f t="shared" si="107"/>
        <v>1611.7928599288805</v>
      </c>
      <c r="AU92" s="7">
        <f>-SUM(AS$24:AS92)/AS$23</f>
        <v>1.1294612738898702</v>
      </c>
      <c r="AV92" s="27">
        <f t="shared" si="82"/>
        <v>458.82894547290539</v>
      </c>
      <c r="AW92" s="27">
        <f t="shared" si="108"/>
        <v>1611.7928599288805</v>
      </c>
      <c r="AX92" s="7">
        <f>-SUM(AV$24:AV92)/AV$23</f>
        <v>1.1294612738898702</v>
      </c>
      <c r="AY92" s="28"/>
      <c r="AZ92" s="27">
        <f t="shared" si="109"/>
        <v>976.89671832809768</v>
      </c>
      <c r="BA92" s="27">
        <f t="shared" si="110"/>
        <v>559.53475166728288</v>
      </c>
      <c r="BB92" s="27">
        <f t="shared" si="111"/>
        <v>417.36196666081474</v>
      </c>
      <c r="BC92" s="27">
        <f t="shared" si="112"/>
        <v>191423.12431926475</v>
      </c>
      <c r="BD92" s="27">
        <f t="shared" si="113"/>
        <v>37576.875680735226</v>
      </c>
      <c r="BE92" s="27">
        <f t="shared" si="114"/>
        <v>111738.30920184666</v>
      </c>
      <c r="BF92" s="27">
        <f t="shared" si="115"/>
        <v>0</v>
      </c>
      <c r="BG92" s="27">
        <f t="shared" si="116"/>
        <v>87.352257470993564</v>
      </c>
      <c r="BH92" s="27">
        <f t="shared" si="117"/>
        <v>262.05677241298071</v>
      </c>
      <c r="BI92" s="27">
        <f t="shared" si="118"/>
        <v>157.23406344778843</v>
      </c>
      <c r="BJ92" s="27">
        <f t="shared" si="119"/>
        <v>69.881805976794851</v>
      </c>
      <c r="BK92" s="7">
        <f t="shared" si="120"/>
        <v>1.1525565044332176</v>
      </c>
      <c r="BL92" s="27">
        <f t="shared" si="131"/>
        <v>576.52489930855745</v>
      </c>
      <c r="BM92" s="7">
        <f t="shared" si="121"/>
        <v>1.3238490546773425</v>
      </c>
      <c r="BN92" s="27">
        <f t="shared" si="122"/>
        <v>2118.1584874837481</v>
      </c>
      <c r="BO92" s="27">
        <f t="shared" si="123"/>
        <v>2012.2505631095605</v>
      </c>
      <c r="BP92" s="7">
        <f t="shared" si="124"/>
        <v>1.3238490546773425</v>
      </c>
      <c r="BQ92" s="27">
        <f t="shared" si="125"/>
        <v>303161.43352111144</v>
      </c>
      <c r="BR92" s="27">
        <f t="shared" si="126"/>
        <v>458.82894547290539</v>
      </c>
      <c r="BS92" s="27">
        <f t="shared" si="127"/>
        <v>1611.7928599288805</v>
      </c>
      <c r="BT92" s="7">
        <f>-SUM(BR$24:BR92)/BR$23</f>
        <v>1.1294612738898702</v>
      </c>
      <c r="BU92" s="27">
        <f t="shared" si="83"/>
        <v>458.82894547290539</v>
      </c>
      <c r="BV92" s="27">
        <f t="shared" si="128"/>
        <v>1611.7928599288805</v>
      </c>
      <c r="BW92" s="7">
        <f>-SUM(BU$24:BU92)/BU$23</f>
        <v>1.1294612738898702</v>
      </c>
      <c r="BX92" s="14"/>
      <c r="BY92" s="3"/>
      <c r="BZ92" s="3"/>
      <c r="CA92" s="3"/>
      <c r="CB92" s="3"/>
      <c r="CC92" s="3"/>
      <c r="CD92" s="3"/>
      <c r="CE92" s="3"/>
      <c r="CF92" s="3"/>
      <c r="CG92" s="3"/>
      <c r="CH92" s="3"/>
      <c r="CI92" s="3"/>
      <c r="CJ92" s="3"/>
      <c r="CK92" s="3"/>
      <c r="CL92" s="3"/>
      <c r="CM92" s="3"/>
      <c r="CN92" s="3"/>
      <c r="CO92" s="3"/>
    </row>
    <row r="93" spans="1:93" x14ac:dyDescent="0.25">
      <c r="A93" s="23">
        <v>70</v>
      </c>
      <c r="B93" s="27">
        <f t="shared" si="69"/>
        <v>976.89671832809768</v>
      </c>
      <c r="C93" s="27">
        <f t="shared" si="70"/>
        <v>558.3174459311889</v>
      </c>
      <c r="D93" s="27">
        <f t="shared" si="71"/>
        <v>418.57927239690878</v>
      </c>
      <c r="E93" s="27">
        <f t="shared" si="84"/>
        <v>191004.54504686783</v>
      </c>
      <c r="F93" s="27">
        <f t="shared" si="85"/>
        <v>37995.454953132132</v>
      </c>
      <c r="G93" s="27">
        <f t="shared" si="66"/>
        <v>113392.00568083685</v>
      </c>
      <c r="H93" s="27">
        <f t="shared" si="86"/>
        <v>0</v>
      </c>
      <c r="I93" s="27">
        <f t="shared" si="72"/>
        <v>87.532188819184967</v>
      </c>
      <c r="J93" s="27">
        <f t="shared" si="73"/>
        <v>262.5965664575549</v>
      </c>
      <c r="K93" s="27">
        <f t="shared" si="74"/>
        <v>157.55793987453293</v>
      </c>
      <c r="L93" s="27">
        <f t="shared" si="75"/>
        <v>70.025751055347968</v>
      </c>
      <c r="M93" s="7">
        <f t="shared" si="76"/>
        <v>1.1549305821240923</v>
      </c>
      <c r="N93" s="27">
        <f t="shared" si="129"/>
        <v>577.71244620662083</v>
      </c>
      <c r="O93" s="7">
        <f t="shared" si="77"/>
        <v>1.3292425795969638</v>
      </c>
      <c r="P93" s="27">
        <f t="shared" si="78"/>
        <v>2126.788127355142</v>
      </c>
      <c r="Q93" s="27">
        <f t="shared" si="79"/>
        <v>2020.4487209873848</v>
      </c>
      <c r="R93" s="7">
        <f t="shared" si="80"/>
        <v>1.3292425795969638</v>
      </c>
      <c r="S93" s="27">
        <f t="shared" si="67"/>
        <v>304396.55072770471</v>
      </c>
      <c r="T93" s="27">
        <f t="shared" si="81"/>
        <v>465.83955645266633</v>
      </c>
      <c r="U93" s="27">
        <f t="shared" si="87"/>
        <v>2077.632416381547</v>
      </c>
      <c r="V93" s="7">
        <f>-SUM(T$24:T93)/T$23</f>
        <v>1.1668781057334578</v>
      </c>
      <c r="W93" s="27">
        <f t="shared" si="68"/>
        <v>465.83955645266633</v>
      </c>
      <c r="X93" s="27">
        <f t="shared" si="88"/>
        <v>2077.632416381547</v>
      </c>
      <c r="Y93" s="7">
        <f>-SUM(W$24:W93)/W$23</f>
        <v>1.1668781057334578</v>
      </c>
      <c r="Z93" s="29"/>
      <c r="AA93" s="27">
        <f t="shared" si="89"/>
        <v>976.89671832809768</v>
      </c>
      <c r="AB93" s="27">
        <f t="shared" si="90"/>
        <v>558.3174459311889</v>
      </c>
      <c r="AC93" s="27">
        <f t="shared" si="91"/>
        <v>418.57927239690878</v>
      </c>
      <c r="AD93" s="27">
        <f t="shared" si="92"/>
        <v>191004.54504686783</v>
      </c>
      <c r="AE93" s="27">
        <f t="shared" si="93"/>
        <v>37995.454953132132</v>
      </c>
      <c r="AF93" s="27">
        <f t="shared" si="94"/>
        <v>113392.00568083685</v>
      </c>
      <c r="AG93" s="27">
        <f t="shared" si="95"/>
        <v>0</v>
      </c>
      <c r="AH93" s="27">
        <f t="shared" si="96"/>
        <v>87.532188819184967</v>
      </c>
      <c r="AI93" s="27">
        <f t="shared" si="97"/>
        <v>262.5965664575549</v>
      </c>
      <c r="AJ93" s="27">
        <f t="shared" si="98"/>
        <v>157.55793987453293</v>
      </c>
      <c r="AK93" s="27">
        <f t="shared" si="99"/>
        <v>70.025751055347968</v>
      </c>
      <c r="AL93" s="7">
        <f t="shared" si="100"/>
        <v>1.1549305821240923</v>
      </c>
      <c r="AM93" s="27">
        <f t="shared" si="130"/>
        <v>577.71244620662083</v>
      </c>
      <c r="AN93" s="7">
        <f t="shared" si="101"/>
        <v>1.3292425795969638</v>
      </c>
      <c r="AO93" s="27">
        <f t="shared" si="102"/>
        <v>2126.788127355142</v>
      </c>
      <c r="AP93" s="27">
        <f t="shared" si="103"/>
        <v>2020.4487209873848</v>
      </c>
      <c r="AQ93" s="7">
        <f t="shared" si="104"/>
        <v>1.3292425795969638</v>
      </c>
      <c r="AR93" s="27">
        <f t="shared" si="105"/>
        <v>304396.55072770471</v>
      </c>
      <c r="AS93" s="27">
        <f t="shared" si="106"/>
        <v>465.83955645266633</v>
      </c>
      <c r="AT93" s="27">
        <f t="shared" si="107"/>
        <v>2077.632416381547</v>
      </c>
      <c r="AU93" s="7">
        <f>-SUM(AS$24:AS93)/AS$23</f>
        <v>1.1668781057334578</v>
      </c>
      <c r="AV93" s="27">
        <f t="shared" si="82"/>
        <v>465.83955645266633</v>
      </c>
      <c r="AW93" s="27">
        <f t="shared" si="108"/>
        <v>2077.632416381547</v>
      </c>
      <c r="AX93" s="7">
        <f>-SUM(AV$24:AV93)/AV$23</f>
        <v>1.1668781057334578</v>
      </c>
      <c r="AY93" s="28"/>
      <c r="AZ93" s="27">
        <f t="shared" si="109"/>
        <v>976.89671832809768</v>
      </c>
      <c r="BA93" s="27">
        <f t="shared" si="110"/>
        <v>558.3174459311889</v>
      </c>
      <c r="BB93" s="27">
        <f t="shared" si="111"/>
        <v>418.57927239690878</v>
      </c>
      <c r="BC93" s="27">
        <f t="shared" si="112"/>
        <v>191004.54504686783</v>
      </c>
      <c r="BD93" s="27">
        <f t="shared" si="113"/>
        <v>37995.454953132132</v>
      </c>
      <c r="BE93" s="27">
        <f t="shared" si="114"/>
        <v>113392.00568083685</v>
      </c>
      <c r="BF93" s="27">
        <f t="shared" si="115"/>
        <v>0</v>
      </c>
      <c r="BG93" s="27">
        <f t="shared" si="116"/>
        <v>87.532188819184967</v>
      </c>
      <c r="BH93" s="27">
        <f t="shared" si="117"/>
        <v>262.5965664575549</v>
      </c>
      <c r="BI93" s="27">
        <f t="shared" si="118"/>
        <v>157.55793987453293</v>
      </c>
      <c r="BJ93" s="27">
        <f t="shared" si="119"/>
        <v>70.025751055347968</v>
      </c>
      <c r="BK93" s="7">
        <f t="shared" si="120"/>
        <v>1.1549305821240923</v>
      </c>
      <c r="BL93" s="27">
        <f t="shared" si="131"/>
        <v>577.71244620662083</v>
      </c>
      <c r="BM93" s="7">
        <f t="shared" si="121"/>
        <v>1.3292425795969638</v>
      </c>
      <c r="BN93" s="27">
        <f t="shared" si="122"/>
        <v>2126.788127355142</v>
      </c>
      <c r="BO93" s="27">
        <f t="shared" si="123"/>
        <v>2020.4487209873848</v>
      </c>
      <c r="BP93" s="7">
        <f t="shared" si="124"/>
        <v>1.3292425795969638</v>
      </c>
      <c r="BQ93" s="27">
        <f t="shared" si="125"/>
        <v>304396.55072770471</v>
      </c>
      <c r="BR93" s="27">
        <f t="shared" si="126"/>
        <v>465.83955645266633</v>
      </c>
      <c r="BS93" s="27">
        <f t="shared" si="127"/>
        <v>2077.632416381547</v>
      </c>
      <c r="BT93" s="7">
        <f>-SUM(BR$24:BR93)/BR$23</f>
        <v>1.1668781057334578</v>
      </c>
      <c r="BU93" s="27">
        <f t="shared" si="83"/>
        <v>465.83955645266633</v>
      </c>
      <c r="BV93" s="27">
        <f t="shared" si="128"/>
        <v>2077.632416381547</v>
      </c>
      <c r="BW93" s="7">
        <f>-SUM(BU$24:BU93)/BU$23</f>
        <v>1.1668781057334578</v>
      </c>
      <c r="BX93" s="14"/>
      <c r="BY93" s="3"/>
      <c r="BZ93" s="3"/>
      <c r="CA93" s="3"/>
      <c r="CB93" s="3"/>
      <c r="CC93" s="3"/>
      <c r="CD93" s="3"/>
      <c r="CE93" s="3"/>
      <c r="CF93" s="3"/>
      <c r="CG93" s="3"/>
      <c r="CH93" s="3"/>
      <c r="CI93" s="3"/>
      <c r="CJ93" s="3"/>
      <c r="CK93" s="3"/>
      <c r="CL93" s="3"/>
      <c r="CM93" s="3"/>
      <c r="CN93" s="3"/>
      <c r="CO93" s="3"/>
    </row>
    <row r="94" spans="1:93" x14ac:dyDescent="0.25">
      <c r="A94" s="23">
        <v>71</v>
      </c>
      <c r="B94" s="27">
        <f t="shared" si="69"/>
        <v>976.89671832809768</v>
      </c>
      <c r="C94" s="27">
        <f t="shared" si="70"/>
        <v>557.09658972003126</v>
      </c>
      <c r="D94" s="27">
        <f t="shared" si="71"/>
        <v>419.80012860806642</v>
      </c>
      <c r="E94" s="27">
        <f t="shared" si="84"/>
        <v>190584.74491825976</v>
      </c>
      <c r="F94" s="27">
        <f t="shared" si="85"/>
        <v>38415.255081740201</v>
      </c>
      <c r="G94" s="27">
        <f t="shared" si="66"/>
        <v>115051.95503642521</v>
      </c>
      <c r="H94" s="27">
        <f t="shared" si="86"/>
        <v>0</v>
      </c>
      <c r="I94" s="27">
        <f t="shared" si="72"/>
        <v>87.712490796493441</v>
      </c>
      <c r="J94" s="27">
        <f t="shared" si="73"/>
        <v>263.13747238948031</v>
      </c>
      <c r="K94" s="27">
        <f t="shared" si="74"/>
        <v>157.88248343368821</v>
      </c>
      <c r="L94" s="27">
        <f t="shared" si="75"/>
        <v>70.169992637194753</v>
      </c>
      <c r="M94" s="7">
        <f t="shared" si="76"/>
        <v>1.157309550026302</v>
      </c>
      <c r="N94" s="27">
        <f t="shared" si="129"/>
        <v>578.90243925685672</v>
      </c>
      <c r="O94" s="7">
        <f t="shared" si="77"/>
        <v>1.3346580784047379</v>
      </c>
      <c r="P94" s="27">
        <f t="shared" si="78"/>
        <v>2135.4529254475806</v>
      </c>
      <c r="Q94" s="27">
        <f t="shared" si="79"/>
        <v>2028.6802791752013</v>
      </c>
      <c r="R94" s="7">
        <f t="shared" si="80"/>
        <v>1.3346580784047379</v>
      </c>
      <c r="S94" s="27">
        <f t="shared" si="67"/>
        <v>305636.699954685</v>
      </c>
      <c r="T94" s="27">
        <f t="shared" si="81"/>
        <v>472.88112159024695</v>
      </c>
      <c r="U94" s="27">
        <f t="shared" si="87"/>
        <v>2550.513537971794</v>
      </c>
      <c r="V94" s="7">
        <f>-SUM(T$24:T94)/T$23</f>
        <v>1.2048605251382969</v>
      </c>
      <c r="W94" s="27">
        <f t="shared" si="68"/>
        <v>472.88112159024695</v>
      </c>
      <c r="X94" s="27">
        <f t="shared" si="88"/>
        <v>2550.513537971794</v>
      </c>
      <c r="Y94" s="7">
        <f>-SUM(W$24:W94)/W$23</f>
        <v>1.2048605251382969</v>
      </c>
      <c r="Z94" s="29"/>
      <c r="AA94" s="27">
        <f t="shared" si="89"/>
        <v>976.89671832809768</v>
      </c>
      <c r="AB94" s="27">
        <f t="shared" si="90"/>
        <v>557.09658972003126</v>
      </c>
      <c r="AC94" s="27">
        <f t="shared" si="91"/>
        <v>419.80012860806642</v>
      </c>
      <c r="AD94" s="27">
        <f t="shared" si="92"/>
        <v>190584.74491825976</v>
      </c>
      <c r="AE94" s="27">
        <f t="shared" si="93"/>
        <v>38415.255081740201</v>
      </c>
      <c r="AF94" s="27">
        <f t="shared" si="94"/>
        <v>115051.95503642521</v>
      </c>
      <c r="AG94" s="27">
        <f t="shared" si="95"/>
        <v>0</v>
      </c>
      <c r="AH94" s="27">
        <f t="shared" si="96"/>
        <v>87.712490796493441</v>
      </c>
      <c r="AI94" s="27">
        <f t="shared" si="97"/>
        <v>263.13747238948031</v>
      </c>
      <c r="AJ94" s="27">
        <f t="shared" si="98"/>
        <v>157.88248343368821</v>
      </c>
      <c r="AK94" s="27">
        <f t="shared" si="99"/>
        <v>70.169992637194753</v>
      </c>
      <c r="AL94" s="7">
        <f t="shared" si="100"/>
        <v>1.157309550026302</v>
      </c>
      <c r="AM94" s="27">
        <f t="shared" si="130"/>
        <v>578.90243925685672</v>
      </c>
      <c r="AN94" s="7">
        <f t="shared" si="101"/>
        <v>1.3346580784047379</v>
      </c>
      <c r="AO94" s="27">
        <f t="shared" si="102"/>
        <v>2135.4529254475806</v>
      </c>
      <c r="AP94" s="27">
        <f t="shared" si="103"/>
        <v>2028.6802791752013</v>
      </c>
      <c r="AQ94" s="7">
        <f t="shared" si="104"/>
        <v>1.3346580784047379</v>
      </c>
      <c r="AR94" s="27">
        <f t="shared" si="105"/>
        <v>305636.699954685</v>
      </c>
      <c r="AS94" s="27">
        <f t="shared" si="106"/>
        <v>472.88112159024695</v>
      </c>
      <c r="AT94" s="27">
        <f t="shared" si="107"/>
        <v>2550.513537971794</v>
      </c>
      <c r="AU94" s="7">
        <f>-SUM(AS$24:AS94)/AS$23</f>
        <v>1.2048605251382969</v>
      </c>
      <c r="AV94" s="27">
        <f t="shared" si="82"/>
        <v>472.88112159024695</v>
      </c>
      <c r="AW94" s="27">
        <f t="shared" si="108"/>
        <v>2550.513537971794</v>
      </c>
      <c r="AX94" s="7">
        <f>-SUM(AV$24:AV94)/AV$23</f>
        <v>1.2048605251382969</v>
      </c>
      <c r="AY94" s="28"/>
      <c r="AZ94" s="27">
        <f t="shared" si="109"/>
        <v>976.89671832809768</v>
      </c>
      <c r="BA94" s="27">
        <f t="shared" si="110"/>
        <v>557.09658972003126</v>
      </c>
      <c r="BB94" s="27">
        <f t="shared" si="111"/>
        <v>419.80012860806642</v>
      </c>
      <c r="BC94" s="27">
        <f t="shared" si="112"/>
        <v>190584.74491825976</v>
      </c>
      <c r="BD94" s="27">
        <f t="shared" si="113"/>
        <v>38415.255081740201</v>
      </c>
      <c r="BE94" s="27">
        <f t="shared" si="114"/>
        <v>115051.95503642521</v>
      </c>
      <c r="BF94" s="27">
        <f t="shared" si="115"/>
        <v>0</v>
      </c>
      <c r="BG94" s="27">
        <f t="shared" si="116"/>
        <v>87.712490796493441</v>
      </c>
      <c r="BH94" s="27">
        <f t="shared" si="117"/>
        <v>263.13747238948031</v>
      </c>
      <c r="BI94" s="27">
        <f t="shared" si="118"/>
        <v>157.88248343368821</v>
      </c>
      <c r="BJ94" s="27">
        <f t="shared" si="119"/>
        <v>70.169992637194753</v>
      </c>
      <c r="BK94" s="7">
        <f t="shared" si="120"/>
        <v>1.157309550026302</v>
      </c>
      <c r="BL94" s="27">
        <f t="shared" si="131"/>
        <v>578.90243925685672</v>
      </c>
      <c r="BM94" s="7">
        <f t="shared" si="121"/>
        <v>1.3346580784047379</v>
      </c>
      <c r="BN94" s="27">
        <f t="shared" si="122"/>
        <v>2135.4529254475806</v>
      </c>
      <c r="BO94" s="27">
        <f t="shared" si="123"/>
        <v>2028.6802791752013</v>
      </c>
      <c r="BP94" s="7">
        <f t="shared" si="124"/>
        <v>1.3346580784047379</v>
      </c>
      <c r="BQ94" s="27">
        <f t="shared" si="125"/>
        <v>305636.699954685</v>
      </c>
      <c r="BR94" s="27">
        <f t="shared" si="126"/>
        <v>472.88112159024695</v>
      </c>
      <c r="BS94" s="27">
        <f t="shared" si="127"/>
        <v>2550.513537971794</v>
      </c>
      <c r="BT94" s="7">
        <f>-SUM(BR$24:BR94)/BR$23</f>
        <v>1.2048605251382969</v>
      </c>
      <c r="BU94" s="27">
        <f t="shared" si="83"/>
        <v>472.88112159024695</v>
      </c>
      <c r="BV94" s="27">
        <f t="shared" si="128"/>
        <v>2550.513537971794</v>
      </c>
      <c r="BW94" s="7">
        <f>-SUM(BU$24:BU94)/BU$23</f>
        <v>1.2048605251382969</v>
      </c>
      <c r="BX94" s="14"/>
      <c r="BY94" s="3"/>
      <c r="BZ94" s="3"/>
      <c r="CA94" s="3"/>
      <c r="CB94" s="3"/>
      <c r="CC94" s="3"/>
      <c r="CD94" s="3"/>
      <c r="CE94" s="3"/>
      <c r="CF94" s="3"/>
      <c r="CG94" s="3"/>
      <c r="CH94" s="3"/>
      <c r="CI94" s="3"/>
      <c r="CJ94" s="3"/>
      <c r="CK94" s="3"/>
      <c r="CL94" s="3"/>
      <c r="CM94" s="3"/>
      <c r="CN94" s="3"/>
      <c r="CO94" s="3"/>
    </row>
    <row r="95" spans="1:93" x14ac:dyDescent="0.25">
      <c r="A95" s="23">
        <v>72</v>
      </c>
      <c r="B95" s="27">
        <f t="shared" si="69"/>
        <v>976.89671832809768</v>
      </c>
      <c r="C95" s="27">
        <f t="shared" si="70"/>
        <v>555.8721726782577</v>
      </c>
      <c r="D95" s="27">
        <f t="shared" si="71"/>
        <v>421.02454564983998</v>
      </c>
      <c r="E95" s="27">
        <f t="shared" si="84"/>
        <v>190163.72037260991</v>
      </c>
      <c r="F95" s="27">
        <f t="shared" si="85"/>
        <v>38836.279627390039</v>
      </c>
      <c r="G95" s="27">
        <f t="shared" si="66"/>
        <v>116718.18133051618</v>
      </c>
      <c r="H95" s="27">
        <f t="shared" si="86"/>
        <v>0</v>
      </c>
      <c r="I95" s="27">
        <f t="shared" si="72"/>
        <v>87.893164166354296</v>
      </c>
      <c r="J95" s="27">
        <f t="shared" si="73"/>
        <v>263.67949249906292</v>
      </c>
      <c r="K95" s="27">
        <f t="shared" si="74"/>
        <v>158.20769549943776</v>
      </c>
      <c r="L95" s="27">
        <f t="shared" si="75"/>
        <v>70.314531333083437</v>
      </c>
      <c r="M95" s="7">
        <f t="shared" si="76"/>
        <v>1.1596934182128815</v>
      </c>
      <c r="N95" s="27">
        <f t="shared" si="129"/>
        <v>580.09488349793833</v>
      </c>
      <c r="O95" s="7">
        <f t="shared" si="77"/>
        <v>1.3400956406250051</v>
      </c>
      <c r="P95" s="27">
        <f t="shared" si="78"/>
        <v>2144.1530250000083</v>
      </c>
      <c r="Q95" s="27">
        <f t="shared" si="79"/>
        <v>2036.9453737500078</v>
      </c>
      <c r="R95" s="7">
        <f t="shared" si="80"/>
        <v>1.3400956406250051</v>
      </c>
      <c r="S95" s="27">
        <f t="shared" si="67"/>
        <v>306881.90170312615</v>
      </c>
      <c r="T95" s="27">
        <f t="shared" si="81"/>
        <v>479.95377192397177</v>
      </c>
      <c r="U95" s="27">
        <f t="shared" si="87"/>
        <v>3030.4673098957655</v>
      </c>
      <c r="V95" s="7">
        <f>-SUM(T$24:T95)/T$23</f>
        <v>1.2434110289072908</v>
      </c>
      <c r="W95" s="27">
        <f t="shared" si="68"/>
        <v>479.95377192397177</v>
      </c>
      <c r="X95" s="27">
        <f t="shared" si="88"/>
        <v>3030.4673098957655</v>
      </c>
      <c r="Y95" s="7">
        <f>-SUM(W$24:W95)/W$23</f>
        <v>1.2434110289072908</v>
      </c>
      <c r="Z95" s="29"/>
      <c r="AA95" s="27">
        <f t="shared" si="89"/>
        <v>976.89671832809768</v>
      </c>
      <c r="AB95" s="27">
        <f t="shared" si="90"/>
        <v>555.8721726782577</v>
      </c>
      <c r="AC95" s="27">
        <f t="shared" si="91"/>
        <v>421.02454564983998</v>
      </c>
      <c r="AD95" s="27">
        <f t="shared" si="92"/>
        <v>190163.72037260991</v>
      </c>
      <c r="AE95" s="27">
        <f t="shared" si="93"/>
        <v>38836.279627390039</v>
      </c>
      <c r="AF95" s="27">
        <f t="shared" si="94"/>
        <v>116718.18133051618</v>
      </c>
      <c r="AG95" s="27">
        <f t="shared" si="95"/>
        <v>0</v>
      </c>
      <c r="AH95" s="27">
        <f t="shared" si="96"/>
        <v>87.893164166354296</v>
      </c>
      <c r="AI95" s="27">
        <f t="shared" si="97"/>
        <v>263.67949249906292</v>
      </c>
      <c r="AJ95" s="27">
        <f t="shared" si="98"/>
        <v>158.20769549943776</v>
      </c>
      <c r="AK95" s="27">
        <f t="shared" si="99"/>
        <v>70.314531333083437</v>
      </c>
      <c r="AL95" s="7">
        <f t="shared" si="100"/>
        <v>1.1596934182128815</v>
      </c>
      <c r="AM95" s="27">
        <f t="shared" si="130"/>
        <v>580.09488349793833</v>
      </c>
      <c r="AN95" s="7">
        <f t="shared" si="101"/>
        <v>1.3400956406250051</v>
      </c>
      <c r="AO95" s="27">
        <f t="shared" si="102"/>
        <v>2144.1530250000083</v>
      </c>
      <c r="AP95" s="27">
        <f t="shared" si="103"/>
        <v>2036.9453737500078</v>
      </c>
      <c r="AQ95" s="7">
        <f t="shared" si="104"/>
        <v>1.3400956406250051</v>
      </c>
      <c r="AR95" s="27">
        <f t="shared" si="105"/>
        <v>306881.90170312615</v>
      </c>
      <c r="AS95" s="27">
        <f t="shared" si="106"/>
        <v>479.95377192397177</v>
      </c>
      <c r="AT95" s="27">
        <f t="shared" si="107"/>
        <v>3030.4673098957655</v>
      </c>
      <c r="AU95" s="7">
        <f>-SUM(AS$24:AS95)/AS$23</f>
        <v>1.2434110289072908</v>
      </c>
      <c r="AV95" s="27">
        <f t="shared" si="82"/>
        <v>479.95377192397177</v>
      </c>
      <c r="AW95" s="27">
        <f t="shared" si="108"/>
        <v>3030.4673098957655</v>
      </c>
      <c r="AX95" s="7">
        <f>-SUM(AV$24:AV95)/AV$23</f>
        <v>1.2434110289072908</v>
      </c>
      <c r="AY95" s="28"/>
      <c r="AZ95" s="27">
        <f t="shared" si="109"/>
        <v>976.89671832809768</v>
      </c>
      <c r="BA95" s="27">
        <f t="shared" si="110"/>
        <v>555.8721726782577</v>
      </c>
      <c r="BB95" s="27">
        <f t="shared" si="111"/>
        <v>421.02454564983998</v>
      </c>
      <c r="BC95" s="27">
        <f t="shared" si="112"/>
        <v>190163.72037260991</v>
      </c>
      <c r="BD95" s="27">
        <f t="shared" si="113"/>
        <v>38836.279627390039</v>
      </c>
      <c r="BE95" s="27">
        <f t="shared" si="114"/>
        <v>116718.18133051618</v>
      </c>
      <c r="BF95" s="27">
        <f t="shared" si="115"/>
        <v>0</v>
      </c>
      <c r="BG95" s="27">
        <f t="shared" si="116"/>
        <v>87.893164166354296</v>
      </c>
      <c r="BH95" s="27">
        <f t="shared" si="117"/>
        <v>263.67949249906292</v>
      </c>
      <c r="BI95" s="27">
        <f t="shared" si="118"/>
        <v>158.20769549943776</v>
      </c>
      <c r="BJ95" s="27">
        <f t="shared" si="119"/>
        <v>70.314531333083437</v>
      </c>
      <c r="BK95" s="7">
        <f t="shared" si="120"/>
        <v>1.1596934182128815</v>
      </c>
      <c r="BL95" s="27">
        <f t="shared" si="131"/>
        <v>580.09488349793833</v>
      </c>
      <c r="BM95" s="7">
        <f t="shared" si="121"/>
        <v>1.3400956406250051</v>
      </c>
      <c r="BN95" s="27">
        <f t="shared" si="122"/>
        <v>2144.1530250000083</v>
      </c>
      <c r="BO95" s="27">
        <f t="shared" si="123"/>
        <v>2036.9453737500078</v>
      </c>
      <c r="BP95" s="7">
        <f t="shared" si="124"/>
        <v>1.3400956406250051</v>
      </c>
      <c r="BQ95" s="27">
        <f t="shared" si="125"/>
        <v>306881.90170312615</v>
      </c>
      <c r="BR95" s="27">
        <f t="shared" si="126"/>
        <v>479.95377192397177</v>
      </c>
      <c r="BS95" s="27">
        <f t="shared" si="127"/>
        <v>3030.4673098957655</v>
      </c>
      <c r="BT95" s="7">
        <f>-SUM(BR$24:BR95)/BR$23</f>
        <v>1.2434110289072908</v>
      </c>
      <c r="BU95" s="27">
        <f t="shared" si="83"/>
        <v>479.95377192397177</v>
      </c>
      <c r="BV95" s="27">
        <f t="shared" si="128"/>
        <v>3030.4673098957655</v>
      </c>
      <c r="BW95" s="7">
        <f>-SUM(BU$24:BU95)/BU$23</f>
        <v>1.2434110289072908</v>
      </c>
      <c r="BX95" s="14"/>
      <c r="BY95" s="3"/>
      <c r="BZ95" s="3"/>
      <c r="CA95" s="3"/>
      <c r="CB95" s="3"/>
      <c r="CC95" s="3"/>
      <c r="CD95" s="3"/>
      <c r="CE95" s="3"/>
      <c r="CF95" s="3"/>
      <c r="CG95" s="3"/>
      <c r="CH95" s="3"/>
      <c r="CI95" s="3"/>
      <c r="CJ95" s="3"/>
      <c r="CK95" s="3"/>
      <c r="CL95" s="3"/>
      <c r="CM95" s="3"/>
      <c r="CN95" s="3"/>
      <c r="CO95" s="3"/>
    </row>
    <row r="96" spans="1:93" x14ac:dyDescent="0.25">
      <c r="A96" s="23">
        <v>73</v>
      </c>
      <c r="B96" s="27">
        <f t="shared" si="69"/>
        <v>976.89671832809768</v>
      </c>
      <c r="C96" s="27">
        <f t="shared" si="70"/>
        <v>554.64418442011242</v>
      </c>
      <c r="D96" s="27">
        <f t="shared" si="71"/>
        <v>422.25253390798531</v>
      </c>
      <c r="E96" s="27">
        <f t="shared" si="84"/>
        <v>189741.46783870194</v>
      </c>
      <c r="F96" s="27">
        <f t="shared" si="85"/>
        <v>39258.532161298026</v>
      </c>
      <c r="G96" s="27">
        <f t="shared" si="66"/>
        <v>118390.70871892414</v>
      </c>
      <c r="H96" s="27">
        <f t="shared" si="86"/>
        <v>0</v>
      </c>
      <c r="I96" s="27">
        <f t="shared" si="72"/>
        <v>88.074209693775387</v>
      </c>
      <c r="J96" s="27">
        <f t="shared" si="73"/>
        <v>264.2226290813262</v>
      </c>
      <c r="K96" s="27">
        <f t="shared" si="74"/>
        <v>158.53357744879571</v>
      </c>
      <c r="L96" s="27">
        <f t="shared" si="75"/>
        <v>70.45936775502031</v>
      </c>
      <c r="M96" s="7">
        <f t="shared" si="76"/>
        <v>1.1620821967776143</v>
      </c>
      <c r="N96" s="27">
        <f t="shared" si="129"/>
        <v>581.28978397891763</v>
      </c>
      <c r="O96" s="7">
        <f t="shared" si="77"/>
        <v>1.345555356146839</v>
      </c>
      <c r="P96" s="27">
        <f t="shared" si="78"/>
        <v>2152.8885698349422</v>
      </c>
      <c r="Q96" s="27">
        <f t="shared" si="79"/>
        <v>2045.244141343195</v>
      </c>
      <c r="R96" s="7">
        <f t="shared" si="80"/>
        <v>1.345555356146839</v>
      </c>
      <c r="S96" s="27">
        <f t="shared" si="67"/>
        <v>308132.17655762611</v>
      </c>
      <c r="T96" s="27">
        <f t="shared" si="81"/>
        <v>487.05763903617958</v>
      </c>
      <c r="U96" s="27">
        <f t="shared" si="87"/>
        <v>3517.5249489319449</v>
      </c>
      <c r="V96" s="7">
        <f>-SUM(T$24:T96)/T$23</f>
        <v>1.2825321244122048</v>
      </c>
      <c r="W96" s="27">
        <f t="shared" si="68"/>
        <v>487.05763903617958</v>
      </c>
      <c r="X96" s="27">
        <f t="shared" si="88"/>
        <v>3517.5249489319449</v>
      </c>
      <c r="Y96" s="7">
        <f>-SUM(W$24:W96)/W$23</f>
        <v>1.2825321244122048</v>
      </c>
      <c r="Z96" s="29"/>
      <c r="AA96" s="27">
        <f t="shared" si="89"/>
        <v>976.89671832809768</v>
      </c>
      <c r="AB96" s="27">
        <f t="shared" si="90"/>
        <v>554.64418442011242</v>
      </c>
      <c r="AC96" s="27">
        <f t="shared" si="91"/>
        <v>422.25253390798531</v>
      </c>
      <c r="AD96" s="27">
        <f t="shared" si="92"/>
        <v>189741.46783870194</v>
      </c>
      <c r="AE96" s="27">
        <f t="shared" si="93"/>
        <v>39258.532161298026</v>
      </c>
      <c r="AF96" s="27">
        <f t="shared" si="94"/>
        <v>118390.70871892414</v>
      </c>
      <c r="AG96" s="27">
        <f t="shared" si="95"/>
        <v>0</v>
      </c>
      <c r="AH96" s="27">
        <f t="shared" si="96"/>
        <v>88.074209693775387</v>
      </c>
      <c r="AI96" s="27">
        <f t="shared" si="97"/>
        <v>264.2226290813262</v>
      </c>
      <c r="AJ96" s="27">
        <f t="shared" si="98"/>
        <v>158.53357744879571</v>
      </c>
      <c r="AK96" s="27">
        <f t="shared" si="99"/>
        <v>70.45936775502031</v>
      </c>
      <c r="AL96" s="7">
        <f t="shared" si="100"/>
        <v>1.1620821967776143</v>
      </c>
      <c r="AM96" s="27">
        <f t="shared" si="130"/>
        <v>581.28978397891763</v>
      </c>
      <c r="AN96" s="7">
        <f t="shared" si="101"/>
        <v>1.345555356146839</v>
      </c>
      <c r="AO96" s="27">
        <f t="shared" si="102"/>
        <v>2152.8885698349422</v>
      </c>
      <c r="AP96" s="27">
        <f t="shared" si="103"/>
        <v>2045.244141343195</v>
      </c>
      <c r="AQ96" s="7">
        <f t="shared" si="104"/>
        <v>1.345555356146839</v>
      </c>
      <c r="AR96" s="27">
        <f t="shared" si="105"/>
        <v>308132.17655762611</v>
      </c>
      <c r="AS96" s="27">
        <f t="shared" si="106"/>
        <v>487.05763903617958</v>
      </c>
      <c r="AT96" s="27">
        <f t="shared" si="107"/>
        <v>3517.5249489319449</v>
      </c>
      <c r="AU96" s="7">
        <f>-SUM(AS$24:AS96)/AS$23</f>
        <v>1.2825321244122048</v>
      </c>
      <c r="AV96" s="27">
        <f t="shared" si="82"/>
        <v>487.05763903617958</v>
      </c>
      <c r="AW96" s="27">
        <f t="shared" si="108"/>
        <v>3517.5249489319449</v>
      </c>
      <c r="AX96" s="7">
        <f>-SUM(AV$24:AV96)/AV$23</f>
        <v>1.2825321244122048</v>
      </c>
      <c r="AY96" s="28"/>
      <c r="AZ96" s="27">
        <f t="shared" si="109"/>
        <v>976.89671832809768</v>
      </c>
      <c r="BA96" s="27">
        <f t="shared" si="110"/>
        <v>554.64418442011242</v>
      </c>
      <c r="BB96" s="27">
        <f t="shared" si="111"/>
        <v>422.25253390798531</v>
      </c>
      <c r="BC96" s="27">
        <f t="shared" si="112"/>
        <v>189741.46783870194</v>
      </c>
      <c r="BD96" s="27">
        <f t="shared" si="113"/>
        <v>39258.532161298026</v>
      </c>
      <c r="BE96" s="27">
        <f t="shared" si="114"/>
        <v>118390.70871892414</v>
      </c>
      <c r="BF96" s="27">
        <f t="shared" si="115"/>
        <v>0</v>
      </c>
      <c r="BG96" s="27">
        <f t="shared" si="116"/>
        <v>88.074209693775387</v>
      </c>
      <c r="BH96" s="27">
        <f t="shared" si="117"/>
        <v>264.2226290813262</v>
      </c>
      <c r="BI96" s="27">
        <f t="shared" si="118"/>
        <v>158.53357744879571</v>
      </c>
      <c r="BJ96" s="27">
        <f t="shared" si="119"/>
        <v>70.45936775502031</v>
      </c>
      <c r="BK96" s="7">
        <f t="shared" si="120"/>
        <v>1.1620821967776143</v>
      </c>
      <c r="BL96" s="27">
        <f t="shared" si="131"/>
        <v>581.28978397891763</v>
      </c>
      <c r="BM96" s="7">
        <f t="shared" si="121"/>
        <v>1.345555356146839</v>
      </c>
      <c r="BN96" s="27">
        <f t="shared" si="122"/>
        <v>2152.8885698349422</v>
      </c>
      <c r="BO96" s="27">
        <f t="shared" si="123"/>
        <v>2045.244141343195</v>
      </c>
      <c r="BP96" s="7">
        <f t="shared" si="124"/>
        <v>1.345555356146839</v>
      </c>
      <c r="BQ96" s="27">
        <f t="shared" si="125"/>
        <v>308132.17655762611</v>
      </c>
      <c r="BR96" s="27">
        <f t="shared" si="126"/>
        <v>487.05763903617958</v>
      </c>
      <c r="BS96" s="27">
        <f t="shared" si="127"/>
        <v>3517.5249489319449</v>
      </c>
      <c r="BT96" s="7">
        <f>-SUM(BR$24:BR96)/BR$23</f>
        <v>1.2825321244122048</v>
      </c>
      <c r="BU96" s="27">
        <f t="shared" si="83"/>
        <v>487.05763903617958</v>
      </c>
      <c r="BV96" s="27">
        <f t="shared" si="128"/>
        <v>3517.5249489319449</v>
      </c>
      <c r="BW96" s="7">
        <f>-SUM(BU$24:BU96)/BU$23</f>
        <v>1.2825321244122048</v>
      </c>
      <c r="BX96" s="14"/>
      <c r="BY96" s="3"/>
      <c r="BZ96" s="3"/>
      <c r="CA96" s="3"/>
      <c r="CB96" s="3"/>
      <c r="CC96" s="3"/>
      <c r="CD96" s="3"/>
      <c r="CE96" s="3"/>
      <c r="CF96" s="3"/>
      <c r="CG96" s="3"/>
      <c r="CH96" s="3"/>
      <c r="CI96" s="3"/>
      <c r="CJ96" s="3"/>
      <c r="CK96" s="3"/>
      <c r="CL96" s="3"/>
      <c r="CM96" s="3"/>
      <c r="CN96" s="3"/>
      <c r="CO96" s="3"/>
    </row>
    <row r="97" spans="1:93" x14ac:dyDescent="0.25">
      <c r="A97" s="23">
        <v>74</v>
      </c>
      <c r="B97" s="27">
        <f t="shared" si="69"/>
        <v>976.89671832809768</v>
      </c>
      <c r="C97" s="27">
        <f t="shared" si="70"/>
        <v>553.41261452954757</v>
      </c>
      <c r="D97" s="27">
        <f t="shared" si="71"/>
        <v>423.48410379855028</v>
      </c>
      <c r="E97" s="27">
        <f t="shared" si="84"/>
        <v>189317.98373490339</v>
      </c>
      <c r="F97" s="27">
        <f t="shared" si="85"/>
        <v>39682.016265096579</v>
      </c>
      <c r="G97" s="27">
        <f t="shared" si="66"/>
        <v>120069.56145174347</v>
      </c>
      <c r="H97" s="27">
        <f t="shared" si="86"/>
        <v>0</v>
      </c>
      <c r="I97" s="27">
        <f t="shared" si="72"/>
        <v>88.255628145340367</v>
      </c>
      <c r="J97" s="27">
        <f t="shared" si="73"/>
        <v>264.76688443602114</v>
      </c>
      <c r="K97" s="27">
        <f t="shared" si="74"/>
        <v>158.86013066161269</v>
      </c>
      <c r="L97" s="27">
        <f t="shared" si="75"/>
        <v>70.604502516272291</v>
      </c>
      <c r="M97" s="7">
        <f t="shared" si="76"/>
        <v>1.1644758958350754</v>
      </c>
      <c r="N97" s="27">
        <f t="shared" si="129"/>
        <v>582.48714575924646</v>
      </c>
      <c r="O97" s="7">
        <f t="shared" si="77"/>
        <v>1.3510373152255322</v>
      </c>
      <c r="P97" s="27">
        <f t="shared" si="78"/>
        <v>2161.6597043608513</v>
      </c>
      <c r="Q97" s="27">
        <f t="shared" si="79"/>
        <v>2053.5767191428085</v>
      </c>
      <c r="R97" s="7">
        <f t="shared" si="80"/>
        <v>1.3510373152255322</v>
      </c>
      <c r="S97" s="27">
        <f t="shared" si="67"/>
        <v>309387.54518664686</v>
      </c>
      <c r="T97" s="27">
        <f t="shared" si="81"/>
        <v>494.19285505546441</v>
      </c>
      <c r="U97" s="27">
        <f t="shared" si="87"/>
        <v>4011.7178039874093</v>
      </c>
      <c r="V97" s="7">
        <f>-SUM(T$24:T97)/T$23</f>
        <v>1.3222263296375434</v>
      </c>
      <c r="W97" s="27">
        <f t="shared" si="68"/>
        <v>494.19285505546441</v>
      </c>
      <c r="X97" s="27">
        <f t="shared" si="88"/>
        <v>4011.7178039874093</v>
      </c>
      <c r="Y97" s="7">
        <f>-SUM(W$24:W97)/W$23</f>
        <v>1.3222263296375434</v>
      </c>
      <c r="Z97" s="29"/>
      <c r="AA97" s="27">
        <f t="shared" si="89"/>
        <v>976.89671832809768</v>
      </c>
      <c r="AB97" s="27">
        <f t="shared" si="90"/>
        <v>553.41261452954757</v>
      </c>
      <c r="AC97" s="27">
        <f t="shared" si="91"/>
        <v>423.48410379855028</v>
      </c>
      <c r="AD97" s="27">
        <f t="shared" si="92"/>
        <v>189317.98373490339</v>
      </c>
      <c r="AE97" s="27">
        <f t="shared" si="93"/>
        <v>39682.016265096579</v>
      </c>
      <c r="AF97" s="27">
        <f t="shared" si="94"/>
        <v>120069.56145174347</v>
      </c>
      <c r="AG97" s="27">
        <f t="shared" si="95"/>
        <v>0</v>
      </c>
      <c r="AH97" s="27">
        <f t="shared" si="96"/>
        <v>88.255628145340367</v>
      </c>
      <c r="AI97" s="27">
        <f t="shared" si="97"/>
        <v>264.76688443602114</v>
      </c>
      <c r="AJ97" s="27">
        <f t="shared" si="98"/>
        <v>158.86013066161269</v>
      </c>
      <c r="AK97" s="27">
        <f t="shared" si="99"/>
        <v>70.604502516272291</v>
      </c>
      <c r="AL97" s="7">
        <f t="shared" si="100"/>
        <v>1.1644758958350754</v>
      </c>
      <c r="AM97" s="27">
        <f t="shared" si="130"/>
        <v>582.48714575924646</v>
      </c>
      <c r="AN97" s="7">
        <f t="shared" si="101"/>
        <v>1.3510373152255322</v>
      </c>
      <c r="AO97" s="27">
        <f t="shared" si="102"/>
        <v>2161.6597043608513</v>
      </c>
      <c r="AP97" s="27">
        <f t="shared" si="103"/>
        <v>2053.5767191428085</v>
      </c>
      <c r="AQ97" s="7">
        <f t="shared" si="104"/>
        <v>1.3510373152255322</v>
      </c>
      <c r="AR97" s="27">
        <f t="shared" si="105"/>
        <v>309387.54518664686</v>
      </c>
      <c r="AS97" s="27">
        <f t="shared" si="106"/>
        <v>494.19285505546441</v>
      </c>
      <c r="AT97" s="27">
        <f t="shared" si="107"/>
        <v>4011.7178039874093</v>
      </c>
      <c r="AU97" s="7">
        <f>-SUM(AS$24:AS97)/AS$23</f>
        <v>1.3222263296375434</v>
      </c>
      <c r="AV97" s="27">
        <f t="shared" si="82"/>
        <v>494.19285505546441</v>
      </c>
      <c r="AW97" s="27">
        <f t="shared" si="108"/>
        <v>4011.7178039874093</v>
      </c>
      <c r="AX97" s="7">
        <f>-SUM(AV$24:AV97)/AV$23</f>
        <v>1.3222263296375434</v>
      </c>
      <c r="AY97" s="28"/>
      <c r="AZ97" s="27">
        <f t="shared" si="109"/>
        <v>976.89671832809768</v>
      </c>
      <c r="BA97" s="27">
        <f t="shared" si="110"/>
        <v>553.41261452954757</v>
      </c>
      <c r="BB97" s="27">
        <f t="shared" si="111"/>
        <v>423.48410379855028</v>
      </c>
      <c r="BC97" s="27">
        <f t="shared" si="112"/>
        <v>189317.98373490339</v>
      </c>
      <c r="BD97" s="27">
        <f t="shared" si="113"/>
        <v>39682.016265096579</v>
      </c>
      <c r="BE97" s="27">
        <f t="shared" si="114"/>
        <v>120069.56145174347</v>
      </c>
      <c r="BF97" s="27">
        <f t="shared" si="115"/>
        <v>0</v>
      </c>
      <c r="BG97" s="27">
        <f t="shared" si="116"/>
        <v>88.255628145340367</v>
      </c>
      <c r="BH97" s="27">
        <f t="shared" si="117"/>
        <v>264.76688443602114</v>
      </c>
      <c r="BI97" s="27">
        <f t="shared" si="118"/>
        <v>158.86013066161269</v>
      </c>
      <c r="BJ97" s="27">
        <f t="shared" si="119"/>
        <v>70.604502516272291</v>
      </c>
      <c r="BK97" s="7">
        <f t="shared" si="120"/>
        <v>1.1644758958350754</v>
      </c>
      <c r="BL97" s="27">
        <f t="shared" si="131"/>
        <v>582.48714575924646</v>
      </c>
      <c r="BM97" s="7">
        <f t="shared" si="121"/>
        <v>1.3510373152255322</v>
      </c>
      <c r="BN97" s="27">
        <f t="shared" si="122"/>
        <v>2161.6597043608513</v>
      </c>
      <c r="BO97" s="27">
        <f t="shared" si="123"/>
        <v>2053.5767191428085</v>
      </c>
      <c r="BP97" s="7">
        <f t="shared" si="124"/>
        <v>1.3510373152255322</v>
      </c>
      <c r="BQ97" s="27">
        <f t="shared" si="125"/>
        <v>309387.54518664686</v>
      </c>
      <c r="BR97" s="27">
        <f t="shared" si="126"/>
        <v>494.19285505546441</v>
      </c>
      <c r="BS97" s="27">
        <f t="shared" si="127"/>
        <v>4011.7178039874093</v>
      </c>
      <c r="BT97" s="7">
        <f>-SUM(BR$24:BR97)/BR$23</f>
        <v>1.3222263296375434</v>
      </c>
      <c r="BU97" s="27">
        <f t="shared" si="83"/>
        <v>494.19285505546441</v>
      </c>
      <c r="BV97" s="27">
        <f t="shared" si="128"/>
        <v>4011.7178039874093</v>
      </c>
      <c r="BW97" s="7">
        <f>-SUM(BU$24:BU97)/BU$23</f>
        <v>1.3222263296375434</v>
      </c>
      <c r="BX97" s="14"/>
      <c r="BY97" s="3"/>
      <c r="BZ97" s="3"/>
      <c r="CA97" s="3"/>
      <c r="CB97" s="3"/>
      <c r="CC97" s="3"/>
      <c r="CD97" s="3"/>
      <c r="CE97" s="3"/>
      <c r="CF97" s="3"/>
      <c r="CG97" s="3"/>
      <c r="CH97" s="3"/>
      <c r="CI97" s="3"/>
      <c r="CJ97" s="3"/>
      <c r="CK97" s="3"/>
      <c r="CL97" s="3"/>
      <c r="CM97" s="3"/>
      <c r="CN97" s="3"/>
      <c r="CO97" s="3"/>
    </row>
    <row r="98" spans="1:93" x14ac:dyDescent="0.25">
      <c r="A98" s="23">
        <v>75</v>
      </c>
      <c r="B98" s="27">
        <f t="shared" si="69"/>
        <v>976.89671832809768</v>
      </c>
      <c r="C98" s="27">
        <f t="shared" si="70"/>
        <v>552.17745256013495</v>
      </c>
      <c r="D98" s="27">
        <f t="shared" si="71"/>
        <v>424.71926576796272</v>
      </c>
      <c r="E98" s="27">
        <f t="shared" si="84"/>
        <v>188893.26446913544</v>
      </c>
      <c r="F98" s="27">
        <f t="shared" si="85"/>
        <v>40106.735530864542</v>
      </c>
      <c r="G98" s="27">
        <f t="shared" si="66"/>
        <v>121754.76387372089</v>
      </c>
      <c r="H98" s="27">
        <f t="shared" si="86"/>
        <v>0</v>
      </c>
      <c r="I98" s="27">
        <f t="shared" si="72"/>
        <v>88.4374202892119</v>
      </c>
      <c r="J98" s="27">
        <f t="shared" si="73"/>
        <v>265.3122608676357</v>
      </c>
      <c r="K98" s="27">
        <f t="shared" si="74"/>
        <v>159.18735652058143</v>
      </c>
      <c r="L98" s="27">
        <f t="shared" si="75"/>
        <v>70.749936231369517</v>
      </c>
      <c r="M98" s="7">
        <f t="shared" si="76"/>
        <v>1.1668745255206741</v>
      </c>
      <c r="N98" s="27">
        <f t="shared" si="129"/>
        <v>583.68697390879856</v>
      </c>
      <c r="O98" s="7">
        <f t="shared" si="77"/>
        <v>1.3565416084840889</v>
      </c>
      <c r="P98" s="27">
        <f t="shared" si="78"/>
        <v>2170.4665735745421</v>
      </c>
      <c r="Q98" s="27">
        <f t="shared" si="79"/>
        <v>2061.943244895815</v>
      </c>
      <c r="R98" s="7">
        <f t="shared" si="80"/>
        <v>1.3565416084840889</v>
      </c>
      <c r="S98" s="27">
        <f t="shared" si="67"/>
        <v>310648.02834285633</v>
      </c>
      <c r="T98" s="27">
        <f t="shared" si="81"/>
        <v>501.3595526589188</v>
      </c>
      <c r="U98" s="27">
        <f t="shared" si="87"/>
        <v>4513.0773566463286</v>
      </c>
      <c r="V98" s="7">
        <f>-SUM(T$24:T98)/T$23</f>
        <v>1.3624961732246053</v>
      </c>
      <c r="W98" s="27">
        <f t="shared" si="68"/>
        <v>501.3595526589188</v>
      </c>
      <c r="X98" s="27">
        <f t="shared" si="88"/>
        <v>4513.0773566463286</v>
      </c>
      <c r="Y98" s="7">
        <f>-SUM(W$24:W98)/W$23</f>
        <v>1.3624961732246053</v>
      </c>
      <c r="Z98" s="29"/>
      <c r="AA98" s="27">
        <f t="shared" si="89"/>
        <v>976.89671832809768</v>
      </c>
      <c r="AB98" s="27">
        <f t="shared" si="90"/>
        <v>552.17745256013495</v>
      </c>
      <c r="AC98" s="27">
        <f t="shared" si="91"/>
        <v>424.71926576796272</v>
      </c>
      <c r="AD98" s="27">
        <f t="shared" si="92"/>
        <v>188893.26446913544</v>
      </c>
      <c r="AE98" s="27">
        <f t="shared" si="93"/>
        <v>40106.735530864542</v>
      </c>
      <c r="AF98" s="27">
        <f t="shared" si="94"/>
        <v>121754.76387372089</v>
      </c>
      <c r="AG98" s="27">
        <f t="shared" si="95"/>
        <v>0</v>
      </c>
      <c r="AH98" s="27">
        <f t="shared" si="96"/>
        <v>88.4374202892119</v>
      </c>
      <c r="AI98" s="27">
        <f t="shared" si="97"/>
        <v>265.3122608676357</v>
      </c>
      <c r="AJ98" s="27">
        <f t="shared" si="98"/>
        <v>159.18735652058143</v>
      </c>
      <c r="AK98" s="27">
        <f t="shared" si="99"/>
        <v>70.749936231369517</v>
      </c>
      <c r="AL98" s="7">
        <f t="shared" si="100"/>
        <v>1.1668745255206741</v>
      </c>
      <c r="AM98" s="27">
        <f t="shared" si="130"/>
        <v>583.68697390879856</v>
      </c>
      <c r="AN98" s="7">
        <f t="shared" si="101"/>
        <v>1.3565416084840889</v>
      </c>
      <c r="AO98" s="27">
        <f t="shared" si="102"/>
        <v>2170.4665735745421</v>
      </c>
      <c r="AP98" s="27">
        <f t="shared" si="103"/>
        <v>2061.943244895815</v>
      </c>
      <c r="AQ98" s="7">
        <f t="shared" si="104"/>
        <v>1.3565416084840889</v>
      </c>
      <c r="AR98" s="27">
        <f t="shared" si="105"/>
        <v>310648.02834285633</v>
      </c>
      <c r="AS98" s="27">
        <f t="shared" si="106"/>
        <v>501.3595526589188</v>
      </c>
      <c r="AT98" s="27">
        <f t="shared" si="107"/>
        <v>4513.0773566463286</v>
      </c>
      <c r="AU98" s="7">
        <f>-SUM(AS$24:AS98)/AS$23</f>
        <v>1.3624961732246053</v>
      </c>
      <c r="AV98" s="27">
        <f t="shared" si="82"/>
        <v>501.3595526589188</v>
      </c>
      <c r="AW98" s="27">
        <f t="shared" si="108"/>
        <v>4513.0773566463286</v>
      </c>
      <c r="AX98" s="7">
        <f>-SUM(AV$24:AV98)/AV$23</f>
        <v>1.3624961732246053</v>
      </c>
      <c r="AY98" s="28"/>
      <c r="AZ98" s="27">
        <f t="shared" si="109"/>
        <v>976.89671832809768</v>
      </c>
      <c r="BA98" s="27">
        <f t="shared" si="110"/>
        <v>552.17745256013495</v>
      </c>
      <c r="BB98" s="27">
        <f t="shared" si="111"/>
        <v>424.71926576796272</v>
      </c>
      <c r="BC98" s="27">
        <f t="shared" si="112"/>
        <v>188893.26446913544</v>
      </c>
      <c r="BD98" s="27">
        <f t="shared" si="113"/>
        <v>40106.735530864542</v>
      </c>
      <c r="BE98" s="27">
        <f t="shared" si="114"/>
        <v>121754.76387372089</v>
      </c>
      <c r="BF98" s="27">
        <f t="shared" si="115"/>
        <v>0</v>
      </c>
      <c r="BG98" s="27">
        <f t="shared" si="116"/>
        <v>88.4374202892119</v>
      </c>
      <c r="BH98" s="27">
        <f t="shared" si="117"/>
        <v>265.3122608676357</v>
      </c>
      <c r="BI98" s="27">
        <f t="shared" si="118"/>
        <v>159.18735652058143</v>
      </c>
      <c r="BJ98" s="27">
        <f t="shared" si="119"/>
        <v>70.749936231369517</v>
      </c>
      <c r="BK98" s="7">
        <f t="shared" si="120"/>
        <v>1.1668745255206741</v>
      </c>
      <c r="BL98" s="27">
        <f t="shared" si="131"/>
        <v>583.68697390879856</v>
      </c>
      <c r="BM98" s="7">
        <f t="shared" si="121"/>
        <v>1.3565416084840889</v>
      </c>
      <c r="BN98" s="27">
        <f t="shared" si="122"/>
        <v>2170.4665735745421</v>
      </c>
      <c r="BO98" s="27">
        <f t="shared" si="123"/>
        <v>2061.943244895815</v>
      </c>
      <c r="BP98" s="7">
        <f t="shared" si="124"/>
        <v>1.3565416084840889</v>
      </c>
      <c r="BQ98" s="27">
        <f t="shared" si="125"/>
        <v>310648.02834285633</v>
      </c>
      <c r="BR98" s="27">
        <f t="shared" si="126"/>
        <v>501.3595526589188</v>
      </c>
      <c r="BS98" s="27">
        <f t="shared" si="127"/>
        <v>4513.0773566463286</v>
      </c>
      <c r="BT98" s="7">
        <f>-SUM(BR$24:BR98)/BR$23</f>
        <v>1.3624961732246053</v>
      </c>
      <c r="BU98" s="27">
        <f t="shared" si="83"/>
        <v>501.3595526589188</v>
      </c>
      <c r="BV98" s="27">
        <f t="shared" si="128"/>
        <v>4513.0773566463286</v>
      </c>
      <c r="BW98" s="7">
        <f>-SUM(BU$24:BU98)/BU$23</f>
        <v>1.3624961732246053</v>
      </c>
      <c r="BX98" s="14"/>
      <c r="BY98" s="3"/>
      <c r="BZ98" s="3"/>
      <c r="CA98" s="3"/>
      <c r="CB98" s="3"/>
      <c r="CC98" s="3"/>
      <c r="CD98" s="3"/>
      <c r="CE98" s="3"/>
      <c r="CF98" s="3"/>
      <c r="CG98" s="3"/>
      <c r="CH98" s="3"/>
      <c r="CI98" s="3"/>
      <c r="CJ98" s="3"/>
      <c r="CK98" s="3"/>
      <c r="CL98" s="3"/>
      <c r="CM98" s="3"/>
      <c r="CN98" s="3"/>
      <c r="CO98" s="3"/>
    </row>
    <row r="99" spans="1:93" x14ac:dyDescent="0.25">
      <c r="A99" s="23">
        <v>76</v>
      </c>
      <c r="B99" s="27">
        <f t="shared" si="69"/>
        <v>976.89671832809768</v>
      </c>
      <c r="C99" s="27">
        <f t="shared" si="70"/>
        <v>550.93868803497844</v>
      </c>
      <c r="D99" s="27">
        <f t="shared" si="71"/>
        <v>425.95803029311924</v>
      </c>
      <c r="E99" s="27">
        <f t="shared" si="84"/>
        <v>188467.30643884232</v>
      </c>
      <c r="F99" s="27">
        <f t="shared" si="85"/>
        <v>40532.693561157663</v>
      </c>
      <c r="G99" s="27">
        <f t="shared" si="66"/>
        <v>123446.3404246291</v>
      </c>
      <c r="H99" s="27">
        <f t="shared" si="86"/>
        <v>0</v>
      </c>
      <c r="I99" s="27">
        <f t="shared" si="72"/>
        <v>88.61958689513493</v>
      </c>
      <c r="J99" s="27">
        <f t="shared" si="73"/>
        <v>265.85876068540483</v>
      </c>
      <c r="K99" s="27">
        <f t="shared" si="74"/>
        <v>159.51525641124289</v>
      </c>
      <c r="L99" s="27">
        <f t="shared" si="75"/>
        <v>70.895669516107944</v>
      </c>
      <c r="M99" s="7">
        <f t="shared" si="76"/>
        <v>1.169278095990697</v>
      </c>
      <c r="N99" s="27">
        <f t="shared" si="129"/>
        <v>584.88927350789072</v>
      </c>
      <c r="O99" s="7">
        <f t="shared" si="77"/>
        <v>1.3620683269147225</v>
      </c>
      <c r="P99" s="27">
        <f t="shared" si="78"/>
        <v>2179.3093230635559</v>
      </c>
      <c r="Q99" s="27">
        <f t="shared" si="79"/>
        <v>2070.3438569103778</v>
      </c>
      <c r="R99" s="7">
        <f t="shared" si="80"/>
        <v>1.3620683269147225</v>
      </c>
      <c r="S99" s="27">
        <f t="shared" si="67"/>
        <v>311913.64686347143</v>
      </c>
      <c r="T99" s="27">
        <f t="shared" si="81"/>
        <v>508.55786507438938</v>
      </c>
      <c r="U99" s="27">
        <f t="shared" si="87"/>
        <v>5021.6352217207177</v>
      </c>
      <c r="V99" s="7">
        <f>-SUM(T$24:T99)/T$23</f>
        <v>1.4033441945157208</v>
      </c>
      <c r="W99" s="27">
        <f t="shared" si="68"/>
        <v>508.55786507438938</v>
      </c>
      <c r="X99" s="27">
        <f t="shared" si="88"/>
        <v>5021.6352217207177</v>
      </c>
      <c r="Y99" s="7">
        <f>-SUM(W$24:W99)/W$23</f>
        <v>1.4033441945157208</v>
      </c>
      <c r="Z99" s="29"/>
      <c r="AA99" s="27">
        <f t="shared" si="89"/>
        <v>976.89671832809768</v>
      </c>
      <c r="AB99" s="27">
        <f t="shared" si="90"/>
        <v>550.93868803497844</v>
      </c>
      <c r="AC99" s="27">
        <f t="shared" si="91"/>
        <v>425.95803029311924</v>
      </c>
      <c r="AD99" s="27">
        <f t="shared" si="92"/>
        <v>188467.30643884232</v>
      </c>
      <c r="AE99" s="27">
        <f t="shared" si="93"/>
        <v>40532.693561157663</v>
      </c>
      <c r="AF99" s="27">
        <f t="shared" si="94"/>
        <v>123446.3404246291</v>
      </c>
      <c r="AG99" s="27">
        <f t="shared" si="95"/>
        <v>0</v>
      </c>
      <c r="AH99" s="27">
        <f t="shared" si="96"/>
        <v>88.61958689513493</v>
      </c>
      <c r="AI99" s="27">
        <f t="shared" si="97"/>
        <v>265.85876068540483</v>
      </c>
      <c r="AJ99" s="27">
        <f t="shared" si="98"/>
        <v>159.51525641124289</v>
      </c>
      <c r="AK99" s="27">
        <f t="shared" si="99"/>
        <v>70.895669516107944</v>
      </c>
      <c r="AL99" s="7">
        <f t="shared" si="100"/>
        <v>1.169278095990697</v>
      </c>
      <c r="AM99" s="27">
        <f t="shared" si="130"/>
        <v>584.88927350789072</v>
      </c>
      <c r="AN99" s="7">
        <f t="shared" si="101"/>
        <v>1.3620683269147225</v>
      </c>
      <c r="AO99" s="27">
        <f t="shared" si="102"/>
        <v>2179.3093230635559</v>
      </c>
      <c r="AP99" s="27">
        <f t="shared" si="103"/>
        <v>2070.3438569103778</v>
      </c>
      <c r="AQ99" s="7">
        <f t="shared" si="104"/>
        <v>1.3620683269147225</v>
      </c>
      <c r="AR99" s="27">
        <f t="shared" si="105"/>
        <v>311913.64686347143</v>
      </c>
      <c r="AS99" s="27">
        <f t="shared" si="106"/>
        <v>508.55786507438938</v>
      </c>
      <c r="AT99" s="27">
        <f t="shared" si="107"/>
        <v>5021.6352217207177</v>
      </c>
      <c r="AU99" s="7">
        <f>-SUM(AS$24:AS99)/AS$23</f>
        <v>1.4033441945157208</v>
      </c>
      <c r="AV99" s="27">
        <f t="shared" si="82"/>
        <v>508.55786507438938</v>
      </c>
      <c r="AW99" s="27">
        <f t="shared" si="108"/>
        <v>5021.6352217207177</v>
      </c>
      <c r="AX99" s="7">
        <f>-SUM(AV$24:AV99)/AV$23</f>
        <v>1.4033441945157208</v>
      </c>
      <c r="AY99" s="28"/>
      <c r="AZ99" s="27">
        <f t="shared" si="109"/>
        <v>976.89671832809768</v>
      </c>
      <c r="BA99" s="27">
        <f t="shared" si="110"/>
        <v>550.93868803497844</v>
      </c>
      <c r="BB99" s="27">
        <f t="shared" si="111"/>
        <v>425.95803029311924</v>
      </c>
      <c r="BC99" s="27">
        <f t="shared" si="112"/>
        <v>188467.30643884232</v>
      </c>
      <c r="BD99" s="27">
        <f t="shared" si="113"/>
        <v>40532.693561157663</v>
      </c>
      <c r="BE99" s="27">
        <f t="shared" si="114"/>
        <v>123446.3404246291</v>
      </c>
      <c r="BF99" s="27">
        <f t="shared" si="115"/>
        <v>0</v>
      </c>
      <c r="BG99" s="27">
        <f t="shared" si="116"/>
        <v>88.61958689513493</v>
      </c>
      <c r="BH99" s="27">
        <f t="shared" si="117"/>
        <v>265.85876068540483</v>
      </c>
      <c r="BI99" s="27">
        <f t="shared" si="118"/>
        <v>159.51525641124289</v>
      </c>
      <c r="BJ99" s="27">
        <f t="shared" si="119"/>
        <v>70.895669516107944</v>
      </c>
      <c r="BK99" s="7">
        <f t="shared" si="120"/>
        <v>1.169278095990697</v>
      </c>
      <c r="BL99" s="27">
        <f t="shared" si="131"/>
        <v>584.88927350789072</v>
      </c>
      <c r="BM99" s="7">
        <f t="shared" si="121"/>
        <v>1.3620683269147225</v>
      </c>
      <c r="BN99" s="27">
        <f t="shared" si="122"/>
        <v>2179.3093230635559</v>
      </c>
      <c r="BO99" s="27">
        <f t="shared" si="123"/>
        <v>2070.3438569103778</v>
      </c>
      <c r="BP99" s="7">
        <f t="shared" si="124"/>
        <v>1.3620683269147225</v>
      </c>
      <c r="BQ99" s="27">
        <f t="shared" si="125"/>
        <v>311913.64686347143</v>
      </c>
      <c r="BR99" s="27">
        <f t="shared" si="126"/>
        <v>508.55786507438938</v>
      </c>
      <c r="BS99" s="27">
        <f t="shared" si="127"/>
        <v>5021.6352217207177</v>
      </c>
      <c r="BT99" s="7">
        <f>-SUM(BR$24:BR99)/BR$23</f>
        <v>1.4033441945157208</v>
      </c>
      <c r="BU99" s="27">
        <f t="shared" si="83"/>
        <v>508.55786507438938</v>
      </c>
      <c r="BV99" s="27">
        <f t="shared" si="128"/>
        <v>5021.6352217207177</v>
      </c>
      <c r="BW99" s="7">
        <f>-SUM(BU$24:BU99)/BU$23</f>
        <v>1.4033441945157208</v>
      </c>
      <c r="BX99" s="14"/>
      <c r="BY99" s="3"/>
      <c r="BZ99" s="3"/>
      <c r="CA99" s="3"/>
      <c r="CB99" s="3"/>
      <c r="CC99" s="3"/>
      <c r="CD99" s="3"/>
      <c r="CE99" s="3"/>
      <c r="CF99" s="3"/>
      <c r="CG99" s="3"/>
      <c r="CH99" s="3"/>
      <c r="CI99" s="3"/>
      <c r="CJ99" s="3"/>
      <c r="CK99" s="3"/>
      <c r="CL99" s="3"/>
      <c r="CM99" s="3"/>
      <c r="CN99" s="3"/>
      <c r="CO99" s="3"/>
    </row>
    <row r="100" spans="1:93" x14ac:dyDescent="0.25">
      <c r="A100" s="23">
        <v>77</v>
      </c>
      <c r="B100" s="27">
        <f t="shared" si="69"/>
        <v>976.89671832809768</v>
      </c>
      <c r="C100" s="27">
        <f t="shared" si="70"/>
        <v>549.69631044662356</v>
      </c>
      <c r="D100" s="27">
        <f t="shared" si="71"/>
        <v>427.20040788147423</v>
      </c>
      <c r="E100" s="27">
        <f t="shared" si="84"/>
        <v>188040.10603096086</v>
      </c>
      <c r="F100" s="27">
        <f t="shared" si="85"/>
        <v>40959.893969039134</v>
      </c>
      <c r="G100" s="27">
        <f t="shared" si="66"/>
        <v>125144.31563964154</v>
      </c>
      <c r="H100" s="27">
        <f t="shared" si="86"/>
        <v>0</v>
      </c>
      <c r="I100" s="27">
        <f t="shared" si="72"/>
        <v>88.802128734440004</v>
      </c>
      <c r="J100" s="27">
        <f t="shared" si="73"/>
        <v>266.40638620332004</v>
      </c>
      <c r="K100" s="27">
        <f t="shared" si="74"/>
        <v>159.84383172199205</v>
      </c>
      <c r="L100" s="27">
        <f t="shared" si="75"/>
        <v>71.041702987552</v>
      </c>
      <c r="M100" s="7">
        <f t="shared" si="76"/>
        <v>1.1716866174223513</v>
      </c>
      <c r="N100" s="27">
        <f t="shared" si="129"/>
        <v>586.09404964730402</v>
      </c>
      <c r="O100" s="7">
        <f t="shared" si="77"/>
        <v>1.3676175618803599</v>
      </c>
      <c r="P100" s="27">
        <f t="shared" si="78"/>
        <v>2188.1880990085756</v>
      </c>
      <c r="Q100" s="27">
        <f t="shared" si="79"/>
        <v>2078.7786940581468</v>
      </c>
      <c r="R100" s="7">
        <f t="shared" si="80"/>
        <v>1.3676175618803599</v>
      </c>
      <c r="S100" s="27">
        <f t="shared" si="67"/>
        <v>313184.4216706024</v>
      </c>
      <c r="T100" s="27">
        <f t="shared" si="81"/>
        <v>515.78792608274512</v>
      </c>
      <c r="U100" s="27">
        <f t="shared" si="87"/>
        <v>5537.4231478034626</v>
      </c>
      <c r="V100" s="7">
        <f>-SUM(T$24:T100)/T$23</f>
        <v>1.4447729435986723</v>
      </c>
      <c r="W100" s="27">
        <f t="shared" si="68"/>
        <v>515.78792608274512</v>
      </c>
      <c r="X100" s="27">
        <f t="shared" si="88"/>
        <v>5537.4231478034626</v>
      </c>
      <c r="Y100" s="7">
        <f>-SUM(W$24:W100)/W$23</f>
        <v>1.4447729435986723</v>
      </c>
      <c r="Z100" s="29"/>
      <c r="AA100" s="27">
        <f t="shared" si="89"/>
        <v>976.89671832809768</v>
      </c>
      <c r="AB100" s="27">
        <f t="shared" si="90"/>
        <v>549.69631044662356</v>
      </c>
      <c r="AC100" s="27">
        <f t="shared" si="91"/>
        <v>427.20040788147423</v>
      </c>
      <c r="AD100" s="27">
        <f t="shared" si="92"/>
        <v>188040.10603096086</v>
      </c>
      <c r="AE100" s="27">
        <f t="shared" si="93"/>
        <v>40959.893969039134</v>
      </c>
      <c r="AF100" s="27">
        <f t="shared" si="94"/>
        <v>125144.31563964154</v>
      </c>
      <c r="AG100" s="27">
        <f t="shared" si="95"/>
        <v>0</v>
      </c>
      <c r="AH100" s="27">
        <f t="shared" si="96"/>
        <v>88.802128734440004</v>
      </c>
      <c r="AI100" s="27">
        <f t="shared" si="97"/>
        <v>266.40638620332004</v>
      </c>
      <c r="AJ100" s="27">
        <f t="shared" si="98"/>
        <v>159.84383172199205</v>
      </c>
      <c r="AK100" s="27">
        <f t="shared" si="99"/>
        <v>71.041702987552</v>
      </c>
      <c r="AL100" s="7">
        <f t="shared" si="100"/>
        <v>1.1716866174223513</v>
      </c>
      <c r="AM100" s="27">
        <f t="shared" si="130"/>
        <v>586.09404964730402</v>
      </c>
      <c r="AN100" s="7">
        <f t="shared" si="101"/>
        <v>1.3676175618803599</v>
      </c>
      <c r="AO100" s="27">
        <f t="shared" si="102"/>
        <v>2188.1880990085756</v>
      </c>
      <c r="AP100" s="27">
        <f t="shared" si="103"/>
        <v>2078.7786940581468</v>
      </c>
      <c r="AQ100" s="7">
        <f t="shared" si="104"/>
        <v>1.3676175618803599</v>
      </c>
      <c r="AR100" s="27">
        <f t="shared" si="105"/>
        <v>313184.4216706024</v>
      </c>
      <c r="AS100" s="27">
        <f t="shared" si="106"/>
        <v>515.78792608274512</v>
      </c>
      <c r="AT100" s="27">
        <f t="shared" si="107"/>
        <v>5537.4231478034626</v>
      </c>
      <c r="AU100" s="7">
        <f>-SUM(AS$24:AS100)/AS$23</f>
        <v>1.4447729435986723</v>
      </c>
      <c r="AV100" s="27">
        <f t="shared" si="82"/>
        <v>515.78792608274512</v>
      </c>
      <c r="AW100" s="27">
        <f t="shared" si="108"/>
        <v>5537.4231478034626</v>
      </c>
      <c r="AX100" s="7">
        <f>-SUM(AV$24:AV100)/AV$23</f>
        <v>1.4447729435986723</v>
      </c>
      <c r="AY100" s="28"/>
      <c r="AZ100" s="27">
        <f t="shared" si="109"/>
        <v>976.89671832809768</v>
      </c>
      <c r="BA100" s="27">
        <f t="shared" si="110"/>
        <v>549.69631044662356</v>
      </c>
      <c r="BB100" s="27">
        <f t="shared" si="111"/>
        <v>427.20040788147423</v>
      </c>
      <c r="BC100" s="27">
        <f t="shared" si="112"/>
        <v>188040.10603096086</v>
      </c>
      <c r="BD100" s="27">
        <f t="shared" si="113"/>
        <v>40959.893969039134</v>
      </c>
      <c r="BE100" s="27">
        <f t="shared" si="114"/>
        <v>125144.31563964154</v>
      </c>
      <c r="BF100" s="27">
        <f t="shared" si="115"/>
        <v>0</v>
      </c>
      <c r="BG100" s="27">
        <f t="shared" si="116"/>
        <v>88.802128734440004</v>
      </c>
      <c r="BH100" s="27">
        <f t="shared" si="117"/>
        <v>266.40638620332004</v>
      </c>
      <c r="BI100" s="27">
        <f t="shared" si="118"/>
        <v>159.84383172199205</v>
      </c>
      <c r="BJ100" s="27">
        <f t="shared" si="119"/>
        <v>71.041702987552</v>
      </c>
      <c r="BK100" s="7">
        <f t="shared" si="120"/>
        <v>1.1716866174223513</v>
      </c>
      <c r="BL100" s="27">
        <f t="shared" si="131"/>
        <v>586.09404964730402</v>
      </c>
      <c r="BM100" s="7">
        <f t="shared" si="121"/>
        <v>1.3676175618803599</v>
      </c>
      <c r="BN100" s="27">
        <f t="shared" si="122"/>
        <v>2188.1880990085756</v>
      </c>
      <c r="BO100" s="27">
        <f t="shared" si="123"/>
        <v>2078.7786940581468</v>
      </c>
      <c r="BP100" s="7">
        <f t="shared" si="124"/>
        <v>1.3676175618803599</v>
      </c>
      <c r="BQ100" s="27">
        <f t="shared" si="125"/>
        <v>313184.4216706024</v>
      </c>
      <c r="BR100" s="27">
        <f t="shared" si="126"/>
        <v>515.78792608274512</v>
      </c>
      <c r="BS100" s="27">
        <f t="shared" si="127"/>
        <v>5537.4231478034626</v>
      </c>
      <c r="BT100" s="7">
        <f>-SUM(BR$24:BR100)/BR$23</f>
        <v>1.4447729435986723</v>
      </c>
      <c r="BU100" s="27">
        <f t="shared" si="83"/>
        <v>515.78792608274512</v>
      </c>
      <c r="BV100" s="27">
        <f t="shared" si="128"/>
        <v>5537.4231478034626</v>
      </c>
      <c r="BW100" s="7">
        <f>-SUM(BU$24:BU100)/BU$23</f>
        <v>1.4447729435986723</v>
      </c>
      <c r="BX100" s="14"/>
      <c r="BY100" s="3"/>
      <c r="BZ100" s="3"/>
      <c r="CA100" s="3"/>
      <c r="CB100" s="3"/>
      <c r="CC100" s="3"/>
      <c r="CD100" s="3"/>
      <c r="CE100" s="3"/>
      <c r="CF100" s="3"/>
      <c r="CG100" s="3"/>
      <c r="CH100" s="3"/>
      <c r="CI100" s="3"/>
      <c r="CJ100" s="3"/>
      <c r="CK100" s="3"/>
      <c r="CL100" s="3"/>
      <c r="CM100" s="3"/>
      <c r="CN100" s="3"/>
      <c r="CO100" s="3"/>
    </row>
    <row r="101" spans="1:93" x14ac:dyDescent="0.25">
      <c r="A101" s="23">
        <v>78</v>
      </c>
      <c r="B101" s="27">
        <f t="shared" si="69"/>
        <v>976.89671832809768</v>
      </c>
      <c r="C101" s="27">
        <f t="shared" si="70"/>
        <v>548.45030925696915</v>
      </c>
      <c r="D101" s="27">
        <f t="shared" si="71"/>
        <v>428.44640907112853</v>
      </c>
      <c r="E101" s="27">
        <f t="shared" si="84"/>
        <v>187611.65962188973</v>
      </c>
      <c r="F101" s="27">
        <f t="shared" si="85"/>
        <v>41388.340378110261</v>
      </c>
      <c r="G101" s="27">
        <f t="shared" si="66"/>
        <v>126848.71414970898</v>
      </c>
      <c r="H101" s="27">
        <f t="shared" si="86"/>
        <v>0</v>
      </c>
      <c r="I101" s="27">
        <f t="shared" si="72"/>
        <v>88.985046580046458</v>
      </c>
      <c r="J101" s="27">
        <f t="shared" si="73"/>
        <v>266.95513974013937</v>
      </c>
      <c r="K101" s="27">
        <f t="shared" si="74"/>
        <v>160.17308384408364</v>
      </c>
      <c r="L101" s="27">
        <f t="shared" si="75"/>
        <v>71.188037264037163</v>
      </c>
      <c r="M101" s="7">
        <f t="shared" si="76"/>
        <v>1.1741001000138072</v>
      </c>
      <c r="N101" s="27">
        <f t="shared" si="129"/>
        <v>587.30130742830659</v>
      </c>
      <c r="O101" s="7">
        <f t="shared" si="77"/>
        <v>1.3731894051161517</v>
      </c>
      <c r="P101" s="27">
        <f t="shared" si="78"/>
        <v>2197.1030481858429</v>
      </c>
      <c r="Q101" s="27">
        <f t="shared" si="79"/>
        <v>2087.2478957765506</v>
      </c>
      <c r="R101" s="7">
        <f t="shared" si="80"/>
        <v>1.3731894051161517</v>
      </c>
      <c r="S101" s="27">
        <f t="shared" si="67"/>
        <v>314460.37377159874</v>
      </c>
      <c r="T101" s="27">
        <f t="shared" si="81"/>
        <v>523.04987002014627</v>
      </c>
      <c r="U101" s="27">
        <f t="shared" si="87"/>
        <v>6060.4730178236086</v>
      </c>
      <c r="V101" s="7">
        <f>-SUM(T$24:T101)/T$23</f>
        <v>1.4867849813512946</v>
      </c>
      <c r="W101" s="27">
        <f t="shared" si="68"/>
        <v>523.04987002014627</v>
      </c>
      <c r="X101" s="27">
        <f t="shared" si="88"/>
        <v>6060.4730178236086</v>
      </c>
      <c r="Y101" s="7">
        <f>-SUM(W$24:W101)/W$23</f>
        <v>1.4867849813512946</v>
      </c>
      <c r="Z101" s="29"/>
      <c r="AA101" s="27">
        <f t="shared" si="89"/>
        <v>976.89671832809768</v>
      </c>
      <c r="AB101" s="27">
        <f t="shared" si="90"/>
        <v>548.45030925696915</v>
      </c>
      <c r="AC101" s="27">
        <f t="shared" si="91"/>
        <v>428.44640907112853</v>
      </c>
      <c r="AD101" s="27">
        <f t="shared" si="92"/>
        <v>187611.65962188973</v>
      </c>
      <c r="AE101" s="27">
        <f t="shared" si="93"/>
        <v>41388.340378110261</v>
      </c>
      <c r="AF101" s="27">
        <f t="shared" si="94"/>
        <v>126848.71414970898</v>
      </c>
      <c r="AG101" s="27">
        <f t="shared" si="95"/>
        <v>0</v>
      </c>
      <c r="AH101" s="27">
        <f t="shared" si="96"/>
        <v>88.985046580046458</v>
      </c>
      <c r="AI101" s="27">
        <f t="shared" si="97"/>
        <v>266.95513974013937</v>
      </c>
      <c r="AJ101" s="27">
        <f t="shared" si="98"/>
        <v>160.17308384408364</v>
      </c>
      <c r="AK101" s="27">
        <f t="shared" si="99"/>
        <v>71.188037264037163</v>
      </c>
      <c r="AL101" s="7">
        <f t="shared" si="100"/>
        <v>1.1741001000138072</v>
      </c>
      <c r="AM101" s="27">
        <f t="shared" si="130"/>
        <v>587.30130742830659</v>
      </c>
      <c r="AN101" s="7">
        <f t="shared" si="101"/>
        <v>1.3731894051161517</v>
      </c>
      <c r="AO101" s="27">
        <f t="shared" si="102"/>
        <v>2197.1030481858429</v>
      </c>
      <c r="AP101" s="27">
        <f t="shared" si="103"/>
        <v>2087.2478957765506</v>
      </c>
      <c r="AQ101" s="7">
        <f t="shared" si="104"/>
        <v>1.3731894051161517</v>
      </c>
      <c r="AR101" s="27">
        <f t="shared" si="105"/>
        <v>314460.37377159874</v>
      </c>
      <c r="AS101" s="27">
        <f t="shared" si="106"/>
        <v>523.04987002014627</v>
      </c>
      <c r="AT101" s="27">
        <f t="shared" si="107"/>
        <v>6060.4730178236086</v>
      </c>
      <c r="AU101" s="7">
        <f>-SUM(AS$24:AS101)/AS$23</f>
        <v>1.4867849813512946</v>
      </c>
      <c r="AV101" s="27">
        <f t="shared" si="82"/>
        <v>523.04987002014627</v>
      </c>
      <c r="AW101" s="27">
        <f t="shared" si="108"/>
        <v>6060.4730178236086</v>
      </c>
      <c r="AX101" s="7">
        <f>-SUM(AV$24:AV101)/AV$23</f>
        <v>1.4867849813512946</v>
      </c>
      <c r="AY101" s="28"/>
      <c r="AZ101" s="27">
        <f t="shared" si="109"/>
        <v>976.89671832809768</v>
      </c>
      <c r="BA101" s="27">
        <f t="shared" si="110"/>
        <v>548.45030925696915</v>
      </c>
      <c r="BB101" s="27">
        <f t="shared" si="111"/>
        <v>428.44640907112853</v>
      </c>
      <c r="BC101" s="27">
        <f t="shared" si="112"/>
        <v>187611.65962188973</v>
      </c>
      <c r="BD101" s="27">
        <f t="shared" si="113"/>
        <v>41388.340378110261</v>
      </c>
      <c r="BE101" s="27">
        <f t="shared" si="114"/>
        <v>126848.71414970898</v>
      </c>
      <c r="BF101" s="27">
        <f t="shared" si="115"/>
        <v>0</v>
      </c>
      <c r="BG101" s="27">
        <f t="shared" si="116"/>
        <v>88.985046580046458</v>
      </c>
      <c r="BH101" s="27">
        <f t="shared" si="117"/>
        <v>266.95513974013937</v>
      </c>
      <c r="BI101" s="27">
        <f t="shared" si="118"/>
        <v>160.17308384408364</v>
      </c>
      <c r="BJ101" s="27">
        <f t="shared" si="119"/>
        <v>71.188037264037163</v>
      </c>
      <c r="BK101" s="7">
        <f t="shared" si="120"/>
        <v>1.1741001000138072</v>
      </c>
      <c r="BL101" s="27">
        <f t="shared" si="131"/>
        <v>587.30130742830659</v>
      </c>
      <c r="BM101" s="7">
        <f t="shared" si="121"/>
        <v>1.3731894051161517</v>
      </c>
      <c r="BN101" s="27">
        <f t="shared" si="122"/>
        <v>2197.1030481858429</v>
      </c>
      <c r="BO101" s="27">
        <f t="shared" si="123"/>
        <v>2087.2478957765506</v>
      </c>
      <c r="BP101" s="7">
        <f t="shared" si="124"/>
        <v>1.3731894051161517</v>
      </c>
      <c r="BQ101" s="27">
        <f t="shared" si="125"/>
        <v>314460.37377159874</v>
      </c>
      <c r="BR101" s="27">
        <f t="shared" si="126"/>
        <v>523.04987002014627</v>
      </c>
      <c r="BS101" s="27">
        <f t="shared" si="127"/>
        <v>6060.4730178236086</v>
      </c>
      <c r="BT101" s="7">
        <f>-SUM(BR$24:BR101)/BR$23</f>
        <v>1.4867849813512946</v>
      </c>
      <c r="BU101" s="27">
        <f t="shared" si="83"/>
        <v>523.04987002014627</v>
      </c>
      <c r="BV101" s="27">
        <f t="shared" si="128"/>
        <v>6060.4730178236086</v>
      </c>
      <c r="BW101" s="7">
        <f>-SUM(BU$24:BU101)/BU$23</f>
        <v>1.4867849813512946</v>
      </c>
      <c r="BX101" s="14"/>
      <c r="BY101" s="3"/>
      <c r="BZ101" s="3"/>
      <c r="CA101" s="3"/>
      <c r="CB101" s="3"/>
      <c r="CC101" s="3"/>
      <c r="CD101" s="3"/>
      <c r="CE101" s="3"/>
      <c r="CF101" s="3"/>
      <c r="CG101" s="3"/>
      <c r="CH101" s="3"/>
      <c r="CI101" s="3"/>
      <c r="CJ101" s="3"/>
      <c r="CK101" s="3"/>
      <c r="CL101" s="3"/>
      <c r="CM101" s="3"/>
      <c r="CN101" s="3"/>
      <c r="CO101" s="3"/>
    </row>
    <row r="102" spans="1:93" x14ac:dyDescent="0.25">
      <c r="A102" s="23">
        <v>79</v>
      </c>
      <c r="B102" s="27">
        <f t="shared" si="69"/>
        <v>976.89671832809768</v>
      </c>
      <c r="C102" s="27">
        <f t="shared" si="70"/>
        <v>547.20067389717849</v>
      </c>
      <c r="D102" s="27">
        <f t="shared" si="71"/>
        <v>429.6960444309193</v>
      </c>
      <c r="E102" s="27">
        <f t="shared" si="84"/>
        <v>187181.96357745881</v>
      </c>
      <c r="F102" s="27">
        <f t="shared" si="85"/>
        <v>41818.036422541183</v>
      </c>
      <c r="G102" s="27">
        <f t="shared" si="66"/>
        <v>128559.56068193779</v>
      </c>
      <c r="H102" s="27">
        <f t="shared" si="86"/>
        <v>0</v>
      </c>
      <c r="I102" s="27">
        <f t="shared" si="72"/>
        <v>89.168341206465669</v>
      </c>
      <c r="J102" s="27">
        <f t="shared" si="73"/>
        <v>267.50502361939704</v>
      </c>
      <c r="K102" s="27">
        <f t="shared" si="74"/>
        <v>160.50301417163823</v>
      </c>
      <c r="L102" s="27">
        <f t="shared" si="75"/>
        <v>71.334672965172544</v>
      </c>
      <c r="M102" s="7">
        <f t="shared" si="76"/>
        <v>1.1765185539842415</v>
      </c>
      <c r="N102" s="27">
        <f t="shared" si="129"/>
        <v>588.51105196267349</v>
      </c>
      <c r="O102" s="7">
        <f t="shared" si="77"/>
        <v>1.3787839487309894</v>
      </c>
      <c r="P102" s="27">
        <f t="shared" si="78"/>
        <v>2206.0543179695833</v>
      </c>
      <c r="Q102" s="27">
        <f t="shared" si="79"/>
        <v>2095.7516020711041</v>
      </c>
      <c r="R102" s="7">
        <f t="shared" si="80"/>
        <v>1.3787839487309894</v>
      </c>
      <c r="S102" s="27">
        <f t="shared" si="67"/>
        <v>315741.5242593966</v>
      </c>
      <c r="T102" s="27">
        <f t="shared" si="81"/>
        <v>530.34383178033295</v>
      </c>
      <c r="U102" s="27">
        <f t="shared" si="87"/>
        <v>6590.8168496039416</v>
      </c>
      <c r="V102" s="7">
        <f>-SUM(T$24:T102)/T$23</f>
        <v>1.5293828794862612</v>
      </c>
      <c r="W102" s="27">
        <f t="shared" si="68"/>
        <v>530.34383178033295</v>
      </c>
      <c r="X102" s="27">
        <f t="shared" si="88"/>
        <v>6590.8168496039416</v>
      </c>
      <c r="Y102" s="7">
        <f>-SUM(W$24:W102)/W$23</f>
        <v>1.5293828794862612</v>
      </c>
      <c r="Z102" s="29"/>
      <c r="AA102" s="27">
        <f t="shared" si="89"/>
        <v>976.89671832809768</v>
      </c>
      <c r="AB102" s="27">
        <f t="shared" si="90"/>
        <v>547.20067389717849</v>
      </c>
      <c r="AC102" s="27">
        <f t="shared" si="91"/>
        <v>429.6960444309193</v>
      </c>
      <c r="AD102" s="27">
        <f t="shared" si="92"/>
        <v>187181.96357745881</v>
      </c>
      <c r="AE102" s="27">
        <f t="shared" si="93"/>
        <v>41818.036422541183</v>
      </c>
      <c r="AF102" s="27">
        <f t="shared" si="94"/>
        <v>128559.56068193779</v>
      </c>
      <c r="AG102" s="27">
        <f t="shared" si="95"/>
        <v>0</v>
      </c>
      <c r="AH102" s="27">
        <f t="shared" si="96"/>
        <v>89.168341206465669</v>
      </c>
      <c r="AI102" s="27">
        <f t="shared" si="97"/>
        <v>267.50502361939704</v>
      </c>
      <c r="AJ102" s="27">
        <f t="shared" si="98"/>
        <v>160.50301417163823</v>
      </c>
      <c r="AK102" s="27">
        <f t="shared" si="99"/>
        <v>71.334672965172544</v>
      </c>
      <c r="AL102" s="7">
        <f t="shared" si="100"/>
        <v>1.1765185539842415</v>
      </c>
      <c r="AM102" s="27">
        <f t="shared" si="130"/>
        <v>588.51105196267349</v>
      </c>
      <c r="AN102" s="7">
        <f t="shared" si="101"/>
        <v>1.3787839487309894</v>
      </c>
      <c r="AO102" s="27">
        <f t="shared" si="102"/>
        <v>2206.0543179695833</v>
      </c>
      <c r="AP102" s="27">
        <f t="shared" si="103"/>
        <v>2095.7516020711041</v>
      </c>
      <c r="AQ102" s="7">
        <f t="shared" si="104"/>
        <v>1.3787839487309894</v>
      </c>
      <c r="AR102" s="27">
        <f t="shared" si="105"/>
        <v>315741.5242593966</v>
      </c>
      <c r="AS102" s="27">
        <f t="shared" si="106"/>
        <v>530.34383178033295</v>
      </c>
      <c r="AT102" s="27">
        <f t="shared" si="107"/>
        <v>6590.8168496039416</v>
      </c>
      <c r="AU102" s="7">
        <f>-SUM(AS$24:AS102)/AS$23</f>
        <v>1.5293828794862612</v>
      </c>
      <c r="AV102" s="27">
        <f t="shared" si="82"/>
        <v>530.34383178033295</v>
      </c>
      <c r="AW102" s="27">
        <f t="shared" si="108"/>
        <v>6590.8168496039416</v>
      </c>
      <c r="AX102" s="7">
        <f>-SUM(AV$24:AV102)/AV$23</f>
        <v>1.5293828794862612</v>
      </c>
      <c r="AY102" s="28"/>
      <c r="AZ102" s="27">
        <f t="shared" si="109"/>
        <v>976.89671832809768</v>
      </c>
      <c r="BA102" s="27">
        <f t="shared" si="110"/>
        <v>547.20067389717849</v>
      </c>
      <c r="BB102" s="27">
        <f t="shared" si="111"/>
        <v>429.6960444309193</v>
      </c>
      <c r="BC102" s="27">
        <f t="shared" si="112"/>
        <v>187181.96357745881</v>
      </c>
      <c r="BD102" s="27">
        <f t="shared" si="113"/>
        <v>41818.036422541183</v>
      </c>
      <c r="BE102" s="27">
        <f t="shared" si="114"/>
        <v>128559.56068193779</v>
      </c>
      <c r="BF102" s="27">
        <f t="shared" si="115"/>
        <v>0</v>
      </c>
      <c r="BG102" s="27">
        <f t="shared" si="116"/>
        <v>89.168341206465669</v>
      </c>
      <c r="BH102" s="27">
        <f t="shared" si="117"/>
        <v>267.50502361939704</v>
      </c>
      <c r="BI102" s="27">
        <f t="shared" si="118"/>
        <v>160.50301417163823</v>
      </c>
      <c r="BJ102" s="27">
        <f t="shared" si="119"/>
        <v>71.334672965172544</v>
      </c>
      <c r="BK102" s="7">
        <f t="shared" si="120"/>
        <v>1.1765185539842415</v>
      </c>
      <c r="BL102" s="27">
        <f t="shared" si="131"/>
        <v>588.51105196267349</v>
      </c>
      <c r="BM102" s="7">
        <f t="shared" si="121"/>
        <v>1.3787839487309894</v>
      </c>
      <c r="BN102" s="27">
        <f t="shared" si="122"/>
        <v>2206.0543179695833</v>
      </c>
      <c r="BO102" s="27">
        <f t="shared" si="123"/>
        <v>2095.7516020711041</v>
      </c>
      <c r="BP102" s="7">
        <f t="shared" si="124"/>
        <v>1.3787839487309894</v>
      </c>
      <c r="BQ102" s="27">
        <f t="shared" si="125"/>
        <v>315741.5242593966</v>
      </c>
      <c r="BR102" s="27">
        <f t="shared" si="126"/>
        <v>530.34383178033295</v>
      </c>
      <c r="BS102" s="27">
        <f t="shared" si="127"/>
        <v>6590.8168496039416</v>
      </c>
      <c r="BT102" s="7">
        <f>-SUM(BR$24:BR102)/BR$23</f>
        <v>1.5293828794862612</v>
      </c>
      <c r="BU102" s="27">
        <f t="shared" si="83"/>
        <v>530.34383178033295</v>
      </c>
      <c r="BV102" s="27">
        <f t="shared" si="128"/>
        <v>6590.8168496039416</v>
      </c>
      <c r="BW102" s="7">
        <f>-SUM(BU$24:BU102)/BU$23</f>
        <v>1.5293828794862612</v>
      </c>
      <c r="BX102" s="14"/>
      <c r="BY102" s="3"/>
      <c r="BZ102" s="3"/>
      <c r="CA102" s="3"/>
      <c r="CB102" s="3"/>
      <c r="CC102" s="3"/>
      <c r="CD102" s="3"/>
      <c r="CE102" s="3"/>
      <c r="CF102" s="3"/>
      <c r="CG102" s="3"/>
      <c r="CH102" s="3"/>
      <c r="CI102" s="3"/>
      <c r="CJ102" s="3"/>
      <c r="CK102" s="3"/>
      <c r="CL102" s="3"/>
      <c r="CM102" s="3"/>
      <c r="CN102" s="3"/>
      <c r="CO102" s="3"/>
    </row>
    <row r="103" spans="1:93" x14ac:dyDescent="0.25">
      <c r="A103" s="23">
        <v>80</v>
      </c>
      <c r="B103" s="27">
        <f t="shared" si="69"/>
        <v>976.89671832809768</v>
      </c>
      <c r="C103" s="27">
        <f t="shared" si="70"/>
        <v>545.94739376758832</v>
      </c>
      <c r="D103" s="27">
        <f t="shared" si="71"/>
        <v>430.94932456050952</v>
      </c>
      <c r="E103" s="27">
        <f t="shared" si="84"/>
        <v>186751.01425289831</v>
      </c>
      <c r="F103" s="27">
        <f t="shared" si="85"/>
        <v>42248.985747101695</v>
      </c>
      <c r="G103" s="27">
        <f t="shared" si="66"/>
        <v>130276.88005996885</v>
      </c>
      <c r="H103" s="27">
        <f t="shared" si="86"/>
        <v>0</v>
      </c>
      <c r="I103" s="27">
        <f t="shared" si="72"/>
        <v>89.352013389804469</v>
      </c>
      <c r="J103" s="27">
        <f t="shared" si="73"/>
        <v>268.05604016941345</v>
      </c>
      <c r="K103" s="27">
        <f t="shared" si="74"/>
        <v>160.83362410164807</v>
      </c>
      <c r="L103" s="27">
        <f t="shared" si="75"/>
        <v>71.481610711843572</v>
      </c>
      <c r="M103" s="7">
        <f t="shared" si="76"/>
        <v>1.1789419895738813</v>
      </c>
      <c r="N103" s="27">
        <f t="shared" si="129"/>
        <v>589.72328837270959</v>
      </c>
      <c r="O103" s="7">
        <f t="shared" si="77"/>
        <v>1.3844012852090268</v>
      </c>
      <c r="P103" s="27">
        <f t="shared" si="78"/>
        <v>2215.0420563344428</v>
      </c>
      <c r="Q103" s="27">
        <f t="shared" si="79"/>
        <v>2104.2899535177207</v>
      </c>
      <c r="R103" s="7">
        <f t="shared" si="80"/>
        <v>1.3844012852090268</v>
      </c>
      <c r="S103" s="27">
        <f t="shared" si="67"/>
        <v>317027.89431286714</v>
      </c>
      <c r="T103" s="27">
        <f t="shared" si="81"/>
        <v>537.66994681691335</v>
      </c>
      <c r="U103" s="27">
        <f t="shared" si="87"/>
        <v>7128.4867964208552</v>
      </c>
      <c r="V103" s="7">
        <f>-SUM(T$24:T103)/T$23</f>
        <v>1.5725692205960533</v>
      </c>
      <c r="W103" s="27">
        <f t="shared" si="68"/>
        <v>537.66994681691335</v>
      </c>
      <c r="X103" s="27">
        <f t="shared" si="88"/>
        <v>7128.4867964208552</v>
      </c>
      <c r="Y103" s="7">
        <f>-SUM(W$24:W103)/W$23</f>
        <v>1.5725692205960533</v>
      </c>
      <c r="Z103" s="29"/>
      <c r="AA103" s="27">
        <f t="shared" si="89"/>
        <v>976.89671832809768</v>
      </c>
      <c r="AB103" s="27">
        <f t="shared" si="90"/>
        <v>545.94739376758832</v>
      </c>
      <c r="AC103" s="27">
        <f t="shared" si="91"/>
        <v>430.94932456050952</v>
      </c>
      <c r="AD103" s="27">
        <f t="shared" si="92"/>
        <v>186751.01425289831</v>
      </c>
      <c r="AE103" s="27">
        <f t="shared" si="93"/>
        <v>42248.985747101695</v>
      </c>
      <c r="AF103" s="27">
        <f t="shared" si="94"/>
        <v>130276.88005996885</v>
      </c>
      <c r="AG103" s="27">
        <f t="shared" si="95"/>
        <v>0</v>
      </c>
      <c r="AH103" s="27">
        <f t="shared" si="96"/>
        <v>89.352013389804469</v>
      </c>
      <c r="AI103" s="27">
        <f t="shared" si="97"/>
        <v>268.05604016941345</v>
      </c>
      <c r="AJ103" s="27">
        <f t="shared" si="98"/>
        <v>160.83362410164807</v>
      </c>
      <c r="AK103" s="27">
        <f t="shared" si="99"/>
        <v>71.481610711843572</v>
      </c>
      <c r="AL103" s="7">
        <f t="shared" si="100"/>
        <v>1.1789419895738813</v>
      </c>
      <c r="AM103" s="27">
        <f t="shared" si="130"/>
        <v>589.72328837270959</v>
      </c>
      <c r="AN103" s="7">
        <f t="shared" si="101"/>
        <v>1.3844012852090268</v>
      </c>
      <c r="AO103" s="27">
        <f t="shared" si="102"/>
        <v>2215.0420563344428</v>
      </c>
      <c r="AP103" s="27">
        <f t="shared" si="103"/>
        <v>2104.2899535177207</v>
      </c>
      <c r="AQ103" s="7">
        <f t="shared" si="104"/>
        <v>1.3844012852090268</v>
      </c>
      <c r="AR103" s="27">
        <f t="shared" si="105"/>
        <v>317027.89431286714</v>
      </c>
      <c r="AS103" s="27">
        <f t="shared" si="106"/>
        <v>537.66994681691335</v>
      </c>
      <c r="AT103" s="27">
        <f t="shared" si="107"/>
        <v>7128.4867964208552</v>
      </c>
      <c r="AU103" s="7">
        <f>-SUM(AS$24:AS103)/AS$23</f>
        <v>1.5725692205960533</v>
      </c>
      <c r="AV103" s="27">
        <f t="shared" si="82"/>
        <v>537.66994681691335</v>
      </c>
      <c r="AW103" s="27">
        <f t="shared" si="108"/>
        <v>7128.4867964208552</v>
      </c>
      <c r="AX103" s="7">
        <f>-SUM(AV$24:AV103)/AV$23</f>
        <v>1.5725692205960533</v>
      </c>
      <c r="AY103" s="28"/>
      <c r="AZ103" s="27">
        <f t="shared" si="109"/>
        <v>976.89671832809768</v>
      </c>
      <c r="BA103" s="27">
        <f t="shared" si="110"/>
        <v>545.94739376758832</v>
      </c>
      <c r="BB103" s="27">
        <f t="shared" si="111"/>
        <v>430.94932456050952</v>
      </c>
      <c r="BC103" s="27">
        <f t="shared" si="112"/>
        <v>186751.01425289831</v>
      </c>
      <c r="BD103" s="27">
        <f t="shared" si="113"/>
        <v>42248.985747101695</v>
      </c>
      <c r="BE103" s="27">
        <f t="shared" si="114"/>
        <v>130276.88005996885</v>
      </c>
      <c r="BF103" s="27">
        <f t="shared" si="115"/>
        <v>0</v>
      </c>
      <c r="BG103" s="27">
        <f t="shared" si="116"/>
        <v>89.352013389804469</v>
      </c>
      <c r="BH103" s="27">
        <f t="shared" si="117"/>
        <v>268.05604016941345</v>
      </c>
      <c r="BI103" s="27">
        <f t="shared" si="118"/>
        <v>160.83362410164807</v>
      </c>
      <c r="BJ103" s="27">
        <f t="shared" si="119"/>
        <v>71.481610711843572</v>
      </c>
      <c r="BK103" s="7">
        <f t="shared" si="120"/>
        <v>1.1789419895738813</v>
      </c>
      <c r="BL103" s="27">
        <f t="shared" si="131"/>
        <v>589.72328837270959</v>
      </c>
      <c r="BM103" s="7">
        <f t="shared" si="121"/>
        <v>1.3844012852090268</v>
      </c>
      <c r="BN103" s="27">
        <f t="shared" si="122"/>
        <v>2215.0420563344428</v>
      </c>
      <c r="BO103" s="27">
        <f t="shared" si="123"/>
        <v>2104.2899535177207</v>
      </c>
      <c r="BP103" s="7">
        <f t="shared" si="124"/>
        <v>1.3844012852090268</v>
      </c>
      <c r="BQ103" s="27">
        <f t="shared" si="125"/>
        <v>317027.89431286714</v>
      </c>
      <c r="BR103" s="27">
        <f t="shared" si="126"/>
        <v>537.66994681691335</v>
      </c>
      <c r="BS103" s="27">
        <f t="shared" si="127"/>
        <v>7128.4867964208552</v>
      </c>
      <c r="BT103" s="7">
        <f>-SUM(BR$24:BR103)/BR$23</f>
        <v>1.5725692205960533</v>
      </c>
      <c r="BU103" s="27">
        <f t="shared" si="83"/>
        <v>537.66994681691335</v>
      </c>
      <c r="BV103" s="27">
        <f t="shared" si="128"/>
        <v>7128.4867964208552</v>
      </c>
      <c r="BW103" s="7">
        <f>-SUM(BU$24:BU103)/BU$23</f>
        <v>1.5725692205960533</v>
      </c>
      <c r="BX103" s="14"/>
      <c r="BY103" s="3"/>
      <c r="BZ103" s="3"/>
      <c r="CA103" s="3"/>
      <c r="CB103" s="3"/>
      <c r="CC103" s="3"/>
      <c r="CD103" s="3"/>
      <c r="CE103" s="3"/>
      <c r="CF103" s="3"/>
      <c r="CG103" s="3"/>
      <c r="CH103" s="3"/>
      <c r="CI103" s="3"/>
      <c r="CJ103" s="3"/>
      <c r="CK103" s="3"/>
      <c r="CL103" s="3"/>
      <c r="CM103" s="3"/>
      <c r="CN103" s="3"/>
      <c r="CO103" s="3"/>
    </row>
    <row r="104" spans="1:93" x14ac:dyDescent="0.25">
      <c r="A104" s="23">
        <v>81</v>
      </c>
      <c r="B104" s="27">
        <f t="shared" si="69"/>
        <v>976.89671832809768</v>
      </c>
      <c r="C104" s="27">
        <f t="shared" si="70"/>
        <v>544.69045823762008</v>
      </c>
      <c r="D104" s="27">
        <f t="shared" si="71"/>
        <v>432.2062600904776</v>
      </c>
      <c r="E104" s="27">
        <f t="shared" si="84"/>
        <v>186318.80799280782</v>
      </c>
      <c r="F104" s="27">
        <f t="shared" si="85"/>
        <v>42681.19200719217</v>
      </c>
      <c r="G104" s="27">
        <f t="shared" si="66"/>
        <v>132000.69720435934</v>
      </c>
      <c r="H104" s="27">
        <f t="shared" si="86"/>
        <v>0</v>
      </c>
      <c r="I104" s="27">
        <f t="shared" si="72"/>
        <v>89.536063907768266</v>
      </c>
      <c r="J104" s="27">
        <f t="shared" si="73"/>
        <v>268.60819172330486</v>
      </c>
      <c r="K104" s="27">
        <f t="shared" si="74"/>
        <v>161.16491503398291</v>
      </c>
      <c r="L104" s="27">
        <f t="shared" si="75"/>
        <v>71.628851126214613</v>
      </c>
      <c r="M104" s="7">
        <f t="shared" si="76"/>
        <v>1.1813704170440462</v>
      </c>
      <c r="N104" s="27">
        <f t="shared" si="129"/>
        <v>590.93802179127067</v>
      </c>
      <c r="O104" s="7">
        <f t="shared" si="77"/>
        <v>1.3900415074112102</v>
      </c>
      <c r="P104" s="27">
        <f t="shared" si="78"/>
        <v>2224.0664118579366</v>
      </c>
      <c r="Q104" s="27">
        <f t="shared" si="79"/>
        <v>2112.8630912650397</v>
      </c>
      <c r="R104" s="7">
        <f t="shared" si="80"/>
        <v>1.3900415074112102</v>
      </c>
      <c r="S104" s="27">
        <f t="shared" si="67"/>
        <v>318319.50519716716</v>
      </c>
      <c r="T104" s="27">
        <f t="shared" si="81"/>
        <v>545.02835114567119</v>
      </c>
      <c r="U104" s="27">
        <f t="shared" si="87"/>
        <v>7673.5151475665261</v>
      </c>
      <c r="V104" s="7">
        <f>-SUM(T$24:T104)/T$23</f>
        <v>1.6163465981981153</v>
      </c>
      <c r="W104" s="27">
        <f t="shared" si="68"/>
        <v>545.02835114567119</v>
      </c>
      <c r="X104" s="27">
        <f t="shared" si="88"/>
        <v>7673.5151475665261</v>
      </c>
      <c r="Y104" s="7">
        <f>-SUM(W$24:W104)/W$23</f>
        <v>1.6163465981981153</v>
      </c>
      <c r="Z104" s="29"/>
      <c r="AA104" s="27">
        <f t="shared" si="89"/>
        <v>976.89671832809768</v>
      </c>
      <c r="AB104" s="27">
        <f t="shared" si="90"/>
        <v>544.69045823762008</v>
      </c>
      <c r="AC104" s="27">
        <f t="shared" si="91"/>
        <v>432.2062600904776</v>
      </c>
      <c r="AD104" s="27">
        <f t="shared" si="92"/>
        <v>186318.80799280782</v>
      </c>
      <c r="AE104" s="27">
        <f t="shared" si="93"/>
        <v>42681.19200719217</v>
      </c>
      <c r="AF104" s="27">
        <f t="shared" si="94"/>
        <v>132000.69720435934</v>
      </c>
      <c r="AG104" s="27">
        <f t="shared" si="95"/>
        <v>0</v>
      </c>
      <c r="AH104" s="27">
        <f t="shared" si="96"/>
        <v>89.536063907768266</v>
      </c>
      <c r="AI104" s="27">
        <f t="shared" si="97"/>
        <v>268.60819172330486</v>
      </c>
      <c r="AJ104" s="27">
        <f t="shared" si="98"/>
        <v>161.16491503398291</v>
      </c>
      <c r="AK104" s="27">
        <f t="shared" si="99"/>
        <v>71.628851126214613</v>
      </c>
      <c r="AL104" s="7">
        <f t="shared" si="100"/>
        <v>1.1813704170440462</v>
      </c>
      <c r="AM104" s="27">
        <f t="shared" si="130"/>
        <v>590.93802179127067</v>
      </c>
      <c r="AN104" s="7">
        <f t="shared" si="101"/>
        <v>1.3900415074112102</v>
      </c>
      <c r="AO104" s="27">
        <f t="shared" si="102"/>
        <v>2224.0664118579366</v>
      </c>
      <c r="AP104" s="27">
        <f t="shared" si="103"/>
        <v>2112.8630912650397</v>
      </c>
      <c r="AQ104" s="7">
        <f t="shared" si="104"/>
        <v>1.3900415074112102</v>
      </c>
      <c r="AR104" s="27">
        <f t="shared" si="105"/>
        <v>318319.50519716716</v>
      </c>
      <c r="AS104" s="27">
        <f t="shared" si="106"/>
        <v>545.02835114567119</v>
      </c>
      <c r="AT104" s="27">
        <f t="shared" si="107"/>
        <v>7673.5151475665261</v>
      </c>
      <c r="AU104" s="7">
        <f>-SUM(AS$24:AS104)/AS$23</f>
        <v>1.6163465981981153</v>
      </c>
      <c r="AV104" s="27">
        <f t="shared" si="82"/>
        <v>545.02835114567119</v>
      </c>
      <c r="AW104" s="27">
        <f t="shared" si="108"/>
        <v>7673.5151475665261</v>
      </c>
      <c r="AX104" s="7">
        <f>-SUM(AV$24:AV104)/AV$23</f>
        <v>1.6163465981981153</v>
      </c>
      <c r="AY104" s="28"/>
      <c r="AZ104" s="27">
        <f t="shared" si="109"/>
        <v>976.89671832809768</v>
      </c>
      <c r="BA104" s="27">
        <f t="shared" si="110"/>
        <v>544.69045823762008</v>
      </c>
      <c r="BB104" s="27">
        <f t="shared" si="111"/>
        <v>432.2062600904776</v>
      </c>
      <c r="BC104" s="27">
        <f t="shared" si="112"/>
        <v>186318.80799280782</v>
      </c>
      <c r="BD104" s="27">
        <f t="shared" si="113"/>
        <v>42681.19200719217</v>
      </c>
      <c r="BE104" s="27">
        <f t="shared" si="114"/>
        <v>132000.69720435934</v>
      </c>
      <c r="BF104" s="27">
        <f t="shared" si="115"/>
        <v>0</v>
      </c>
      <c r="BG104" s="27">
        <f t="shared" si="116"/>
        <v>89.536063907768266</v>
      </c>
      <c r="BH104" s="27">
        <f t="shared" si="117"/>
        <v>268.60819172330486</v>
      </c>
      <c r="BI104" s="27">
        <f t="shared" si="118"/>
        <v>161.16491503398291</v>
      </c>
      <c r="BJ104" s="27">
        <f t="shared" si="119"/>
        <v>71.628851126214613</v>
      </c>
      <c r="BK104" s="7">
        <f t="shared" si="120"/>
        <v>1.1813704170440462</v>
      </c>
      <c r="BL104" s="27">
        <f t="shared" si="131"/>
        <v>590.93802179127067</v>
      </c>
      <c r="BM104" s="7">
        <f t="shared" si="121"/>
        <v>1.3900415074112102</v>
      </c>
      <c r="BN104" s="27">
        <f t="shared" si="122"/>
        <v>2224.0664118579366</v>
      </c>
      <c r="BO104" s="27">
        <f t="shared" si="123"/>
        <v>2112.8630912650397</v>
      </c>
      <c r="BP104" s="7">
        <f t="shared" si="124"/>
        <v>1.3900415074112102</v>
      </c>
      <c r="BQ104" s="27">
        <f t="shared" si="125"/>
        <v>318319.50519716716</v>
      </c>
      <c r="BR104" s="27">
        <f t="shared" si="126"/>
        <v>545.02835114567119</v>
      </c>
      <c r="BS104" s="27">
        <f t="shared" si="127"/>
        <v>7673.5151475665261</v>
      </c>
      <c r="BT104" s="7">
        <f>-SUM(BR$24:BR104)/BR$23</f>
        <v>1.6163465981981153</v>
      </c>
      <c r="BU104" s="27">
        <f t="shared" si="83"/>
        <v>545.02835114567119</v>
      </c>
      <c r="BV104" s="27">
        <f t="shared" si="128"/>
        <v>7673.5151475665261</v>
      </c>
      <c r="BW104" s="7">
        <f>-SUM(BU$24:BU104)/BU$23</f>
        <v>1.6163465981981153</v>
      </c>
      <c r="BX104" s="14"/>
      <c r="BY104" s="3"/>
      <c r="BZ104" s="3"/>
      <c r="CA104" s="3"/>
      <c r="CB104" s="3"/>
      <c r="CC104" s="3"/>
      <c r="CD104" s="3"/>
      <c r="CE104" s="3"/>
      <c r="CF104" s="3"/>
      <c r="CG104" s="3"/>
      <c r="CH104" s="3"/>
      <c r="CI104" s="3"/>
      <c r="CJ104" s="3"/>
      <c r="CK104" s="3"/>
      <c r="CL104" s="3"/>
      <c r="CM104" s="3"/>
      <c r="CN104" s="3"/>
      <c r="CO104" s="3"/>
    </row>
    <row r="105" spans="1:93" x14ac:dyDescent="0.25">
      <c r="A105" s="23">
        <v>82</v>
      </c>
      <c r="B105" s="27">
        <f t="shared" si="69"/>
        <v>976.89671832809768</v>
      </c>
      <c r="C105" s="27">
        <f t="shared" si="70"/>
        <v>543.42985664568948</v>
      </c>
      <c r="D105" s="27">
        <f t="shared" si="71"/>
        <v>433.46686168240819</v>
      </c>
      <c r="E105" s="27">
        <f t="shared" si="84"/>
        <v>185885.3411311254</v>
      </c>
      <c r="F105" s="27">
        <f t="shared" si="85"/>
        <v>43114.658868874576</v>
      </c>
      <c r="G105" s="27">
        <f t="shared" si="66"/>
        <v>133731.0371329647</v>
      </c>
      <c r="H105" s="27">
        <f t="shared" si="86"/>
        <v>0</v>
      </c>
      <c r="I105" s="27">
        <f t="shared" si="72"/>
        <v>89.720493539664446</v>
      </c>
      <c r="J105" s="27">
        <f t="shared" si="73"/>
        <v>269.16148061899338</v>
      </c>
      <c r="K105" s="27">
        <f t="shared" si="74"/>
        <v>161.49688837139601</v>
      </c>
      <c r="L105" s="27">
        <f t="shared" si="75"/>
        <v>71.776394831731551</v>
      </c>
      <c r="M105" s="7">
        <f t="shared" si="76"/>
        <v>1.1838038466771927</v>
      </c>
      <c r="N105" s="27">
        <f t="shared" si="129"/>
        <v>592.1552573617854</v>
      </c>
      <c r="O105" s="7">
        <f t="shared" si="77"/>
        <v>1.3957047085768126</v>
      </c>
      <c r="P105" s="27">
        <f t="shared" si="78"/>
        <v>2233.1275337229004</v>
      </c>
      <c r="Q105" s="27">
        <f t="shared" si="79"/>
        <v>2121.4711570367554</v>
      </c>
      <c r="R105" s="7">
        <f t="shared" si="80"/>
        <v>1.3957047085768126</v>
      </c>
      <c r="S105" s="27">
        <f t="shared" si="67"/>
        <v>319616.3782640901</v>
      </c>
      <c r="T105" s="27">
        <f t="shared" si="81"/>
        <v>552.41918134687216</v>
      </c>
      <c r="U105" s="27">
        <f t="shared" si="87"/>
        <v>8225.9343289133976</v>
      </c>
      <c r="V105" s="7">
        <f>-SUM(T$24:T105)/T$23</f>
        <v>1.6607176167801934</v>
      </c>
      <c r="W105" s="27">
        <f t="shared" si="68"/>
        <v>552.41918134687216</v>
      </c>
      <c r="X105" s="27">
        <f t="shared" si="88"/>
        <v>8225.9343289133976</v>
      </c>
      <c r="Y105" s="7">
        <f>-SUM(W$24:W105)/W$23</f>
        <v>1.6607176167801934</v>
      </c>
      <c r="Z105" s="29"/>
      <c r="AA105" s="27">
        <f t="shared" si="89"/>
        <v>976.89671832809768</v>
      </c>
      <c r="AB105" s="27">
        <f t="shared" si="90"/>
        <v>543.42985664568948</v>
      </c>
      <c r="AC105" s="27">
        <f t="shared" si="91"/>
        <v>433.46686168240819</v>
      </c>
      <c r="AD105" s="27">
        <f t="shared" si="92"/>
        <v>185885.3411311254</v>
      </c>
      <c r="AE105" s="27">
        <f t="shared" si="93"/>
        <v>43114.658868874576</v>
      </c>
      <c r="AF105" s="27">
        <f t="shared" si="94"/>
        <v>133731.0371329647</v>
      </c>
      <c r="AG105" s="27">
        <f t="shared" si="95"/>
        <v>0</v>
      </c>
      <c r="AH105" s="27">
        <f t="shared" si="96"/>
        <v>89.720493539664446</v>
      </c>
      <c r="AI105" s="27">
        <f t="shared" si="97"/>
        <v>269.16148061899338</v>
      </c>
      <c r="AJ105" s="27">
        <f t="shared" si="98"/>
        <v>161.49688837139601</v>
      </c>
      <c r="AK105" s="27">
        <f t="shared" si="99"/>
        <v>71.776394831731551</v>
      </c>
      <c r="AL105" s="7">
        <f t="shared" si="100"/>
        <v>1.1838038466771927</v>
      </c>
      <c r="AM105" s="27">
        <f t="shared" si="130"/>
        <v>592.1552573617854</v>
      </c>
      <c r="AN105" s="7">
        <f t="shared" si="101"/>
        <v>1.3957047085768126</v>
      </c>
      <c r="AO105" s="27">
        <f t="shared" si="102"/>
        <v>2233.1275337229004</v>
      </c>
      <c r="AP105" s="27">
        <f t="shared" si="103"/>
        <v>2121.4711570367554</v>
      </c>
      <c r="AQ105" s="7">
        <f t="shared" si="104"/>
        <v>1.3957047085768126</v>
      </c>
      <c r="AR105" s="27">
        <f t="shared" si="105"/>
        <v>319616.3782640901</v>
      </c>
      <c r="AS105" s="27">
        <f t="shared" si="106"/>
        <v>552.41918134687216</v>
      </c>
      <c r="AT105" s="27">
        <f t="shared" si="107"/>
        <v>8225.9343289133976</v>
      </c>
      <c r="AU105" s="7">
        <f>-SUM(AS$24:AS105)/AS$23</f>
        <v>1.6607176167801934</v>
      </c>
      <c r="AV105" s="27">
        <f t="shared" si="82"/>
        <v>552.41918134687216</v>
      </c>
      <c r="AW105" s="27">
        <f t="shared" si="108"/>
        <v>8225.9343289133976</v>
      </c>
      <c r="AX105" s="7">
        <f>-SUM(AV$24:AV105)/AV$23</f>
        <v>1.6607176167801934</v>
      </c>
      <c r="AY105" s="28"/>
      <c r="AZ105" s="27">
        <f t="shared" si="109"/>
        <v>976.89671832809768</v>
      </c>
      <c r="BA105" s="27">
        <f t="shared" si="110"/>
        <v>543.42985664568948</v>
      </c>
      <c r="BB105" s="27">
        <f t="shared" si="111"/>
        <v>433.46686168240819</v>
      </c>
      <c r="BC105" s="27">
        <f t="shared" si="112"/>
        <v>185885.3411311254</v>
      </c>
      <c r="BD105" s="27">
        <f t="shared" si="113"/>
        <v>43114.658868874576</v>
      </c>
      <c r="BE105" s="27">
        <f t="shared" si="114"/>
        <v>133731.0371329647</v>
      </c>
      <c r="BF105" s="27">
        <f t="shared" si="115"/>
        <v>0</v>
      </c>
      <c r="BG105" s="27">
        <f t="shared" si="116"/>
        <v>89.720493539664446</v>
      </c>
      <c r="BH105" s="27">
        <f t="shared" si="117"/>
        <v>269.16148061899338</v>
      </c>
      <c r="BI105" s="27">
        <f t="shared" si="118"/>
        <v>161.49688837139601</v>
      </c>
      <c r="BJ105" s="27">
        <f t="shared" si="119"/>
        <v>71.776394831731551</v>
      </c>
      <c r="BK105" s="7">
        <f t="shared" si="120"/>
        <v>1.1838038466771927</v>
      </c>
      <c r="BL105" s="27">
        <f t="shared" si="131"/>
        <v>592.1552573617854</v>
      </c>
      <c r="BM105" s="7">
        <f t="shared" si="121"/>
        <v>1.3957047085768126</v>
      </c>
      <c r="BN105" s="27">
        <f t="shared" si="122"/>
        <v>2233.1275337229004</v>
      </c>
      <c r="BO105" s="27">
        <f t="shared" si="123"/>
        <v>2121.4711570367554</v>
      </c>
      <c r="BP105" s="7">
        <f t="shared" si="124"/>
        <v>1.3957047085768126</v>
      </c>
      <c r="BQ105" s="27">
        <f t="shared" si="125"/>
        <v>319616.3782640901</v>
      </c>
      <c r="BR105" s="27">
        <f t="shared" si="126"/>
        <v>552.41918134687216</v>
      </c>
      <c r="BS105" s="27">
        <f t="shared" si="127"/>
        <v>8225.9343289133976</v>
      </c>
      <c r="BT105" s="7">
        <f>-SUM(BR$24:BR105)/BR$23</f>
        <v>1.6607176167801934</v>
      </c>
      <c r="BU105" s="27">
        <f t="shared" si="83"/>
        <v>552.41918134687216</v>
      </c>
      <c r="BV105" s="27">
        <f t="shared" si="128"/>
        <v>8225.9343289133976</v>
      </c>
      <c r="BW105" s="7">
        <f>-SUM(BU$24:BU105)/BU$23</f>
        <v>1.6607176167801934</v>
      </c>
      <c r="BX105" s="14"/>
      <c r="BY105" s="3"/>
      <c r="BZ105" s="3"/>
      <c r="CA105" s="3"/>
      <c r="CB105" s="3"/>
      <c r="CC105" s="3"/>
      <c r="CD105" s="3"/>
      <c r="CE105" s="3"/>
      <c r="CF105" s="3"/>
      <c r="CG105" s="3"/>
      <c r="CH105" s="3"/>
      <c r="CI105" s="3"/>
      <c r="CJ105" s="3"/>
      <c r="CK105" s="3"/>
      <c r="CL105" s="3"/>
      <c r="CM105" s="3"/>
      <c r="CN105" s="3"/>
      <c r="CO105" s="3"/>
    </row>
    <row r="106" spans="1:93" x14ac:dyDescent="0.25">
      <c r="A106" s="23">
        <v>83</v>
      </c>
      <c r="B106" s="27">
        <f t="shared" si="69"/>
        <v>976.89671832809768</v>
      </c>
      <c r="C106" s="27">
        <f t="shared" si="70"/>
        <v>542.16557829911574</v>
      </c>
      <c r="D106" s="27">
        <f t="shared" si="71"/>
        <v>434.73114002898188</v>
      </c>
      <c r="E106" s="27">
        <f t="shared" si="84"/>
        <v>185450.60999109643</v>
      </c>
      <c r="F106" s="27">
        <f t="shared" si="85"/>
        <v>43549.39000890356</v>
      </c>
      <c r="G106" s="27">
        <f t="shared" si="66"/>
        <v>135467.92496132298</v>
      </c>
      <c r="H106" s="27">
        <f t="shared" si="86"/>
        <v>0</v>
      </c>
      <c r="I106" s="27">
        <f t="shared" si="72"/>
        <v>89.905303066405637</v>
      </c>
      <c r="J106" s="27">
        <f t="shared" si="73"/>
        <v>269.71590919921692</v>
      </c>
      <c r="K106" s="27">
        <f t="shared" si="74"/>
        <v>161.82954551953014</v>
      </c>
      <c r="L106" s="27">
        <f t="shared" si="75"/>
        <v>71.924242453124506</v>
      </c>
      <c r="M106" s="7">
        <f t="shared" si="76"/>
        <v>1.1862422887769577</v>
      </c>
      <c r="N106" s="27">
        <f t="shared" si="129"/>
        <v>593.37500023827727</v>
      </c>
      <c r="O106" s="7">
        <f t="shared" si="77"/>
        <v>1.4013909823249755</v>
      </c>
      <c r="P106" s="27">
        <f t="shared" si="78"/>
        <v>2242.225571719961</v>
      </c>
      <c r="Q106" s="27">
        <f t="shared" si="79"/>
        <v>2130.1142931339627</v>
      </c>
      <c r="R106" s="7">
        <f t="shared" si="80"/>
        <v>1.4013909823249755</v>
      </c>
      <c r="S106" s="27">
        <f t="shared" si="67"/>
        <v>320918.5349524194</v>
      </c>
      <c r="T106" s="27">
        <f t="shared" si="81"/>
        <v>559.84257456758792</v>
      </c>
      <c r="U106" s="27">
        <f t="shared" si="87"/>
        <v>8785.7769034809862</v>
      </c>
      <c r="V106" s="7">
        <f>-SUM(T$24:T106)/T$23</f>
        <v>1.7056848918458631</v>
      </c>
      <c r="W106" s="27">
        <f t="shared" si="68"/>
        <v>559.84257456758792</v>
      </c>
      <c r="X106" s="27">
        <f t="shared" si="88"/>
        <v>8785.7769034809862</v>
      </c>
      <c r="Y106" s="7">
        <f>-SUM(W$24:W106)/W$23</f>
        <v>1.7056848918458631</v>
      </c>
      <c r="Z106" s="29"/>
      <c r="AA106" s="27">
        <f t="shared" si="89"/>
        <v>976.89671832809768</v>
      </c>
      <c r="AB106" s="27">
        <f t="shared" si="90"/>
        <v>542.16557829911574</v>
      </c>
      <c r="AC106" s="27">
        <f t="shared" si="91"/>
        <v>434.73114002898188</v>
      </c>
      <c r="AD106" s="27">
        <f t="shared" si="92"/>
        <v>185450.60999109643</v>
      </c>
      <c r="AE106" s="27">
        <f t="shared" si="93"/>
        <v>43549.39000890356</v>
      </c>
      <c r="AF106" s="27">
        <f t="shared" si="94"/>
        <v>135467.92496132298</v>
      </c>
      <c r="AG106" s="27">
        <f t="shared" si="95"/>
        <v>0</v>
      </c>
      <c r="AH106" s="27">
        <f t="shared" si="96"/>
        <v>89.905303066405637</v>
      </c>
      <c r="AI106" s="27">
        <f t="shared" si="97"/>
        <v>269.71590919921692</v>
      </c>
      <c r="AJ106" s="27">
        <f t="shared" si="98"/>
        <v>161.82954551953014</v>
      </c>
      <c r="AK106" s="27">
        <f t="shared" si="99"/>
        <v>71.924242453124506</v>
      </c>
      <c r="AL106" s="7">
        <f t="shared" si="100"/>
        <v>1.1862422887769577</v>
      </c>
      <c r="AM106" s="27">
        <f t="shared" si="130"/>
        <v>593.37500023827727</v>
      </c>
      <c r="AN106" s="7">
        <f t="shared" si="101"/>
        <v>1.4013909823249755</v>
      </c>
      <c r="AO106" s="27">
        <f t="shared" si="102"/>
        <v>2242.225571719961</v>
      </c>
      <c r="AP106" s="27">
        <f t="shared" si="103"/>
        <v>2130.1142931339627</v>
      </c>
      <c r="AQ106" s="7">
        <f t="shared" si="104"/>
        <v>1.4013909823249755</v>
      </c>
      <c r="AR106" s="27">
        <f t="shared" si="105"/>
        <v>320918.5349524194</v>
      </c>
      <c r="AS106" s="27">
        <f t="shared" si="106"/>
        <v>559.84257456758792</v>
      </c>
      <c r="AT106" s="27">
        <f t="shared" si="107"/>
        <v>8785.7769034809862</v>
      </c>
      <c r="AU106" s="7">
        <f>-SUM(AS$24:AS106)/AS$23</f>
        <v>1.7056848918458631</v>
      </c>
      <c r="AV106" s="27">
        <f t="shared" si="82"/>
        <v>559.84257456758792</v>
      </c>
      <c r="AW106" s="27">
        <f t="shared" si="108"/>
        <v>8785.7769034809862</v>
      </c>
      <c r="AX106" s="7">
        <f>-SUM(AV$24:AV106)/AV$23</f>
        <v>1.7056848918458631</v>
      </c>
      <c r="AY106" s="28"/>
      <c r="AZ106" s="27">
        <f t="shared" si="109"/>
        <v>976.89671832809768</v>
      </c>
      <c r="BA106" s="27">
        <f t="shared" si="110"/>
        <v>542.16557829911574</v>
      </c>
      <c r="BB106" s="27">
        <f t="shared" si="111"/>
        <v>434.73114002898188</v>
      </c>
      <c r="BC106" s="27">
        <f t="shared" si="112"/>
        <v>185450.60999109643</v>
      </c>
      <c r="BD106" s="27">
        <f t="shared" si="113"/>
        <v>43549.39000890356</v>
      </c>
      <c r="BE106" s="27">
        <f t="shared" si="114"/>
        <v>135467.92496132298</v>
      </c>
      <c r="BF106" s="27">
        <f t="shared" si="115"/>
        <v>0</v>
      </c>
      <c r="BG106" s="27">
        <f t="shared" si="116"/>
        <v>89.905303066405637</v>
      </c>
      <c r="BH106" s="27">
        <f t="shared" si="117"/>
        <v>269.71590919921692</v>
      </c>
      <c r="BI106" s="27">
        <f t="shared" si="118"/>
        <v>161.82954551953014</v>
      </c>
      <c r="BJ106" s="27">
        <f t="shared" si="119"/>
        <v>71.924242453124506</v>
      </c>
      <c r="BK106" s="7">
        <f t="shared" si="120"/>
        <v>1.1862422887769577</v>
      </c>
      <c r="BL106" s="27">
        <f t="shared" si="131"/>
        <v>593.37500023827727</v>
      </c>
      <c r="BM106" s="7">
        <f t="shared" si="121"/>
        <v>1.4013909823249755</v>
      </c>
      <c r="BN106" s="27">
        <f t="shared" si="122"/>
        <v>2242.225571719961</v>
      </c>
      <c r="BO106" s="27">
        <f t="shared" si="123"/>
        <v>2130.1142931339627</v>
      </c>
      <c r="BP106" s="7">
        <f t="shared" si="124"/>
        <v>1.4013909823249755</v>
      </c>
      <c r="BQ106" s="27">
        <f t="shared" si="125"/>
        <v>320918.5349524194</v>
      </c>
      <c r="BR106" s="27">
        <f t="shared" si="126"/>
        <v>559.84257456758792</v>
      </c>
      <c r="BS106" s="27">
        <f t="shared" si="127"/>
        <v>8785.7769034809862</v>
      </c>
      <c r="BT106" s="7">
        <f>-SUM(BR$24:BR106)/BR$23</f>
        <v>1.7056848918458631</v>
      </c>
      <c r="BU106" s="27">
        <f t="shared" si="83"/>
        <v>559.84257456758792</v>
      </c>
      <c r="BV106" s="27">
        <f t="shared" si="128"/>
        <v>8785.7769034809862</v>
      </c>
      <c r="BW106" s="7">
        <f>-SUM(BU$24:BU106)/BU$23</f>
        <v>1.7056848918458631</v>
      </c>
      <c r="BX106" s="14"/>
      <c r="BY106" s="3"/>
      <c r="BZ106" s="3"/>
      <c r="CA106" s="3"/>
      <c r="CB106" s="3"/>
      <c r="CC106" s="3"/>
      <c r="CD106" s="3"/>
      <c r="CE106" s="3"/>
      <c r="CF106" s="3"/>
      <c r="CG106" s="3"/>
      <c r="CH106" s="3"/>
      <c r="CI106" s="3"/>
      <c r="CJ106" s="3"/>
      <c r="CK106" s="3"/>
      <c r="CL106" s="3"/>
      <c r="CM106" s="3"/>
      <c r="CN106" s="3"/>
      <c r="CO106" s="3"/>
    </row>
    <row r="107" spans="1:93" x14ac:dyDescent="0.25">
      <c r="A107" s="23">
        <v>84</v>
      </c>
      <c r="B107" s="27">
        <f t="shared" si="69"/>
        <v>976.89671832809768</v>
      </c>
      <c r="C107" s="27">
        <f t="shared" si="70"/>
        <v>540.89761247403123</v>
      </c>
      <c r="D107" s="27">
        <f t="shared" si="71"/>
        <v>435.99910585406639</v>
      </c>
      <c r="E107" s="27">
        <f t="shared" si="84"/>
        <v>185014.61088524235</v>
      </c>
      <c r="F107" s="27">
        <f t="shared" si="85"/>
        <v>43985.389114757629</v>
      </c>
      <c r="G107" s="27">
        <f t="shared" si="66"/>
        <v>137211.3859030403</v>
      </c>
      <c r="H107" s="27">
        <f t="shared" si="86"/>
        <v>0</v>
      </c>
      <c r="I107" s="27">
        <f t="shared" si="72"/>
        <v>90.090493270513022</v>
      </c>
      <c r="J107" s="27">
        <f t="shared" si="73"/>
        <v>270.27147981153911</v>
      </c>
      <c r="K107" s="27">
        <f t="shared" si="74"/>
        <v>162.16288788692347</v>
      </c>
      <c r="L107" s="27">
        <f t="shared" si="75"/>
        <v>72.072394616410421</v>
      </c>
      <c r="M107" s="7">
        <f t="shared" si="76"/>
        <v>1.1886857536682018</v>
      </c>
      <c r="N107" s="27">
        <f t="shared" si="129"/>
        <v>594.59725558538605</v>
      </c>
      <c r="O107" s="7">
        <f t="shared" si="77"/>
        <v>1.407100422656256</v>
      </c>
      <c r="P107" s="27">
        <f t="shared" si="78"/>
        <v>2251.3606762500094</v>
      </c>
      <c r="Q107" s="27">
        <f t="shared" si="79"/>
        <v>2138.7926424375087</v>
      </c>
      <c r="R107" s="7">
        <f t="shared" si="80"/>
        <v>1.407100422656256</v>
      </c>
      <c r="S107" s="27">
        <f t="shared" si="67"/>
        <v>322225.99678828265</v>
      </c>
      <c r="T107" s="27">
        <f t="shared" si="81"/>
        <v>567.29866852402506</v>
      </c>
      <c r="U107" s="27">
        <f t="shared" si="87"/>
        <v>9353.0755720050111</v>
      </c>
      <c r="V107" s="7">
        <f>-SUM(T$24:T107)/T$23</f>
        <v>1.7512510499602427</v>
      </c>
      <c r="W107" s="27">
        <f t="shared" si="68"/>
        <v>567.29866852402506</v>
      </c>
      <c r="X107" s="27">
        <f t="shared" si="88"/>
        <v>9353.0755720050111</v>
      </c>
      <c r="Y107" s="7">
        <f>-SUM(W$24:W107)/W$23</f>
        <v>1.7512510499602427</v>
      </c>
      <c r="Z107" s="29"/>
      <c r="AA107" s="27">
        <f t="shared" si="89"/>
        <v>976.89671832809768</v>
      </c>
      <c r="AB107" s="27">
        <f t="shared" si="90"/>
        <v>540.89761247403123</v>
      </c>
      <c r="AC107" s="27">
        <f t="shared" si="91"/>
        <v>435.99910585406639</v>
      </c>
      <c r="AD107" s="27">
        <f t="shared" si="92"/>
        <v>185014.61088524235</v>
      </c>
      <c r="AE107" s="27">
        <f t="shared" si="93"/>
        <v>43985.389114757629</v>
      </c>
      <c r="AF107" s="27">
        <f t="shared" si="94"/>
        <v>137211.3859030403</v>
      </c>
      <c r="AG107" s="27">
        <f t="shared" si="95"/>
        <v>0</v>
      </c>
      <c r="AH107" s="27">
        <f t="shared" si="96"/>
        <v>90.090493270513022</v>
      </c>
      <c r="AI107" s="27">
        <f t="shared" si="97"/>
        <v>270.27147981153911</v>
      </c>
      <c r="AJ107" s="27">
        <f t="shared" si="98"/>
        <v>162.16288788692347</v>
      </c>
      <c r="AK107" s="27">
        <f t="shared" si="99"/>
        <v>72.072394616410421</v>
      </c>
      <c r="AL107" s="7">
        <f t="shared" si="100"/>
        <v>1.1886857536682018</v>
      </c>
      <c r="AM107" s="27">
        <f t="shared" si="130"/>
        <v>594.59725558538605</v>
      </c>
      <c r="AN107" s="7">
        <f t="shared" si="101"/>
        <v>1.407100422656256</v>
      </c>
      <c r="AO107" s="27">
        <f t="shared" si="102"/>
        <v>2251.3606762500094</v>
      </c>
      <c r="AP107" s="27">
        <f t="shared" si="103"/>
        <v>2138.7926424375087</v>
      </c>
      <c r="AQ107" s="7">
        <f t="shared" si="104"/>
        <v>1.407100422656256</v>
      </c>
      <c r="AR107" s="27">
        <f t="shared" si="105"/>
        <v>322225.99678828265</v>
      </c>
      <c r="AS107" s="27">
        <f t="shared" si="106"/>
        <v>567.29866852402506</v>
      </c>
      <c r="AT107" s="27">
        <f t="shared" si="107"/>
        <v>9353.0755720050111</v>
      </c>
      <c r="AU107" s="7">
        <f>-SUM(AS$24:AS107)/AS$23</f>
        <v>1.7512510499602427</v>
      </c>
      <c r="AV107" s="27">
        <f t="shared" si="82"/>
        <v>567.29866852402506</v>
      </c>
      <c r="AW107" s="27">
        <f t="shared" si="108"/>
        <v>9353.0755720050111</v>
      </c>
      <c r="AX107" s="7">
        <f>-SUM(AV$24:AV107)/AV$23</f>
        <v>1.7512510499602427</v>
      </c>
      <c r="AY107" s="28"/>
      <c r="AZ107" s="27">
        <f t="shared" si="109"/>
        <v>976.89671832809768</v>
      </c>
      <c r="BA107" s="27">
        <f t="shared" si="110"/>
        <v>540.89761247403123</v>
      </c>
      <c r="BB107" s="27">
        <f t="shared" si="111"/>
        <v>435.99910585406639</v>
      </c>
      <c r="BC107" s="27">
        <f t="shared" si="112"/>
        <v>185014.61088524235</v>
      </c>
      <c r="BD107" s="27">
        <f t="shared" si="113"/>
        <v>43985.389114757629</v>
      </c>
      <c r="BE107" s="27">
        <f t="shared" si="114"/>
        <v>137211.3859030403</v>
      </c>
      <c r="BF107" s="27">
        <f t="shared" si="115"/>
        <v>0</v>
      </c>
      <c r="BG107" s="27">
        <f t="shared" si="116"/>
        <v>90.090493270513022</v>
      </c>
      <c r="BH107" s="27">
        <f t="shared" si="117"/>
        <v>270.27147981153911</v>
      </c>
      <c r="BI107" s="27">
        <f t="shared" si="118"/>
        <v>162.16288788692347</v>
      </c>
      <c r="BJ107" s="27">
        <f t="shared" si="119"/>
        <v>72.072394616410421</v>
      </c>
      <c r="BK107" s="7">
        <f t="shared" si="120"/>
        <v>1.1886857536682018</v>
      </c>
      <c r="BL107" s="27">
        <f t="shared" si="131"/>
        <v>594.59725558538605</v>
      </c>
      <c r="BM107" s="7">
        <f t="shared" si="121"/>
        <v>1.407100422656256</v>
      </c>
      <c r="BN107" s="27">
        <f t="shared" si="122"/>
        <v>2251.3606762500094</v>
      </c>
      <c r="BO107" s="27">
        <f t="shared" si="123"/>
        <v>2138.7926424375087</v>
      </c>
      <c r="BP107" s="7">
        <f t="shared" si="124"/>
        <v>1.407100422656256</v>
      </c>
      <c r="BQ107" s="27">
        <f t="shared" si="125"/>
        <v>322225.99678828265</v>
      </c>
      <c r="BR107" s="27">
        <f t="shared" si="126"/>
        <v>567.29866852402506</v>
      </c>
      <c r="BS107" s="27">
        <f t="shared" si="127"/>
        <v>9353.0755720050111</v>
      </c>
      <c r="BT107" s="7">
        <f>-SUM(BR$24:BR107)/BR$23</f>
        <v>1.7512510499602427</v>
      </c>
      <c r="BU107" s="27">
        <f t="shared" si="83"/>
        <v>567.29866852402506</v>
      </c>
      <c r="BV107" s="27">
        <f t="shared" si="128"/>
        <v>9353.0755720050111</v>
      </c>
      <c r="BW107" s="7">
        <f>-SUM(BU$24:BU107)/BU$23</f>
        <v>1.7512510499602427</v>
      </c>
      <c r="BX107" s="14"/>
      <c r="BY107" s="3"/>
      <c r="BZ107" s="3"/>
      <c r="CA107" s="3"/>
      <c r="CB107" s="3"/>
      <c r="CC107" s="3"/>
      <c r="CD107" s="3"/>
      <c r="CE107" s="3"/>
      <c r="CF107" s="3"/>
      <c r="CG107" s="3"/>
      <c r="CH107" s="3"/>
      <c r="CI107" s="3"/>
      <c r="CJ107" s="3"/>
      <c r="CK107" s="3"/>
      <c r="CL107" s="3"/>
      <c r="CM107" s="3"/>
      <c r="CN107" s="3"/>
      <c r="CO107" s="3"/>
    </row>
    <row r="108" spans="1:93" x14ac:dyDescent="0.25">
      <c r="A108" s="23">
        <v>85</v>
      </c>
      <c r="B108" s="27">
        <f t="shared" si="69"/>
        <v>976.89671832809768</v>
      </c>
      <c r="C108" s="27">
        <f t="shared" si="70"/>
        <v>539.62594841529017</v>
      </c>
      <c r="D108" s="27">
        <f t="shared" si="71"/>
        <v>437.27076991280745</v>
      </c>
      <c r="E108" s="27">
        <f t="shared" si="84"/>
        <v>184577.34011532954</v>
      </c>
      <c r="F108" s="27">
        <f t="shared" si="85"/>
        <v>44422.659884670436</v>
      </c>
      <c r="G108" s="27">
        <f t="shared" si="66"/>
        <v>138961.44527017802</v>
      </c>
      <c r="H108" s="27">
        <f t="shared" si="86"/>
        <v>0</v>
      </c>
      <c r="I108" s="27">
        <f t="shared" si="72"/>
        <v>90.276064936119653</v>
      </c>
      <c r="J108" s="27">
        <f t="shared" si="73"/>
        <v>270.82819480835894</v>
      </c>
      <c r="K108" s="27">
        <f t="shared" si="74"/>
        <v>162.49691688501537</v>
      </c>
      <c r="L108" s="27">
        <f t="shared" si="75"/>
        <v>72.220851948895714</v>
      </c>
      <c r="M108" s="7">
        <f t="shared" si="76"/>
        <v>1.1911342516970529</v>
      </c>
      <c r="N108" s="27">
        <f t="shared" si="129"/>
        <v>595.82202857838968</v>
      </c>
      <c r="O108" s="7">
        <f t="shared" si="77"/>
        <v>1.4128331239541816</v>
      </c>
      <c r="P108" s="27">
        <f t="shared" si="78"/>
        <v>2260.5329983266906</v>
      </c>
      <c r="Q108" s="27">
        <f t="shared" si="79"/>
        <v>2147.5063484103562</v>
      </c>
      <c r="R108" s="7">
        <f t="shared" si="80"/>
        <v>1.4128331239541816</v>
      </c>
      <c r="S108" s="27">
        <f t="shared" si="67"/>
        <v>323538.78538550757</v>
      </c>
      <c r="T108" s="27">
        <f t="shared" si="81"/>
        <v>574.78760150386893</v>
      </c>
      <c r="U108" s="27">
        <f t="shared" si="87"/>
        <v>9927.8631735088802</v>
      </c>
      <c r="V108" s="7">
        <f>-SUM(T$24:T108)/T$23</f>
        <v>1.7974187287958947</v>
      </c>
      <c r="W108" s="27">
        <f t="shared" si="68"/>
        <v>574.78760150386893</v>
      </c>
      <c r="X108" s="27">
        <f t="shared" si="88"/>
        <v>9927.8631735088802</v>
      </c>
      <c r="Y108" s="7">
        <f>-SUM(W$24:W108)/W$23</f>
        <v>1.7974187287958947</v>
      </c>
      <c r="Z108" s="29"/>
      <c r="AA108" s="27">
        <f t="shared" si="89"/>
        <v>976.89671832809768</v>
      </c>
      <c r="AB108" s="27">
        <f t="shared" si="90"/>
        <v>539.62594841529017</v>
      </c>
      <c r="AC108" s="27">
        <f t="shared" si="91"/>
        <v>437.27076991280745</v>
      </c>
      <c r="AD108" s="27">
        <f t="shared" si="92"/>
        <v>184577.34011532954</v>
      </c>
      <c r="AE108" s="27">
        <f t="shared" si="93"/>
        <v>44422.659884670436</v>
      </c>
      <c r="AF108" s="27">
        <f t="shared" si="94"/>
        <v>138961.44527017802</v>
      </c>
      <c r="AG108" s="27">
        <f t="shared" si="95"/>
        <v>0</v>
      </c>
      <c r="AH108" s="27">
        <f t="shared" si="96"/>
        <v>90.276064936119653</v>
      </c>
      <c r="AI108" s="27">
        <f t="shared" si="97"/>
        <v>270.82819480835894</v>
      </c>
      <c r="AJ108" s="27">
        <f t="shared" si="98"/>
        <v>162.49691688501537</v>
      </c>
      <c r="AK108" s="27">
        <f t="shared" si="99"/>
        <v>72.220851948895714</v>
      </c>
      <c r="AL108" s="7">
        <f t="shared" si="100"/>
        <v>1.1911342516970529</v>
      </c>
      <c r="AM108" s="27">
        <f t="shared" si="130"/>
        <v>595.82202857838968</v>
      </c>
      <c r="AN108" s="7">
        <f t="shared" si="101"/>
        <v>1.4128331239541816</v>
      </c>
      <c r="AO108" s="27">
        <f t="shared" si="102"/>
        <v>2260.5329983266906</v>
      </c>
      <c r="AP108" s="27">
        <f t="shared" si="103"/>
        <v>2147.5063484103562</v>
      </c>
      <c r="AQ108" s="7">
        <f t="shared" si="104"/>
        <v>1.4128331239541816</v>
      </c>
      <c r="AR108" s="27">
        <f t="shared" si="105"/>
        <v>323538.78538550757</v>
      </c>
      <c r="AS108" s="27">
        <f t="shared" si="106"/>
        <v>574.78760150386893</v>
      </c>
      <c r="AT108" s="27">
        <f t="shared" si="107"/>
        <v>9927.8631735088802</v>
      </c>
      <c r="AU108" s="7">
        <f>-SUM(AS$24:AS108)/AS$23</f>
        <v>1.7974187287958947</v>
      </c>
      <c r="AV108" s="27">
        <f t="shared" si="82"/>
        <v>574.78760150386893</v>
      </c>
      <c r="AW108" s="27">
        <f t="shared" si="108"/>
        <v>9927.8631735088802</v>
      </c>
      <c r="AX108" s="7">
        <f>-SUM(AV$24:AV108)/AV$23</f>
        <v>1.7974187287958947</v>
      </c>
      <c r="AY108" s="28"/>
      <c r="AZ108" s="27">
        <f t="shared" si="109"/>
        <v>976.89671832809768</v>
      </c>
      <c r="BA108" s="27">
        <f t="shared" si="110"/>
        <v>539.62594841529017</v>
      </c>
      <c r="BB108" s="27">
        <f t="shared" si="111"/>
        <v>437.27076991280745</v>
      </c>
      <c r="BC108" s="27">
        <f t="shared" si="112"/>
        <v>184577.34011532954</v>
      </c>
      <c r="BD108" s="27">
        <f t="shared" si="113"/>
        <v>44422.659884670436</v>
      </c>
      <c r="BE108" s="27">
        <f t="shared" si="114"/>
        <v>138961.44527017802</v>
      </c>
      <c r="BF108" s="27">
        <f t="shared" si="115"/>
        <v>0</v>
      </c>
      <c r="BG108" s="27">
        <f t="shared" si="116"/>
        <v>90.276064936119653</v>
      </c>
      <c r="BH108" s="27">
        <f t="shared" si="117"/>
        <v>270.82819480835894</v>
      </c>
      <c r="BI108" s="27">
        <f t="shared" si="118"/>
        <v>162.49691688501537</v>
      </c>
      <c r="BJ108" s="27">
        <f t="shared" si="119"/>
        <v>72.220851948895714</v>
      </c>
      <c r="BK108" s="7">
        <f t="shared" si="120"/>
        <v>1.1911342516970529</v>
      </c>
      <c r="BL108" s="27">
        <f t="shared" si="131"/>
        <v>595.82202857838968</v>
      </c>
      <c r="BM108" s="7">
        <f t="shared" si="121"/>
        <v>1.4128331239541816</v>
      </c>
      <c r="BN108" s="27">
        <f t="shared" si="122"/>
        <v>2260.5329983266906</v>
      </c>
      <c r="BO108" s="27">
        <f t="shared" si="123"/>
        <v>2147.5063484103562</v>
      </c>
      <c r="BP108" s="7">
        <f t="shared" si="124"/>
        <v>1.4128331239541816</v>
      </c>
      <c r="BQ108" s="27">
        <f t="shared" si="125"/>
        <v>323538.78538550757</v>
      </c>
      <c r="BR108" s="27">
        <f t="shared" si="126"/>
        <v>574.78760150386893</v>
      </c>
      <c r="BS108" s="27">
        <f t="shared" si="127"/>
        <v>9927.8631735088802</v>
      </c>
      <c r="BT108" s="7">
        <f>-SUM(BR$24:BR108)/BR$23</f>
        <v>1.7974187287958947</v>
      </c>
      <c r="BU108" s="27">
        <f t="shared" si="83"/>
        <v>574.78760150386893</v>
      </c>
      <c r="BV108" s="27">
        <f t="shared" si="128"/>
        <v>9927.8631735088802</v>
      </c>
      <c r="BW108" s="7">
        <f>-SUM(BU$24:BU108)/BU$23</f>
        <v>1.7974187287958947</v>
      </c>
      <c r="BX108" s="14"/>
      <c r="BY108" s="3"/>
      <c r="BZ108" s="3"/>
      <c r="CA108" s="3"/>
      <c r="CB108" s="3"/>
      <c r="CC108" s="3"/>
      <c r="CD108" s="3"/>
      <c r="CE108" s="3"/>
      <c r="CF108" s="3"/>
      <c r="CG108" s="3"/>
      <c r="CH108" s="3"/>
      <c r="CI108" s="3"/>
      <c r="CJ108" s="3"/>
      <c r="CK108" s="3"/>
      <c r="CL108" s="3"/>
      <c r="CM108" s="3"/>
      <c r="CN108" s="3"/>
      <c r="CO108" s="3"/>
    </row>
    <row r="109" spans="1:93" x14ac:dyDescent="0.25">
      <c r="A109" s="23">
        <v>86</v>
      </c>
      <c r="B109" s="27">
        <f t="shared" si="69"/>
        <v>976.89671832809768</v>
      </c>
      <c r="C109" s="27">
        <f t="shared" si="70"/>
        <v>538.35057533637791</v>
      </c>
      <c r="D109" s="27">
        <f t="shared" si="71"/>
        <v>438.54614299171976</v>
      </c>
      <c r="E109" s="27">
        <f t="shared" si="84"/>
        <v>184138.79397233782</v>
      </c>
      <c r="F109" s="27">
        <f t="shared" si="85"/>
        <v>44861.206027662156</v>
      </c>
      <c r="G109" s="27">
        <f t="shared" si="66"/>
        <v>140718.12847364153</v>
      </c>
      <c r="H109" s="27">
        <f t="shared" si="86"/>
        <v>0</v>
      </c>
      <c r="I109" s="27">
        <f t="shared" si="72"/>
        <v>90.462018848973742</v>
      </c>
      <c r="J109" s="27">
        <f t="shared" si="73"/>
        <v>271.38605654692122</v>
      </c>
      <c r="K109" s="27">
        <f t="shared" si="74"/>
        <v>162.83163392815274</v>
      </c>
      <c r="L109" s="27">
        <f t="shared" si="75"/>
        <v>72.369615079178999</v>
      </c>
      <c r="M109" s="7">
        <f t="shared" si="76"/>
        <v>1.1935877932309504</v>
      </c>
      <c r="N109" s="27">
        <f t="shared" si="129"/>
        <v>597.04932440322671</v>
      </c>
      <c r="O109" s="7">
        <f t="shared" si="77"/>
        <v>1.4185891809868094</v>
      </c>
      <c r="P109" s="27">
        <f t="shared" si="78"/>
        <v>2269.7426895788949</v>
      </c>
      <c r="Q109" s="27">
        <f t="shared" si="79"/>
        <v>2156.25555509995</v>
      </c>
      <c r="R109" s="7">
        <f t="shared" si="80"/>
        <v>1.4185891809868094</v>
      </c>
      <c r="S109" s="27">
        <f t="shared" si="67"/>
        <v>324856.92244597938</v>
      </c>
      <c r="T109" s="27">
        <f t="shared" si="81"/>
        <v>582.30951236862552</v>
      </c>
      <c r="U109" s="27">
        <f t="shared" si="87"/>
        <v>10510.172685877506</v>
      </c>
      <c r="V109" s="7">
        <f>-SUM(T$24:T109)/T$23</f>
        <v>1.8441905771789169</v>
      </c>
      <c r="W109" s="27">
        <f t="shared" si="68"/>
        <v>582.30951236862552</v>
      </c>
      <c r="X109" s="27">
        <f t="shared" si="88"/>
        <v>10510.172685877506</v>
      </c>
      <c r="Y109" s="7">
        <f>-SUM(W$24:W109)/W$23</f>
        <v>1.8441905771789169</v>
      </c>
      <c r="Z109" s="29"/>
      <c r="AA109" s="27">
        <f t="shared" si="89"/>
        <v>976.89671832809768</v>
      </c>
      <c r="AB109" s="27">
        <f t="shared" si="90"/>
        <v>538.35057533637791</v>
      </c>
      <c r="AC109" s="27">
        <f t="shared" si="91"/>
        <v>438.54614299171976</v>
      </c>
      <c r="AD109" s="27">
        <f t="shared" si="92"/>
        <v>184138.79397233782</v>
      </c>
      <c r="AE109" s="27">
        <f t="shared" si="93"/>
        <v>44861.206027662156</v>
      </c>
      <c r="AF109" s="27">
        <f t="shared" si="94"/>
        <v>140718.12847364153</v>
      </c>
      <c r="AG109" s="27">
        <f t="shared" si="95"/>
        <v>0</v>
      </c>
      <c r="AH109" s="27">
        <f t="shared" si="96"/>
        <v>90.462018848973742</v>
      </c>
      <c r="AI109" s="27">
        <f t="shared" si="97"/>
        <v>271.38605654692122</v>
      </c>
      <c r="AJ109" s="27">
        <f t="shared" si="98"/>
        <v>162.83163392815274</v>
      </c>
      <c r="AK109" s="27">
        <f t="shared" si="99"/>
        <v>72.369615079178999</v>
      </c>
      <c r="AL109" s="7">
        <f t="shared" si="100"/>
        <v>1.1935877932309504</v>
      </c>
      <c r="AM109" s="27">
        <f t="shared" si="130"/>
        <v>597.04932440322671</v>
      </c>
      <c r="AN109" s="7">
        <f t="shared" si="101"/>
        <v>1.4185891809868094</v>
      </c>
      <c r="AO109" s="27">
        <f t="shared" si="102"/>
        <v>2269.7426895788949</v>
      </c>
      <c r="AP109" s="27">
        <f t="shared" si="103"/>
        <v>2156.25555509995</v>
      </c>
      <c r="AQ109" s="7">
        <f t="shared" si="104"/>
        <v>1.4185891809868094</v>
      </c>
      <c r="AR109" s="27">
        <f t="shared" si="105"/>
        <v>324856.92244597938</v>
      </c>
      <c r="AS109" s="27">
        <f t="shared" si="106"/>
        <v>582.30951236862552</v>
      </c>
      <c r="AT109" s="27">
        <f t="shared" si="107"/>
        <v>10510.172685877506</v>
      </c>
      <c r="AU109" s="7">
        <f>-SUM(AS$24:AS109)/AS$23</f>
        <v>1.8441905771789169</v>
      </c>
      <c r="AV109" s="27">
        <f t="shared" si="82"/>
        <v>582.30951236862552</v>
      </c>
      <c r="AW109" s="27">
        <f t="shared" si="108"/>
        <v>10510.172685877506</v>
      </c>
      <c r="AX109" s="7">
        <f>-SUM(AV$24:AV109)/AV$23</f>
        <v>1.8441905771789169</v>
      </c>
      <c r="AY109" s="28"/>
      <c r="AZ109" s="27">
        <f t="shared" si="109"/>
        <v>976.89671832809768</v>
      </c>
      <c r="BA109" s="27">
        <f t="shared" si="110"/>
        <v>538.35057533637791</v>
      </c>
      <c r="BB109" s="27">
        <f t="shared" si="111"/>
        <v>438.54614299171976</v>
      </c>
      <c r="BC109" s="27">
        <f t="shared" si="112"/>
        <v>184138.79397233782</v>
      </c>
      <c r="BD109" s="27">
        <f t="shared" si="113"/>
        <v>44861.206027662156</v>
      </c>
      <c r="BE109" s="27">
        <f t="shared" si="114"/>
        <v>140718.12847364153</v>
      </c>
      <c r="BF109" s="27">
        <f t="shared" si="115"/>
        <v>0</v>
      </c>
      <c r="BG109" s="27">
        <f t="shared" si="116"/>
        <v>90.462018848973742</v>
      </c>
      <c r="BH109" s="27">
        <f t="shared" si="117"/>
        <v>271.38605654692122</v>
      </c>
      <c r="BI109" s="27">
        <f t="shared" si="118"/>
        <v>162.83163392815274</v>
      </c>
      <c r="BJ109" s="27">
        <f t="shared" si="119"/>
        <v>72.369615079178999</v>
      </c>
      <c r="BK109" s="7">
        <f t="shared" si="120"/>
        <v>1.1935877932309504</v>
      </c>
      <c r="BL109" s="27">
        <f t="shared" si="131"/>
        <v>597.04932440322671</v>
      </c>
      <c r="BM109" s="7">
        <f t="shared" si="121"/>
        <v>1.4185891809868094</v>
      </c>
      <c r="BN109" s="27">
        <f t="shared" si="122"/>
        <v>2269.7426895788949</v>
      </c>
      <c r="BO109" s="27">
        <f t="shared" si="123"/>
        <v>2156.25555509995</v>
      </c>
      <c r="BP109" s="7">
        <f t="shared" si="124"/>
        <v>1.4185891809868094</v>
      </c>
      <c r="BQ109" s="27">
        <f t="shared" si="125"/>
        <v>324856.92244597938</v>
      </c>
      <c r="BR109" s="27">
        <f t="shared" si="126"/>
        <v>582.30951236862552</v>
      </c>
      <c r="BS109" s="27">
        <f t="shared" si="127"/>
        <v>10510.172685877506</v>
      </c>
      <c r="BT109" s="7">
        <f>-SUM(BR$24:BR109)/BR$23</f>
        <v>1.8441905771789169</v>
      </c>
      <c r="BU109" s="27">
        <f t="shared" si="83"/>
        <v>582.30951236862552</v>
      </c>
      <c r="BV109" s="27">
        <f t="shared" si="128"/>
        <v>10510.172685877506</v>
      </c>
      <c r="BW109" s="7">
        <f>-SUM(BU$24:BU109)/BU$23</f>
        <v>1.8441905771789169</v>
      </c>
      <c r="BX109" s="14"/>
      <c r="BY109" s="3"/>
      <c r="BZ109" s="3"/>
      <c r="CA109" s="3"/>
      <c r="CB109" s="3"/>
      <c r="CC109" s="3"/>
      <c r="CD109" s="3"/>
      <c r="CE109" s="3"/>
      <c r="CF109" s="3"/>
      <c r="CG109" s="3"/>
      <c r="CH109" s="3"/>
      <c r="CI109" s="3"/>
      <c r="CJ109" s="3"/>
      <c r="CK109" s="3"/>
      <c r="CL109" s="3"/>
      <c r="CM109" s="3"/>
      <c r="CN109" s="3"/>
      <c r="CO109" s="3"/>
    </row>
    <row r="110" spans="1:93" x14ac:dyDescent="0.25">
      <c r="A110" s="23">
        <v>87</v>
      </c>
      <c r="B110" s="27">
        <f t="shared" si="69"/>
        <v>976.89671832809768</v>
      </c>
      <c r="C110" s="27">
        <f t="shared" si="70"/>
        <v>537.07148241931884</v>
      </c>
      <c r="D110" s="27">
        <f t="shared" si="71"/>
        <v>439.82523590877895</v>
      </c>
      <c r="E110" s="27">
        <f t="shared" si="84"/>
        <v>183698.96873642903</v>
      </c>
      <c r="F110" s="27">
        <f t="shared" si="85"/>
        <v>45301.031263570934</v>
      </c>
      <c r="G110" s="27">
        <f t="shared" si="66"/>
        <v>142481.46102357027</v>
      </c>
      <c r="H110" s="27">
        <f t="shared" si="86"/>
        <v>0</v>
      </c>
      <c r="I110" s="27">
        <f t="shared" si="72"/>
        <v>90.648355796442061</v>
      </c>
      <c r="J110" s="27">
        <f t="shared" si="73"/>
        <v>271.9450673893262</v>
      </c>
      <c r="K110" s="27">
        <f t="shared" si="74"/>
        <v>163.16704043359573</v>
      </c>
      <c r="L110" s="27">
        <f t="shared" si="75"/>
        <v>72.518684637153655</v>
      </c>
      <c r="M110" s="7">
        <f t="shared" si="76"/>
        <v>1.1960463886586892</v>
      </c>
      <c r="N110" s="27">
        <f t="shared" si="129"/>
        <v>598.2791482565176</v>
      </c>
      <c r="O110" s="7">
        <f t="shared" si="77"/>
        <v>1.424368688908294</v>
      </c>
      <c r="P110" s="27">
        <f t="shared" si="78"/>
        <v>2278.9899022532704</v>
      </c>
      <c r="Q110" s="27">
        <f t="shared" si="79"/>
        <v>2165.0404071406069</v>
      </c>
      <c r="R110" s="7">
        <f t="shared" si="80"/>
        <v>1.424368688908294</v>
      </c>
      <c r="S110" s="27">
        <f t="shared" si="67"/>
        <v>326180.42975999933</v>
      </c>
      <c r="T110" s="27">
        <f t="shared" si="81"/>
        <v>589.86454055599165</v>
      </c>
      <c r="U110" s="27">
        <f t="shared" si="87"/>
        <v>11100.037226433496</v>
      </c>
      <c r="V110" s="7">
        <f>-SUM(T$24:T110)/T$23</f>
        <v>1.8915692551352212</v>
      </c>
      <c r="W110" s="27">
        <f t="shared" si="68"/>
        <v>589.86454055599165</v>
      </c>
      <c r="X110" s="27">
        <f t="shared" si="88"/>
        <v>11100.037226433496</v>
      </c>
      <c r="Y110" s="7">
        <f>-SUM(W$24:W110)/W$23</f>
        <v>1.8915692551352212</v>
      </c>
      <c r="Z110" s="29"/>
      <c r="AA110" s="27">
        <f t="shared" si="89"/>
        <v>976.89671832809768</v>
      </c>
      <c r="AB110" s="27">
        <f t="shared" si="90"/>
        <v>537.07148241931884</v>
      </c>
      <c r="AC110" s="27">
        <f t="shared" si="91"/>
        <v>439.82523590877895</v>
      </c>
      <c r="AD110" s="27">
        <f t="shared" si="92"/>
        <v>183698.96873642903</v>
      </c>
      <c r="AE110" s="27">
        <f t="shared" si="93"/>
        <v>45301.031263570934</v>
      </c>
      <c r="AF110" s="27">
        <f t="shared" si="94"/>
        <v>142481.46102357027</v>
      </c>
      <c r="AG110" s="27">
        <f t="shared" si="95"/>
        <v>0</v>
      </c>
      <c r="AH110" s="27">
        <f t="shared" si="96"/>
        <v>90.648355796442061</v>
      </c>
      <c r="AI110" s="27">
        <f t="shared" si="97"/>
        <v>271.9450673893262</v>
      </c>
      <c r="AJ110" s="27">
        <f t="shared" si="98"/>
        <v>163.16704043359573</v>
      </c>
      <c r="AK110" s="27">
        <f t="shared" si="99"/>
        <v>72.518684637153655</v>
      </c>
      <c r="AL110" s="7">
        <f t="shared" si="100"/>
        <v>1.1960463886586892</v>
      </c>
      <c r="AM110" s="27">
        <f t="shared" si="130"/>
        <v>598.2791482565176</v>
      </c>
      <c r="AN110" s="7">
        <f t="shared" si="101"/>
        <v>1.424368688908294</v>
      </c>
      <c r="AO110" s="27">
        <f t="shared" si="102"/>
        <v>2278.9899022532704</v>
      </c>
      <c r="AP110" s="27">
        <f t="shared" si="103"/>
        <v>2165.0404071406069</v>
      </c>
      <c r="AQ110" s="7">
        <f t="shared" si="104"/>
        <v>1.424368688908294</v>
      </c>
      <c r="AR110" s="27">
        <f t="shared" si="105"/>
        <v>326180.42975999933</v>
      </c>
      <c r="AS110" s="27">
        <f t="shared" si="106"/>
        <v>589.86454055599165</v>
      </c>
      <c r="AT110" s="27">
        <f t="shared" si="107"/>
        <v>11100.037226433496</v>
      </c>
      <c r="AU110" s="7">
        <f>-SUM(AS$24:AS110)/AS$23</f>
        <v>1.8915692551352212</v>
      </c>
      <c r="AV110" s="27">
        <f t="shared" si="82"/>
        <v>589.86454055599165</v>
      </c>
      <c r="AW110" s="27">
        <f t="shared" si="108"/>
        <v>11100.037226433496</v>
      </c>
      <c r="AX110" s="7">
        <f>-SUM(AV$24:AV110)/AV$23</f>
        <v>1.8915692551352212</v>
      </c>
      <c r="AY110" s="28"/>
      <c r="AZ110" s="27">
        <f t="shared" si="109"/>
        <v>976.89671832809768</v>
      </c>
      <c r="BA110" s="27">
        <f t="shared" si="110"/>
        <v>537.07148241931884</v>
      </c>
      <c r="BB110" s="27">
        <f t="shared" si="111"/>
        <v>439.82523590877895</v>
      </c>
      <c r="BC110" s="27">
        <f t="shared" si="112"/>
        <v>183698.96873642903</v>
      </c>
      <c r="BD110" s="27">
        <f t="shared" si="113"/>
        <v>45301.031263570934</v>
      </c>
      <c r="BE110" s="27">
        <f t="shared" si="114"/>
        <v>142481.46102357027</v>
      </c>
      <c r="BF110" s="27">
        <f t="shared" si="115"/>
        <v>0</v>
      </c>
      <c r="BG110" s="27">
        <f t="shared" si="116"/>
        <v>90.648355796442061</v>
      </c>
      <c r="BH110" s="27">
        <f t="shared" si="117"/>
        <v>271.9450673893262</v>
      </c>
      <c r="BI110" s="27">
        <f t="shared" si="118"/>
        <v>163.16704043359573</v>
      </c>
      <c r="BJ110" s="27">
        <f t="shared" si="119"/>
        <v>72.518684637153655</v>
      </c>
      <c r="BK110" s="7">
        <f t="shared" si="120"/>
        <v>1.1960463886586892</v>
      </c>
      <c r="BL110" s="27">
        <f t="shared" si="131"/>
        <v>598.2791482565176</v>
      </c>
      <c r="BM110" s="7">
        <f t="shared" si="121"/>
        <v>1.424368688908294</v>
      </c>
      <c r="BN110" s="27">
        <f t="shared" si="122"/>
        <v>2278.9899022532704</v>
      </c>
      <c r="BO110" s="27">
        <f t="shared" si="123"/>
        <v>2165.0404071406069</v>
      </c>
      <c r="BP110" s="7">
        <f t="shared" si="124"/>
        <v>1.424368688908294</v>
      </c>
      <c r="BQ110" s="27">
        <f t="shared" si="125"/>
        <v>326180.42975999933</v>
      </c>
      <c r="BR110" s="27">
        <f t="shared" si="126"/>
        <v>589.86454055599165</v>
      </c>
      <c r="BS110" s="27">
        <f t="shared" si="127"/>
        <v>11100.037226433496</v>
      </c>
      <c r="BT110" s="7">
        <f>-SUM(BR$24:BR110)/BR$23</f>
        <v>1.8915692551352212</v>
      </c>
      <c r="BU110" s="27">
        <f t="shared" si="83"/>
        <v>589.86454055599165</v>
      </c>
      <c r="BV110" s="27">
        <f t="shared" si="128"/>
        <v>11100.037226433496</v>
      </c>
      <c r="BW110" s="7">
        <f>-SUM(BU$24:BU110)/BU$23</f>
        <v>1.8915692551352212</v>
      </c>
      <c r="BX110" s="14"/>
      <c r="BY110" s="3"/>
      <c r="BZ110" s="3"/>
      <c r="CA110" s="3"/>
      <c r="CB110" s="3"/>
      <c r="CC110" s="3"/>
      <c r="CD110" s="3"/>
      <c r="CE110" s="3"/>
      <c r="CF110" s="3"/>
      <c r="CG110" s="3"/>
      <c r="CH110" s="3"/>
      <c r="CI110" s="3"/>
      <c r="CJ110" s="3"/>
      <c r="CK110" s="3"/>
      <c r="CL110" s="3"/>
      <c r="CM110" s="3"/>
      <c r="CN110" s="3"/>
      <c r="CO110" s="3"/>
    </row>
    <row r="111" spans="1:93" x14ac:dyDescent="0.25">
      <c r="A111" s="23">
        <v>88</v>
      </c>
      <c r="B111" s="27">
        <f t="shared" si="69"/>
        <v>976.89671832809768</v>
      </c>
      <c r="C111" s="27">
        <f t="shared" si="70"/>
        <v>535.78865881458489</v>
      </c>
      <c r="D111" s="27">
        <f t="shared" si="71"/>
        <v>441.10805951351296</v>
      </c>
      <c r="E111" s="27">
        <f t="shared" si="84"/>
        <v>183257.86067691553</v>
      </c>
      <c r="F111" s="27">
        <f t="shared" si="85"/>
        <v>45742.139323084448</v>
      </c>
      <c r="G111" s="27">
        <f t="shared" si="66"/>
        <v>144251.46852972964</v>
      </c>
      <c r="H111" s="27">
        <f t="shared" si="86"/>
        <v>0</v>
      </c>
      <c r="I111" s="27">
        <f t="shared" si="72"/>
        <v>90.83507656751317</v>
      </c>
      <c r="J111" s="27">
        <f t="shared" si="73"/>
        <v>272.50522970253957</v>
      </c>
      <c r="K111" s="27">
        <f t="shared" si="74"/>
        <v>163.50313782152372</v>
      </c>
      <c r="L111" s="27">
        <f t="shared" si="75"/>
        <v>72.668061254010539</v>
      </c>
      <c r="M111" s="7">
        <f t="shared" si="76"/>
        <v>1.1985100483904627</v>
      </c>
      <c r="N111" s="27">
        <f t="shared" si="129"/>
        <v>599.51150534558701</v>
      </c>
      <c r="O111" s="7">
        <f t="shared" si="77"/>
        <v>1.4301717432604593</v>
      </c>
      <c r="P111" s="27">
        <f t="shared" si="78"/>
        <v>2288.2747892167349</v>
      </c>
      <c r="Q111" s="27">
        <f t="shared" si="79"/>
        <v>2173.861049755898</v>
      </c>
      <c r="R111" s="7">
        <f t="shared" si="80"/>
        <v>1.4301717432604593</v>
      </c>
      <c r="S111" s="27">
        <f t="shared" si="67"/>
        <v>327509.3292066452</v>
      </c>
      <c r="T111" s="27">
        <f t="shared" si="81"/>
        <v>597.45282608221328</v>
      </c>
      <c r="U111" s="27">
        <f t="shared" si="87"/>
        <v>11697.49005251571</v>
      </c>
      <c r="V111" s="7">
        <f>-SUM(T$24:T111)/T$23</f>
        <v>1.9395574339370054</v>
      </c>
      <c r="W111" s="27">
        <f t="shared" si="68"/>
        <v>597.45282608221328</v>
      </c>
      <c r="X111" s="27">
        <f t="shared" si="88"/>
        <v>11697.49005251571</v>
      </c>
      <c r="Y111" s="7">
        <f>-SUM(W$24:W111)/W$23</f>
        <v>1.9395574339370054</v>
      </c>
      <c r="Z111" s="29"/>
      <c r="AA111" s="27">
        <f t="shared" si="89"/>
        <v>976.89671832809768</v>
      </c>
      <c r="AB111" s="27">
        <f t="shared" si="90"/>
        <v>535.78865881458489</v>
      </c>
      <c r="AC111" s="27">
        <f t="shared" si="91"/>
        <v>441.10805951351296</v>
      </c>
      <c r="AD111" s="27">
        <f t="shared" si="92"/>
        <v>183257.86067691553</v>
      </c>
      <c r="AE111" s="27">
        <f t="shared" si="93"/>
        <v>45742.139323084448</v>
      </c>
      <c r="AF111" s="27">
        <f t="shared" si="94"/>
        <v>144251.46852972964</v>
      </c>
      <c r="AG111" s="27">
        <f t="shared" si="95"/>
        <v>0</v>
      </c>
      <c r="AH111" s="27">
        <f t="shared" si="96"/>
        <v>90.83507656751317</v>
      </c>
      <c r="AI111" s="27">
        <f t="shared" si="97"/>
        <v>272.50522970253957</v>
      </c>
      <c r="AJ111" s="27">
        <f t="shared" si="98"/>
        <v>163.50313782152372</v>
      </c>
      <c r="AK111" s="27">
        <f t="shared" si="99"/>
        <v>72.668061254010539</v>
      </c>
      <c r="AL111" s="7">
        <f t="shared" si="100"/>
        <v>1.1985100483904627</v>
      </c>
      <c r="AM111" s="27">
        <f t="shared" si="130"/>
        <v>599.51150534558701</v>
      </c>
      <c r="AN111" s="7">
        <f t="shared" si="101"/>
        <v>1.4301717432604593</v>
      </c>
      <c r="AO111" s="27">
        <f t="shared" si="102"/>
        <v>2288.2747892167349</v>
      </c>
      <c r="AP111" s="27">
        <f t="shared" si="103"/>
        <v>2173.861049755898</v>
      </c>
      <c r="AQ111" s="7">
        <f t="shared" si="104"/>
        <v>1.4301717432604593</v>
      </c>
      <c r="AR111" s="27">
        <f t="shared" si="105"/>
        <v>327509.3292066452</v>
      </c>
      <c r="AS111" s="27">
        <f t="shared" si="106"/>
        <v>597.45282608221328</v>
      </c>
      <c r="AT111" s="27">
        <f t="shared" si="107"/>
        <v>11697.49005251571</v>
      </c>
      <c r="AU111" s="7">
        <f>-SUM(AS$24:AS111)/AS$23</f>
        <v>1.9395574339370054</v>
      </c>
      <c r="AV111" s="27">
        <f t="shared" si="82"/>
        <v>597.45282608221328</v>
      </c>
      <c r="AW111" s="27">
        <f t="shared" si="108"/>
        <v>11697.49005251571</v>
      </c>
      <c r="AX111" s="7">
        <f>-SUM(AV$24:AV111)/AV$23</f>
        <v>1.9395574339370054</v>
      </c>
      <c r="AY111" s="28"/>
      <c r="AZ111" s="27">
        <f t="shared" si="109"/>
        <v>976.89671832809768</v>
      </c>
      <c r="BA111" s="27">
        <f t="shared" si="110"/>
        <v>535.78865881458489</v>
      </c>
      <c r="BB111" s="27">
        <f t="shared" si="111"/>
        <v>441.10805951351296</v>
      </c>
      <c r="BC111" s="27">
        <f t="shared" si="112"/>
        <v>183257.86067691553</v>
      </c>
      <c r="BD111" s="27">
        <f t="shared" si="113"/>
        <v>45742.139323084448</v>
      </c>
      <c r="BE111" s="27">
        <f t="shared" si="114"/>
        <v>144251.46852972964</v>
      </c>
      <c r="BF111" s="27">
        <f t="shared" si="115"/>
        <v>0</v>
      </c>
      <c r="BG111" s="27">
        <f t="shared" si="116"/>
        <v>90.83507656751317</v>
      </c>
      <c r="BH111" s="27">
        <f t="shared" si="117"/>
        <v>272.50522970253957</v>
      </c>
      <c r="BI111" s="27">
        <f t="shared" si="118"/>
        <v>163.50313782152372</v>
      </c>
      <c r="BJ111" s="27">
        <f t="shared" si="119"/>
        <v>72.668061254010539</v>
      </c>
      <c r="BK111" s="7">
        <f t="shared" si="120"/>
        <v>1.1985100483904627</v>
      </c>
      <c r="BL111" s="27">
        <f t="shared" si="131"/>
        <v>599.51150534558701</v>
      </c>
      <c r="BM111" s="7">
        <f t="shared" si="121"/>
        <v>1.4301717432604593</v>
      </c>
      <c r="BN111" s="27">
        <f t="shared" si="122"/>
        <v>2288.2747892167349</v>
      </c>
      <c r="BO111" s="27">
        <f t="shared" si="123"/>
        <v>2173.861049755898</v>
      </c>
      <c r="BP111" s="7">
        <f t="shared" si="124"/>
        <v>1.4301717432604593</v>
      </c>
      <c r="BQ111" s="27">
        <f t="shared" si="125"/>
        <v>327509.3292066452</v>
      </c>
      <c r="BR111" s="27">
        <f t="shared" si="126"/>
        <v>597.45282608221328</v>
      </c>
      <c r="BS111" s="27">
        <f t="shared" si="127"/>
        <v>11697.49005251571</v>
      </c>
      <c r="BT111" s="7">
        <f>-SUM(BR$24:BR111)/BR$23</f>
        <v>1.9395574339370054</v>
      </c>
      <c r="BU111" s="27">
        <f t="shared" si="83"/>
        <v>597.45282608221328</v>
      </c>
      <c r="BV111" s="27">
        <f t="shared" si="128"/>
        <v>11697.49005251571</v>
      </c>
      <c r="BW111" s="7">
        <f>-SUM(BU$24:BU111)/BU$23</f>
        <v>1.9395574339370054</v>
      </c>
      <c r="BX111" s="14"/>
      <c r="BY111" s="3"/>
      <c r="BZ111" s="3"/>
      <c r="CA111" s="3"/>
      <c r="CB111" s="3"/>
      <c r="CC111" s="3"/>
      <c r="CD111" s="3"/>
      <c r="CE111" s="3"/>
      <c r="CF111" s="3"/>
      <c r="CG111" s="3"/>
      <c r="CH111" s="3"/>
      <c r="CI111" s="3"/>
      <c r="CJ111" s="3"/>
      <c r="CK111" s="3"/>
      <c r="CL111" s="3"/>
      <c r="CM111" s="3"/>
      <c r="CN111" s="3"/>
      <c r="CO111" s="3"/>
    </row>
    <row r="112" spans="1:93" x14ac:dyDescent="0.25">
      <c r="A112" s="23">
        <v>89</v>
      </c>
      <c r="B112" s="27">
        <f t="shared" si="69"/>
        <v>976.89671832809768</v>
      </c>
      <c r="C112" s="27">
        <f t="shared" si="70"/>
        <v>534.50209364100374</v>
      </c>
      <c r="D112" s="27">
        <f t="shared" si="71"/>
        <v>442.39462468709399</v>
      </c>
      <c r="E112" s="27">
        <f t="shared" si="84"/>
        <v>182815.46605222844</v>
      </c>
      <c r="F112" s="27">
        <f t="shared" si="85"/>
        <v>46184.533947771539</v>
      </c>
      <c r="G112" s="27">
        <f t="shared" si="66"/>
        <v>146028.17670190422</v>
      </c>
      <c r="H112" s="27">
        <f t="shared" si="86"/>
        <v>0</v>
      </c>
      <c r="I112" s="27">
        <f t="shared" si="72"/>
        <v>91.022181952800878</v>
      </c>
      <c r="J112" s="27">
        <f t="shared" si="73"/>
        <v>273.06654585840266</v>
      </c>
      <c r="K112" s="27">
        <f t="shared" si="74"/>
        <v>163.83992751504161</v>
      </c>
      <c r="L112" s="27">
        <f t="shared" si="75"/>
        <v>72.817745562240702</v>
      </c>
      <c r="M112" s="7">
        <f t="shared" si="76"/>
        <v>1.2009787828579084</v>
      </c>
      <c r="N112" s="27">
        <f t="shared" si="129"/>
        <v>600.74640088848582</v>
      </c>
      <c r="O112" s="7">
        <f t="shared" si="77"/>
        <v>1.4359984399743786</v>
      </c>
      <c r="P112" s="27">
        <f t="shared" si="78"/>
        <v>2297.5975039590057</v>
      </c>
      <c r="Q112" s="27">
        <f t="shared" si="79"/>
        <v>2182.7176287610555</v>
      </c>
      <c r="R112" s="7">
        <f t="shared" si="80"/>
        <v>1.4359984399743786</v>
      </c>
      <c r="S112" s="27">
        <f t="shared" si="67"/>
        <v>328843.64275413268</v>
      </c>
      <c r="T112" s="27">
        <f t="shared" si="81"/>
        <v>605.07450954447199</v>
      </c>
      <c r="U112" s="27">
        <f t="shared" si="87"/>
        <v>12302.564562060183</v>
      </c>
      <c r="V112" s="7">
        <f>-SUM(T$24:T112)/T$23</f>
        <v>1.9881577961494128</v>
      </c>
      <c r="W112" s="27">
        <f t="shared" si="68"/>
        <v>605.07450954447199</v>
      </c>
      <c r="X112" s="27">
        <f t="shared" si="88"/>
        <v>12302.564562060183</v>
      </c>
      <c r="Y112" s="7">
        <f>-SUM(W$24:W112)/W$23</f>
        <v>1.9881577961494128</v>
      </c>
      <c r="Z112" s="29"/>
      <c r="AA112" s="27">
        <f t="shared" si="89"/>
        <v>976.89671832809768</v>
      </c>
      <c r="AB112" s="27">
        <f t="shared" si="90"/>
        <v>534.50209364100374</v>
      </c>
      <c r="AC112" s="27">
        <f t="shared" si="91"/>
        <v>442.39462468709399</v>
      </c>
      <c r="AD112" s="27">
        <f t="shared" si="92"/>
        <v>182815.46605222844</v>
      </c>
      <c r="AE112" s="27">
        <f t="shared" si="93"/>
        <v>46184.533947771539</v>
      </c>
      <c r="AF112" s="27">
        <f t="shared" si="94"/>
        <v>146028.17670190422</v>
      </c>
      <c r="AG112" s="27">
        <f t="shared" si="95"/>
        <v>0</v>
      </c>
      <c r="AH112" s="27">
        <f t="shared" si="96"/>
        <v>91.022181952800878</v>
      </c>
      <c r="AI112" s="27">
        <f t="shared" si="97"/>
        <v>273.06654585840266</v>
      </c>
      <c r="AJ112" s="27">
        <f t="shared" si="98"/>
        <v>163.83992751504161</v>
      </c>
      <c r="AK112" s="27">
        <f t="shared" si="99"/>
        <v>72.817745562240702</v>
      </c>
      <c r="AL112" s="7">
        <f t="shared" si="100"/>
        <v>1.2009787828579084</v>
      </c>
      <c r="AM112" s="27">
        <f t="shared" si="130"/>
        <v>600.74640088848582</v>
      </c>
      <c r="AN112" s="7">
        <f t="shared" si="101"/>
        <v>1.4359984399743786</v>
      </c>
      <c r="AO112" s="27">
        <f t="shared" si="102"/>
        <v>2297.5975039590057</v>
      </c>
      <c r="AP112" s="27">
        <f t="shared" si="103"/>
        <v>2182.7176287610555</v>
      </c>
      <c r="AQ112" s="7">
        <f t="shared" si="104"/>
        <v>1.4359984399743786</v>
      </c>
      <c r="AR112" s="27">
        <f t="shared" si="105"/>
        <v>328843.64275413268</v>
      </c>
      <c r="AS112" s="27">
        <f t="shared" si="106"/>
        <v>605.07450954447199</v>
      </c>
      <c r="AT112" s="27">
        <f t="shared" si="107"/>
        <v>12302.564562060183</v>
      </c>
      <c r="AU112" s="7">
        <f>-SUM(AS$24:AS112)/AS$23</f>
        <v>1.9881577961494128</v>
      </c>
      <c r="AV112" s="27">
        <f t="shared" si="82"/>
        <v>605.07450954447199</v>
      </c>
      <c r="AW112" s="27">
        <f t="shared" si="108"/>
        <v>12302.564562060183</v>
      </c>
      <c r="AX112" s="7">
        <f>-SUM(AV$24:AV112)/AV$23</f>
        <v>1.9881577961494128</v>
      </c>
      <c r="AY112" s="28"/>
      <c r="AZ112" s="27">
        <f t="shared" si="109"/>
        <v>976.89671832809768</v>
      </c>
      <c r="BA112" s="27">
        <f t="shared" si="110"/>
        <v>534.50209364100374</v>
      </c>
      <c r="BB112" s="27">
        <f t="shared" si="111"/>
        <v>442.39462468709399</v>
      </c>
      <c r="BC112" s="27">
        <f t="shared" si="112"/>
        <v>182815.46605222844</v>
      </c>
      <c r="BD112" s="27">
        <f t="shared" si="113"/>
        <v>46184.533947771539</v>
      </c>
      <c r="BE112" s="27">
        <f t="shared" si="114"/>
        <v>146028.17670190422</v>
      </c>
      <c r="BF112" s="27">
        <f t="shared" si="115"/>
        <v>0</v>
      </c>
      <c r="BG112" s="27">
        <f t="shared" si="116"/>
        <v>91.022181952800878</v>
      </c>
      <c r="BH112" s="27">
        <f t="shared" si="117"/>
        <v>273.06654585840266</v>
      </c>
      <c r="BI112" s="27">
        <f t="shared" si="118"/>
        <v>163.83992751504161</v>
      </c>
      <c r="BJ112" s="27">
        <f t="shared" si="119"/>
        <v>72.817745562240702</v>
      </c>
      <c r="BK112" s="7">
        <f t="shared" si="120"/>
        <v>1.2009787828579084</v>
      </c>
      <c r="BL112" s="27">
        <f t="shared" si="131"/>
        <v>600.74640088848582</v>
      </c>
      <c r="BM112" s="7">
        <f t="shared" si="121"/>
        <v>1.4359984399743786</v>
      </c>
      <c r="BN112" s="27">
        <f t="shared" si="122"/>
        <v>2297.5975039590057</v>
      </c>
      <c r="BO112" s="27">
        <f t="shared" si="123"/>
        <v>2182.7176287610555</v>
      </c>
      <c r="BP112" s="7">
        <f t="shared" si="124"/>
        <v>1.4359984399743786</v>
      </c>
      <c r="BQ112" s="27">
        <f t="shared" si="125"/>
        <v>328843.64275413268</v>
      </c>
      <c r="BR112" s="27">
        <f t="shared" si="126"/>
        <v>605.07450954447199</v>
      </c>
      <c r="BS112" s="27">
        <f t="shared" si="127"/>
        <v>12302.564562060183</v>
      </c>
      <c r="BT112" s="7">
        <f>-SUM(BR$24:BR112)/BR$23</f>
        <v>1.9881577961494128</v>
      </c>
      <c r="BU112" s="27">
        <f t="shared" si="83"/>
        <v>605.07450954447199</v>
      </c>
      <c r="BV112" s="27">
        <f t="shared" si="128"/>
        <v>12302.564562060183</v>
      </c>
      <c r="BW112" s="7">
        <f>-SUM(BU$24:BU112)/BU$23</f>
        <v>1.9881577961494128</v>
      </c>
      <c r="BX112" s="14"/>
      <c r="BY112" s="3"/>
      <c r="BZ112" s="3"/>
      <c r="CA112" s="3"/>
      <c r="CB112" s="3"/>
      <c r="CC112" s="3"/>
      <c r="CD112" s="3"/>
      <c r="CE112" s="3"/>
      <c r="CF112" s="3"/>
      <c r="CG112" s="3"/>
      <c r="CH112" s="3"/>
      <c r="CI112" s="3"/>
      <c r="CJ112" s="3"/>
      <c r="CK112" s="3"/>
      <c r="CL112" s="3"/>
      <c r="CM112" s="3"/>
      <c r="CN112" s="3"/>
      <c r="CO112" s="3"/>
    </row>
    <row r="113" spans="1:93" x14ac:dyDescent="0.25">
      <c r="A113" s="23">
        <v>90</v>
      </c>
      <c r="B113" s="27">
        <f t="shared" si="69"/>
        <v>976.89671832809768</v>
      </c>
      <c r="C113" s="27">
        <f t="shared" si="70"/>
        <v>533.21177598566646</v>
      </c>
      <c r="D113" s="27">
        <f t="shared" si="71"/>
        <v>443.68494234243133</v>
      </c>
      <c r="E113" s="27">
        <f t="shared" si="84"/>
        <v>182371.78110988601</v>
      </c>
      <c r="F113" s="27">
        <f t="shared" si="85"/>
        <v>46628.218890113967</v>
      </c>
      <c r="G113" s="27">
        <f t="shared" si="66"/>
        <v>147811.61135029286</v>
      </c>
      <c r="H113" s="27">
        <f t="shared" si="86"/>
        <v>0</v>
      </c>
      <c r="I113" s="27">
        <f t="shared" si="72"/>
        <v>91.20967274454749</v>
      </c>
      <c r="J113" s="27">
        <f t="shared" si="73"/>
        <v>273.62901823364251</v>
      </c>
      <c r="K113" s="27">
        <f t="shared" si="74"/>
        <v>164.1774109401855</v>
      </c>
      <c r="L113" s="27">
        <f t="shared" si="75"/>
        <v>72.967738195637992</v>
      </c>
      <c r="M113" s="7">
        <f t="shared" si="76"/>
        <v>1.2034526025141508</v>
      </c>
      <c r="N113" s="27">
        <f t="shared" si="129"/>
        <v>601.98384011401345</v>
      </c>
      <c r="O113" s="7">
        <f t="shared" si="77"/>
        <v>1.44184887537196</v>
      </c>
      <c r="P113" s="27">
        <f t="shared" si="78"/>
        <v>2306.9582005951361</v>
      </c>
      <c r="Q113" s="27">
        <f t="shared" si="79"/>
        <v>2191.6102905653793</v>
      </c>
      <c r="R113" s="7">
        <f t="shared" si="80"/>
        <v>1.44184887537196</v>
      </c>
      <c r="S113" s="27">
        <f t="shared" si="67"/>
        <v>330183.39246017887</v>
      </c>
      <c r="T113" s="27">
        <f t="shared" si="81"/>
        <v>612.72973212326815</v>
      </c>
      <c r="U113" s="27">
        <f t="shared" si="87"/>
        <v>12915.294294183452</v>
      </c>
      <c r="V113" s="7">
        <f>-SUM(T$24:T113)/T$23</f>
        <v>2.0373730356773865</v>
      </c>
      <c r="W113" s="27">
        <f t="shared" si="68"/>
        <v>612.72973212326815</v>
      </c>
      <c r="X113" s="27">
        <f t="shared" si="88"/>
        <v>12915.294294183452</v>
      </c>
      <c r="Y113" s="7">
        <f>-SUM(W$24:W113)/W$23</f>
        <v>2.0373730356773865</v>
      </c>
      <c r="Z113" s="29"/>
      <c r="AA113" s="27">
        <f t="shared" si="89"/>
        <v>976.89671832809768</v>
      </c>
      <c r="AB113" s="27">
        <f t="shared" si="90"/>
        <v>533.21177598566646</v>
      </c>
      <c r="AC113" s="27">
        <f t="shared" si="91"/>
        <v>443.68494234243133</v>
      </c>
      <c r="AD113" s="27">
        <f t="shared" si="92"/>
        <v>182371.78110988601</v>
      </c>
      <c r="AE113" s="27">
        <f t="shared" si="93"/>
        <v>46628.218890113967</v>
      </c>
      <c r="AF113" s="27">
        <f t="shared" si="94"/>
        <v>147811.61135029286</v>
      </c>
      <c r="AG113" s="27">
        <f t="shared" si="95"/>
        <v>0</v>
      </c>
      <c r="AH113" s="27">
        <f t="shared" si="96"/>
        <v>91.20967274454749</v>
      </c>
      <c r="AI113" s="27">
        <f t="shared" si="97"/>
        <v>273.62901823364251</v>
      </c>
      <c r="AJ113" s="27">
        <f t="shared" si="98"/>
        <v>164.1774109401855</v>
      </c>
      <c r="AK113" s="27">
        <f t="shared" si="99"/>
        <v>72.967738195637992</v>
      </c>
      <c r="AL113" s="7">
        <f t="shared" si="100"/>
        <v>1.2034526025141508</v>
      </c>
      <c r="AM113" s="27">
        <f t="shared" si="130"/>
        <v>601.98384011401345</v>
      </c>
      <c r="AN113" s="7">
        <f t="shared" si="101"/>
        <v>1.44184887537196</v>
      </c>
      <c r="AO113" s="27">
        <f t="shared" si="102"/>
        <v>2306.9582005951361</v>
      </c>
      <c r="AP113" s="27">
        <f t="shared" si="103"/>
        <v>2191.6102905653793</v>
      </c>
      <c r="AQ113" s="7">
        <f t="shared" si="104"/>
        <v>1.44184887537196</v>
      </c>
      <c r="AR113" s="27">
        <f t="shared" si="105"/>
        <v>330183.39246017887</v>
      </c>
      <c r="AS113" s="27">
        <f t="shared" si="106"/>
        <v>612.72973212326815</v>
      </c>
      <c r="AT113" s="27">
        <f t="shared" si="107"/>
        <v>12915.294294183452</v>
      </c>
      <c r="AU113" s="7">
        <f>-SUM(AS$24:AS113)/AS$23</f>
        <v>2.0373730356773865</v>
      </c>
      <c r="AV113" s="27">
        <f t="shared" si="82"/>
        <v>612.72973212326815</v>
      </c>
      <c r="AW113" s="27">
        <f t="shared" si="108"/>
        <v>12915.294294183452</v>
      </c>
      <c r="AX113" s="7">
        <f>-SUM(AV$24:AV113)/AV$23</f>
        <v>2.0373730356773865</v>
      </c>
      <c r="AY113" s="28"/>
      <c r="AZ113" s="27">
        <f t="shared" si="109"/>
        <v>976.89671832809768</v>
      </c>
      <c r="BA113" s="27">
        <f t="shared" si="110"/>
        <v>533.21177598566646</v>
      </c>
      <c r="BB113" s="27">
        <f t="shared" si="111"/>
        <v>443.68494234243133</v>
      </c>
      <c r="BC113" s="27">
        <f t="shared" si="112"/>
        <v>182371.78110988601</v>
      </c>
      <c r="BD113" s="27">
        <f t="shared" si="113"/>
        <v>46628.218890113967</v>
      </c>
      <c r="BE113" s="27">
        <f t="shared" si="114"/>
        <v>147811.61135029286</v>
      </c>
      <c r="BF113" s="27">
        <f t="shared" si="115"/>
        <v>0</v>
      </c>
      <c r="BG113" s="27">
        <f t="shared" si="116"/>
        <v>91.20967274454749</v>
      </c>
      <c r="BH113" s="27">
        <f t="shared" si="117"/>
        <v>273.62901823364251</v>
      </c>
      <c r="BI113" s="27">
        <f t="shared" si="118"/>
        <v>164.1774109401855</v>
      </c>
      <c r="BJ113" s="27">
        <f t="shared" si="119"/>
        <v>72.967738195637992</v>
      </c>
      <c r="BK113" s="7">
        <f t="shared" si="120"/>
        <v>1.2034526025141508</v>
      </c>
      <c r="BL113" s="27">
        <f t="shared" si="131"/>
        <v>601.98384011401345</v>
      </c>
      <c r="BM113" s="7">
        <f t="shared" si="121"/>
        <v>1.44184887537196</v>
      </c>
      <c r="BN113" s="27">
        <f t="shared" si="122"/>
        <v>2306.9582005951361</v>
      </c>
      <c r="BO113" s="27">
        <f t="shared" si="123"/>
        <v>2191.6102905653793</v>
      </c>
      <c r="BP113" s="7">
        <f t="shared" si="124"/>
        <v>1.44184887537196</v>
      </c>
      <c r="BQ113" s="27">
        <f t="shared" si="125"/>
        <v>330183.39246017887</v>
      </c>
      <c r="BR113" s="27">
        <f t="shared" si="126"/>
        <v>612.72973212326815</v>
      </c>
      <c r="BS113" s="27">
        <f t="shared" si="127"/>
        <v>12915.294294183452</v>
      </c>
      <c r="BT113" s="7">
        <f>-SUM(BR$24:BR113)/BR$23</f>
        <v>2.0373730356773865</v>
      </c>
      <c r="BU113" s="27">
        <f t="shared" si="83"/>
        <v>612.72973212326815</v>
      </c>
      <c r="BV113" s="27">
        <f t="shared" si="128"/>
        <v>12915.294294183452</v>
      </c>
      <c r="BW113" s="7">
        <f>-SUM(BU$24:BU113)/BU$23</f>
        <v>2.0373730356773865</v>
      </c>
      <c r="BX113" s="14"/>
      <c r="BY113" s="3"/>
      <c r="BZ113" s="3"/>
      <c r="CA113" s="3"/>
      <c r="CB113" s="3"/>
      <c r="CC113" s="3"/>
      <c r="CD113" s="3"/>
      <c r="CE113" s="3"/>
      <c r="CF113" s="3"/>
      <c r="CG113" s="3"/>
      <c r="CH113" s="3"/>
      <c r="CI113" s="3"/>
      <c r="CJ113" s="3"/>
      <c r="CK113" s="3"/>
      <c r="CL113" s="3"/>
      <c r="CM113" s="3"/>
      <c r="CN113" s="3"/>
      <c r="CO113" s="3"/>
    </row>
    <row r="114" spans="1:93" x14ac:dyDescent="0.25">
      <c r="A114" s="23">
        <v>91</v>
      </c>
      <c r="B114" s="27">
        <f t="shared" si="69"/>
        <v>976.89671832809768</v>
      </c>
      <c r="C114" s="27">
        <f t="shared" si="70"/>
        <v>531.91769490383422</v>
      </c>
      <c r="D114" s="27">
        <f t="shared" si="71"/>
        <v>444.9790234242634</v>
      </c>
      <c r="E114" s="27">
        <f t="shared" si="84"/>
        <v>181926.80208646174</v>
      </c>
      <c r="F114" s="27">
        <f t="shared" si="85"/>
        <v>47073.197913538228</v>
      </c>
      <c r="G114" s="27">
        <f t="shared" si="66"/>
        <v>149601.79838590475</v>
      </c>
      <c r="H114" s="27">
        <f t="shared" si="86"/>
        <v>0</v>
      </c>
      <c r="I114" s="27">
        <f t="shared" si="72"/>
        <v>91.397549736627198</v>
      </c>
      <c r="J114" s="27">
        <f t="shared" si="73"/>
        <v>274.19264920988161</v>
      </c>
      <c r="K114" s="27">
        <f t="shared" si="74"/>
        <v>164.51558952592899</v>
      </c>
      <c r="L114" s="27">
        <f t="shared" si="75"/>
        <v>73.118039789301761</v>
      </c>
      <c r="M114" s="7">
        <f t="shared" si="76"/>
        <v>1.2059315178338461</v>
      </c>
      <c r="N114" s="27">
        <f t="shared" si="129"/>
        <v>603.22382826173953</v>
      </c>
      <c r="O114" s="7">
        <f t="shared" si="77"/>
        <v>1.4477231461675395</v>
      </c>
      <c r="P114" s="27">
        <f t="shared" si="78"/>
        <v>2316.3570338680634</v>
      </c>
      <c r="Q114" s="27">
        <f t="shared" si="79"/>
        <v>2200.5391821746603</v>
      </c>
      <c r="R114" s="7">
        <f t="shared" si="80"/>
        <v>1.4477231461675395</v>
      </c>
      <c r="S114" s="27">
        <f t="shared" si="67"/>
        <v>331528.60047236655</v>
      </c>
      <c r="T114" s="27">
        <f t="shared" si="81"/>
        <v>620.41863558482305</v>
      </c>
      <c r="U114" s="27">
        <f t="shared" si="87"/>
        <v>13535.712929768275</v>
      </c>
      <c r="V114" s="7">
        <f>-SUM(T$24:T114)/T$23</f>
        <v>2.0872058578127133</v>
      </c>
      <c r="W114" s="27">
        <f t="shared" si="68"/>
        <v>620.41863558482305</v>
      </c>
      <c r="X114" s="27">
        <f t="shared" si="88"/>
        <v>13535.712929768275</v>
      </c>
      <c r="Y114" s="7">
        <f>-SUM(W$24:W114)/W$23</f>
        <v>2.0872058578127133</v>
      </c>
      <c r="Z114" s="29"/>
      <c r="AA114" s="27">
        <f t="shared" si="89"/>
        <v>976.89671832809768</v>
      </c>
      <c r="AB114" s="27">
        <f t="shared" si="90"/>
        <v>531.91769490383422</v>
      </c>
      <c r="AC114" s="27">
        <f t="shared" si="91"/>
        <v>444.9790234242634</v>
      </c>
      <c r="AD114" s="27">
        <f t="shared" si="92"/>
        <v>181926.80208646174</v>
      </c>
      <c r="AE114" s="27">
        <f t="shared" si="93"/>
        <v>47073.197913538228</v>
      </c>
      <c r="AF114" s="27">
        <f t="shared" si="94"/>
        <v>149601.79838590475</v>
      </c>
      <c r="AG114" s="27">
        <f t="shared" si="95"/>
        <v>0</v>
      </c>
      <c r="AH114" s="27">
        <f t="shared" si="96"/>
        <v>91.397549736627198</v>
      </c>
      <c r="AI114" s="27">
        <f t="shared" si="97"/>
        <v>274.19264920988161</v>
      </c>
      <c r="AJ114" s="27">
        <f t="shared" si="98"/>
        <v>164.51558952592899</v>
      </c>
      <c r="AK114" s="27">
        <f t="shared" si="99"/>
        <v>73.118039789301761</v>
      </c>
      <c r="AL114" s="7">
        <f t="shared" si="100"/>
        <v>1.2059315178338461</v>
      </c>
      <c r="AM114" s="27">
        <f t="shared" si="130"/>
        <v>603.22382826173953</v>
      </c>
      <c r="AN114" s="7">
        <f t="shared" si="101"/>
        <v>1.4477231461675395</v>
      </c>
      <c r="AO114" s="27">
        <f t="shared" si="102"/>
        <v>2316.3570338680634</v>
      </c>
      <c r="AP114" s="27">
        <f t="shared" si="103"/>
        <v>2200.5391821746603</v>
      </c>
      <c r="AQ114" s="7">
        <f t="shared" si="104"/>
        <v>1.4477231461675395</v>
      </c>
      <c r="AR114" s="27">
        <f t="shared" si="105"/>
        <v>331528.60047236655</v>
      </c>
      <c r="AS114" s="27">
        <f t="shared" si="106"/>
        <v>620.41863558482305</v>
      </c>
      <c r="AT114" s="27">
        <f t="shared" si="107"/>
        <v>13535.712929768275</v>
      </c>
      <c r="AU114" s="7">
        <f>-SUM(AS$24:AS114)/AS$23</f>
        <v>2.0872058578127133</v>
      </c>
      <c r="AV114" s="27">
        <f t="shared" si="82"/>
        <v>620.41863558482305</v>
      </c>
      <c r="AW114" s="27">
        <f t="shared" si="108"/>
        <v>13535.712929768275</v>
      </c>
      <c r="AX114" s="7">
        <f>-SUM(AV$24:AV114)/AV$23</f>
        <v>2.0872058578127133</v>
      </c>
      <c r="AY114" s="28"/>
      <c r="AZ114" s="27">
        <f t="shared" si="109"/>
        <v>976.89671832809768</v>
      </c>
      <c r="BA114" s="27">
        <f t="shared" si="110"/>
        <v>531.91769490383422</v>
      </c>
      <c r="BB114" s="27">
        <f t="shared" si="111"/>
        <v>444.9790234242634</v>
      </c>
      <c r="BC114" s="27">
        <f t="shared" si="112"/>
        <v>181926.80208646174</v>
      </c>
      <c r="BD114" s="27">
        <f t="shared" si="113"/>
        <v>47073.197913538228</v>
      </c>
      <c r="BE114" s="27">
        <f t="shared" si="114"/>
        <v>149601.79838590475</v>
      </c>
      <c r="BF114" s="27">
        <f t="shared" si="115"/>
        <v>0</v>
      </c>
      <c r="BG114" s="27">
        <f t="shared" si="116"/>
        <v>91.397549736627198</v>
      </c>
      <c r="BH114" s="27">
        <f t="shared" si="117"/>
        <v>274.19264920988161</v>
      </c>
      <c r="BI114" s="27">
        <f t="shared" si="118"/>
        <v>164.51558952592899</v>
      </c>
      <c r="BJ114" s="27">
        <f t="shared" si="119"/>
        <v>73.118039789301761</v>
      </c>
      <c r="BK114" s="7">
        <f t="shared" si="120"/>
        <v>1.2059315178338461</v>
      </c>
      <c r="BL114" s="27">
        <f t="shared" si="131"/>
        <v>603.22382826173953</v>
      </c>
      <c r="BM114" s="7">
        <f t="shared" si="121"/>
        <v>1.4477231461675395</v>
      </c>
      <c r="BN114" s="27">
        <f t="shared" si="122"/>
        <v>2316.3570338680634</v>
      </c>
      <c r="BO114" s="27">
        <f t="shared" si="123"/>
        <v>2200.5391821746603</v>
      </c>
      <c r="BP114" s="7">
        <f t="shared" si="124"/>
        <v>1.4477231461675395</v>
      </c>
      <c r="BQ114" s="27">
        <f t="shared" si="125"/>
        <v>331528.60047236655</v>
      </c>
      <c r="BR114" s="27">
        <f t="shared" si="126"/>
        <v>620.41863558482305</v>
      </c>
      <c r="BS114" s="27">
        <f t="shared" si="127"/>
        <v>13535.712929768275</v>
      </c>
      <c r="BT114" s="7">
        <f>-SUM(BR$24:BR114)/BR$23</f>
        <v>2.0872058578127133</v>
      </c>
      <c r="BU114" s="27">
        <f t="shared" si="83"/>
        <v>620.41863558482305</v>
      </c>
      <c r="BV114" s="27">
        <f t="shared" si="128"/>
        <v>13535.712929768275</v>
      </c>
      <c r="BW114" s="7">
        <f>-SUM(BU$24:BU114)/BU$23</f>
        <v>2.0872058578127133</v>
      </c>
      <c r="BX114" s="14"/>
      <c r="BY114" s="3"/>
      <c r="BZ114" s="3"/>
      <c r="CA114" s="3"/>
      <c r="CB114" s="3"/>
      <c r="CC114" s="3"/>
      <c r="CD114" s="3"/>
      <c r="CE114" s="3"/>
      <c r="CF114" s="3"/>
      <c r="CG114" s="3"/>
      <c r="CH114" s="3"/>
      <c r="CI114" s="3"/>
      <c r="CJ114" s="3"/>
      <c r="CK114" s="3"/>
      <c r="CL114" s="3"/>
      <c r="CM114" s="3"/>
      <c r="CN114" s="3"/>
      <c r="CO114" s="3"/>
    </row>
    <row r="115" spans="1:93" x14ac:dyDescent="0.25">
      <c r="A115" s="23">
        <v>92</v>
      </c>
      <c r="B115" s="27">
        <f t="shared" si="69"/>
        <v>976.89671832809768</v>
      </c>
      <c r="C115" s="27">
        <f t="shared" si="70"/>
        <v>530.61983941884682</v>
      </c>
      <c r="D115" s="27">
        <f t="shared" si="71"/>
        <v>446.27687890925085</v>
      </c>
      <c r="E115" s="27">
        <f t="shared" si="84"/>
        <v>181480.52520755251</v>
      </c>
      <c r="F115" s="27">
        <f t="shared" si="85"/>
        <v>47519.47479244748</v>
      </c>
      <c r="G115" s="27">
        <f t="shared" si="66"/>
        <v>151398.76382095815</v>
      </c>
      <c r="H115" s="27">
        <f t="shared" si="86"/>
        <v>0</v>
      </c>
      <c r="I115" s="27">
        <f t="shared" si="72"/>
        <v>91.585813724549467</v>
      </c>
      <c r="J115" s="27">
        <f t="shared" si="73"/>
        <v>274.75744117364843</v>
      </c>
      <c r="K115" s="27">
        <f t="shared" si="74"/>
        <v>164.85446470418904</v>
      </c>
      <c r="L115" s="27">
        <f t="shared" si="75"/>
        <v>73.268650979639574</v>
      </c>
      <c r="M115" s="7">
        <f t="shared" si="76"/>
        <v>1.2084155393132268</v>
      </c>
      <c r="N115" s="27">
        <f t="shared" si="129"/>
        <v>604.46637058202646</v>
      </c>
      <c r="O115" s="7">
        <f t="shared" si="77"/>
        <v>1.453621349469479</v>
      </c>
      <c r="P115" s="27">
        <f t="shared" si="78"/>
        <v>2325.7941591511662</v>
      </c>
      <c r="Q115" s="27">
        <f t="shared" si="79"/>
        <v>2209.504451193608</v>
      </c>
      <c r="R115" s="7">
        <f t="shared" si="80"/>
        <v>1.453621349469479</v>
      </c>
      <c r="S115" s="27">
        <f t="shared" si="67"/>
        <v>332879.28902851068</v>
      </c>
      <c r="T115" s="27">
        <f t="shared" si="81"/>
        <v>628.14136228348389</v>
      </c>
      <c r="U115" s="27">
        <f t="shared" si="87"/>
        <v>14163.854292051759</v>
      </c>
      <c r="V115" s="7">
        <f>-SUM(T$24:T115)/T$23</f>
        <v>2.1376589792812664</v>
      </c>
      <c r="W115" s="27">
        <f t="shared" si="68"/>
        <v>628.14136228348389</v>
      </c>
      <c r="X115" s="27">
        <f t="shared" si="88"/>
        <v>14163.854292051759</v>
      </c>
      <c r="Y115" s="7">
        <f>-SUM(W$24:W115)/W$23</f>
        <v>2.1376589792812664</v>
      </c>
      <c r="Z115" s="29"/>
      <c r="AA115" s="27">
        <f t="shared" si="89"/>
        <v>976.89671832809768</v>
      </c>
      <c r="AB115" s="27">
        <f t="shared" si="90"/>
        <v>530.61983941884682</v>
      </c>
      <c r="AC115" s="27">
        <f t="shared" si="91"/>
        <v>446.27687890925085</v>
      </c>
      <c r="AD115" s="27">
        <f t="shared" si="92"/>
        <v>181480.52520755251</v>
      </c>
      <c r="AE115" s="27">
        <f t="shared" si="93"/>
        <v>47519.47479244748</v>
      </c>
      <c r="AF115" s="27">
        <f t="shared" si="94"/>
        <v>151398.76382095815</v>
      </c>
      <c r="AG115" s="27">
        <f t="shared" si="95"/>
        <v>0</v>
      </c>
      <c r="AH115" s="27">
        <f t="shared" si="96"/>
        <v>91.585813724549467</v>
      </c>
      <c r="AI115" s="27">
        <f t="shared" si="97"/>
        <v>274.75744117364843</v>
      </c>
      <c r="AJ115" s="27">
        <f t="shared" si="98"/>
        <v>164.85446470418904</v>
      </c>
      <c r="AK115" s="27">
        <f t="shared" si="99"/>
        <v>73.268650979639574</v>
      </c>
      <c r="AL115" s="7">
        <f t="shared" si="100"/>
        <v>1.2084155393132268</v>
      </c>
      <c r="AM115" s="27">
        <f t="shared" si="130"/>
        <v>604.46637058202646</v>
      </c>
      <c r="AN115" s="7">
        <f t="shared" si="101"/>
        <v>1.453621349469479</v>
      </c>
      <c r="AO115" s="27">
        <f t="shared" si="102"/>
        <v>2325.7941591511662</v>
      </c>
      <c r="AP115" s="27">
        <f t="shared" si="103"/>
        <v>2209.504451193608</v>
      </c>
      <c r="AQ115" s="7">
        <f t="shared" si="104"/>
        <v>1.453621349469479</v>
      </c>
      <c r="AR115" s="27">
        <f t="shared" si="105"/>
        <v>332879.28902851068</v>
      </c>
      <c r="AS115" s="27">
        <f t="shared" si="106"/>
        <v>628.14136228348389</v>
      </c>
      <c r="AT115" s="27">
        <f t="shared" si="107"/>
        <v>14163.854292051759</v>
      </c>
      <c r="AU115" s="7">
        <f>-SUM(AS$24:AS115)/AS$23</f>
        <v>2.1376589792812664</v>
      </c>
      <c r="AV115" s="27">
        <f t="shared" si="82"/>
        <v>628.14136228348389</v>
      </c>
      <c r="AW115" s="27">
        <f t="shared" si="108"/>
        <v>14163.854292051759</v>
      </c>
      <c r="AX115" s="7">
        <f>-SUM(AV$24:AV115)/AV$23</f>
        <v>2.1376589792812664</v>
      </c>
      <c r="AY115" s="28"/>
      <c r="AZ115" s="27">
        <f t="shared" si="109"/>
        <v>976.89671832809768</v>
      </c>
      <c r="BA115" s="27">
        <f t="shared" si="110"/>
        <v>530.61983941884682</v>
      </c>
      <c r="BB115" s="27">
        <f t="shared" si="111"/>
        <v>446.27687890925085</v>
      </c>
      <c r="BC115" s="27">
        <f t="shared" si="112"/>
        <v>181480.52520755251</v>
      </c>
      <c r="BD115" s="27">
        <f t="shared" si="113"/>
        <v>47519.47479244748</v>
      </c>
      <c r="BE115" s="27">
        <f t="shared" si="114"/>
        <v>151398.76382095815</v>
      </c>
      <c r="BF115" s="27">
        <f t="shared" si="115"/>
        <v>0</v>
      </c>
      <c r="BG115" s="27">
        <f t="shared" si="116"/>
        <v>91.585813724549467</v>
      </c>
      <c r="BH115" s="27">
        <f t="shared" si="117"/>
        <v>274.75744117364843</v>
      </c>
      <c r="BI115" s="27">
        <f t="shared" si="118"/>
        <v>164.85446470418904</v>
      </c>
      <c r="BJ115" s="27">
        <f t="shared" si="119"/>
        <v>73.268650979639574</v>
      </c>
      <c r="BK115" s="7">
        <f t="shared" si="120"/>
        <v>1.2084155393132268</v>
      </c>
      <c r="BL115" s="27">
        <f t="shared" si="131"/>
        <v>604.46637058202646</v>
      </c>
      <c r="BM115" s="7">
        <f t="shared" si="121"/>
        <v>1.453621349469479</v>
      </c>
      <c r="BN115" s="27">
        <f t="shared" si="122"/>
        <v>2325.7941591511662</v>
      </c>
      <c r="BO115" s="27">
        <f t="shared" si="123"/>
        <v>2209.504451193608</v>
      </c>
      <c r="BP115" s="7">
        <f t="shared" si="124"/>
        <v>1.453621349469479</v>
      </c>
      <c r="BQ115" s="27">
        <f t="shared" si="125"/>
        <v>332879.28902851068</v>
      </c>
      <c r="BR115" s="27">
        <f t="shared" si="126"/>
        <v>628.14136228348389</v>
      </c>
      <c r="BS115" s="27">
        <f t="shared" si="127"/>
        <v>14163.854292051759</v>
      </c>
      <c r="BT115" s="7">
        <f>-SUM(BR$24:BR115)/BR$23</f>
        <v>2.1376589792812664</v>
      </c>
      <c r="BU115" s="27">
        <f t="shared" si="83"/>
        <v>628.14136228348389</v>
      </c>
      <c r="BV115" s="27">
        <f t="shared" si="128"/>
        <v>14163.854292051759</v>
      </c>
      <c r="BW115" s="7">
        <f>-SUM(BU$24:BU115)/BU$23</f>
        <v>2.1376589792812664</v>
      </c>
      <c r="BX115" s="14"/>
      <c r="BY115" s="3"/>
      <c r="BZ115" s="3"/>
      <c r="CA115" s="3"/>
      <c r="CB115" s="3"/>
      <c r="CC115" s="3"/>
      <c r="CD115" s="3"/>
      <c r="CE115" s="3"/>
      <c r="CF115" s="3"/>
      <c r="CG115" s="3"/>
      <c r="CH115" s="3"/>
      <c r="CI115" s="3"/>
      <c r="CJ115" s="3"/>
      <c r="CK115" s="3"/>
      <c r="CL115" s="3"/>
      <c r="CM115" s="3"/>
      <c r="CN115" s="3"/>
      <c r="CO115" s="3"/>
    </row>
    <row r="116" spans="1:93" x14ac:dyDescent="0.25">
      <c r="A116" s="23">
        <v>93</v>
      </c>
      <c r="B116" s="27">
        <f t="shared" si="69"/>
        <v>976.89671832809768</v>
      </c>
      <c r="C116" s="27">
        <f t="shared" si="70"/>
        <v>529.31819852202818</v>
      </c>
      <c r="D116" s="27">
        <f t="shared" si="71"/>
        <v>447.57851980606955</v>
      </c>
      <c r="E116" s="27">
        <f t="shared" si="84"/>
        <v>181032.94668774644</v>
      </c>
      <c r="F116" s="27">
        <f t="shared" si="85"/>
        <v>47967.053312253549</v>
      </c>
      <c r="G116" s="27">
        <f t="shared" si="66"/>
        <v>153202.53376927925</v>
      </c>
      <c r="H116" s="27">
        <f t="shared" si="86"/>
        <v>0</v>
      </c>
      <c r="I116" s="27">
        <f t="shared" si="72"/>
        <v>91.774465505462359</v>
      </c>
      <c r="J116" s="27">
        <f t="shared" si="73"/>
        <v>275.32339651638705</v>
      </c>
      <c r="K116" s="27">
        <f t="shared" si="74"/>
        <v>165.19403790983225</v>
      </c>
      <c r="L116" s="27">
        <f t="shared" si="75"/>
        <v>73.419572404369887</v>
      </c>
      <c r="M116" s="7">
        <f t="shared" si="76"/>
        <v>1.2109046774701457</v>
      </c>
      <c r="N116" s="27">
        <f t="shared" si="129"/>
        <v>605.71147233605154</v>
      </c>
      <c r="O116" s="7">
        <f t="shared" si="77"/>
        <v>1.4595435827817715</v>
      </c>
      <c r="P116" s="27">
        <f t="shared" si="78"/>
        <v>2335.2697324508345</v>
      </c>
      <c r="Q116" s="27">
        <f t="shared" si="79"/>
        <v>2218.5062458282928</v>
      </c>
      <c r="R116" s="7">
        <f t="shared" si="80"/>
        <v>1.4595435827817715</v>
      </c>
      <c r="S116" s="27">
        <f t="shared" si="67"/>
        <v>334235.4804570257</v>
      </c>
      <c r="T116" s="27">
        <f t="shared" si="81"/>
        <v>635.89805516414367</v>
      </c>
      <c r="U116" s="27">
        <f t="shared" si="87"/>
        <v>14799.752347215903</v>
      </c>
      <c r="V116" s="7">
        <f>-SUM(T$24:T116)/T$23</f>
        <v>2.1887351282904346</v>
      </c>
      <c r="W116" s="27">
        <f t="shared" si="68"/>
        <v>635.89805516414367</v>
      </c>
      <c r="X116" s="27">
        <f t="shared" si="88"/>
        <v>14799.752347215903</v>
      </c>
      <c r="Y116" s="7">
        <f>-SUM(W$24:W116)/W$23</f>
        <v>2.1887351282904346</v>
      </c>
      <c r="Z116" s="29"/>
      <c r="AA116" s="27">
        <f t="shared" si="89"/>
        <v>976.89671832809768</v>
      </c>
      <c r="AB116" s="27">
        <f t="shared" si="90"/>
        <v>529.31819852202818</v>
      </c>
      <c r="AC116" s="27">
        <f t="shared" si="91"/>
        <v>447.57851980606955</v>
      </c>
      <c r="AD116" s="27">
        <f t="shared" si="92"/>
        <v>181032.94668774644</v>
      </c>
      <c r="AE116" s="27">
        <f t="shared" si="93"/>
        <v>47967.053312253549</v>
      </c>
      <c r="AF116" s="27">
        <f t="shared" si="94"/>
        <v>153202.53376927925</v>
      </c>
      <c r="AG116" s="27">
        <f t="shared" si="95"/>
        <v>0</v>
      </c>
      <c r="AH116" s="27">
        <f t="shared" si="96"/>
        <v>91.774465505462359</v>
      </c>
      <c r="AI116" s="27">
        <f t="shared" si="97"/>
        <v>275.32339651638705</v>
      </c>
      <c r="AJ116" s="27">
        <f t="shared" si="98"/>
        <v>165.19403790983225</v>
      </c>
      <c r="AK116" s="27">
        <f t="shared" si="99"/>
        <v>73.419572404369887</v>
      </c>
      <c r="AL116" s="7">
        <f t="shared" si="100"/>
        <v>1.2109046774701457</v>
      </c>
      <c r="AM116" s="27">
        <f t="shared" si="130"/>
        <v>605.71147233605154</v>
      </c>
      <c r="AN116" s="7">
        <f t="shared" si="101"/>
        <v>1.4595435827817715</v>
      </c>
      <c r="AO116" s="27">
        <f t="shared" si="102"/>
        <v>2335.2697324508345</v>
      </c>
      <c r="AP116" s="27">
        <f t="shared" si="103"/>
        <v>2218.5062458282928</v>
      </c>
      <c r="AQ116" s="7">
        <f t="shared" si="104"/>
        <v>1.4595435827817715</v>
      </c>
      <c r="AR116" s="27">
        <f t="shared" si="105"/>
        <v>334235.4804570257</v>
      </c>
      <c r="AS116" s="27">
        <f t="shared" si="106"/>
        <v>635.89805516414367</v>
      </c>
      <c r="AT116" s="27">
        <f t="shared" si="107"/>
        <v>14799.752347215903</v>
      </c>
      <c r="AU116" s="7">
        <f>-SUM(AS$24:AS116)/AS$23</f>
        <v>2.1887351282904346</v>
      </c>
      <c r="AV116" s="27">
        <f t="shared" si="82"/>
        <v>635.89805516414367</v>
      </c>
      <c r="AW116" s="27">
        <f t="shared" si="108"/>
        <v>14799.752347215903</v>
      </c>
      <c r="AX116" s="7">
        <f>-SUM(AV$24:AV116)/AV$23</f>
        <v>2.1887351282904346</v>
      </c>
      <c r="AY116" s="28"/>
      <c r="AZ116" s="27">
        <f t="shared" si="109"/>
        <v>976.89671832809768</v>
      </c>
      <c r="BA116" s="27">
        <f t="shared" si="110"/>
        <v>529.31819852202818</v>
      </c>
      <c r="BB116" s="27">
        <f t="shared" si="111"/>
        <v>447.57851980606955</v>
      </c>
      <c r="BC116" s="27">
        <f t="shared" si="112"/>
        <v>181032.94668774644</v>
      </c>
      <c r="BD116" s="27">
        <f t="shared" si="113"/>
        <v>47967.053312253549</v>
      </c>
      <c r="BE116" s="27">
        <f t="shared" si="114"/>
        <v>153202.53376927925</v>
      </c>
      <c r="BF116" s="27">
        <f t="shared" si="115"/>
        <v>0</v>
      </c>
      <c r="BG116" s="27">
        <f t="shared" si="116"/>
        <v>91.774465505462359</v>
      </c>
      <c r="BH116" s="27">
        <f t="shared" si="117"/>
        <v>275.32339651638705</v>
      </c>
      <c r="BI116" s="27">
        <f t="shared" si="118"/>
        <v>165.19403790983225</v>
      </c>
      <c r="BJ116" s="27">
        <f t="shared" si="119"/>
        <v>73.419572404369887</v>
      </c>
      <c r="BK116" s="7">
        <f t="shared" si="120"/>
        <v>1.2109046774701457</v>
      </c>
      <c r="BL116" s="27">
        <f t="shared" si="131"/>
        <v>605.71147233605154</v>
      </c>
      <c r="BM116" s="7">
        <f t="shared" si="121"/>
        <v>1.4595435827817715</v>
      </c>
      <c r="BN116" s="27">
        <f t="shared" si="122"/>
        <v>2335.2697324508345</v>
      </c>
      <c r="BO116" s="27">
        <f t="shared" si="123"/>
        <v>2218.5062458282928</v>
      </c>
      <c r="BP116" s="7">
        <f t="shared" si="124"/>
        <v>1.4595435827817715</v>
      </c>
      <c r="BQ116" s="27">
        <f t="shared" si="125"/>
        <v>334235.4804570257</v>
      </c>
      <c r="BR116" s="27">
        <f t="shared" si="126"/>
        <v>635.89805516414367</v>
      </c>
      <c r="BS116" s="27">
        <f t="shared" si="127"/>
        <v>14799.752347215903</v>
      </c>
      <c r="BT116" s="7">
        <f>-SUM(BR$24:BR116)/BR$23</f>
        <v>2.1887351282904346</v>
      </c>
      <c r="BU116" s="27">
        <f t="shared" si="83"/>
        <v>635.89805516414367</v>
      </c>
      <c r="BV116" s="27">
        <f t="shared" si="128"/>
        <v>14799.752347215903</v>
      </c>
      <c r="BW116" s="7">
        <f>-SUM(BU$24:BU116)/BU$23</f>
        <v>2.1887351282904346</v>
      </c>
      <c r="BX116" s="14"/>
      <c r="BY116" s="3"/>
      <c r="BZ116" s="3"/>
      <c r="CA116" s="3"/>
      <c r="CB116" s="3"/>
      <c r="CC116" s="3"/>
      <c r="CD116" s="3"/>
      <c r="CE116" s="3"/>
      <c r="CF116" s="3"/>
      <c r="CG116" s="3"/>
      <c r="CH116" s="3"/>
      <c r="CI116" s="3"/>
      <c r="CJ116" s="3"/>
      <c r="CK116" s="3"/>
      <c r="CL116" s="3"/>
      <c r="CM116" s="3"/>
      <c r="CN116" s="3"/>
      <c r="CO116" s="3"/>
    </row>
    <row r="117" spans="1:93" x14ac:dyDescent="0.25">
      <c r="A117" s="23">
        <v>94</v>
      </c>
      <c r="B117" s="27">
        <f t="shared" si="69"/>
        <v>976.89671832809768</v>
      </c>
      <c r="C117" s="27">
        <f t="shared" si="70"/>
        <v>528.01276117259386</v>
      </c>
      <c r="D117" s="27">
        <f t="shared" si="71"/>
        <v>448.88395715550388</v>
      </c>
      <c r="E117" s="27">
        <f t="shared" si="84"/>
        <v>180584.06273059093</v>
      </c>
      <c r="F117" s="27">
        <f t="shared" si="85"/>
        <v>48415.937269409056</v>
      </c>
      <c r="G117" s="27">
        <f t="shared" si="66"/>
        <v>155013.13444670389</v>
      </c>
      <c r="H117" s="27">
        <f t="shared" si="86"/>
        <v>0</v>
      </c>
      <c r="I117" s="27">
        <f t="shared" si="72"/>
        <v>91.963505878155942</v>
      </c>
      <c r="J117" s="27">
        <f t="shared" si="73"/>
        <v>275.89051763446781</v>
      </c>
      <c r="K117" s="27">
        <f t="shared" si="74"/>
        <v>165.53431058068071</v>
      </c>
      <c r="L117" s="27">
        <f t="shared" si="75"/>
        <v>73.570804702524754</v>
      </c>
      <c r="M117" s="7">
        <f t="shared" si="76"/>
        <v>1.213398942844121</v>
      </c>
      <c r="N117" s="27">
        <f t="shared" si="129"/>
        <v>606.95913879582918</v>
      </c>
      <c r="O117" s="7">
        <f t="shared" si="77"/>
        <v>1.4654899440056541</v>
      </c>
      <c r="P117" s="27">
        <f t="shared" si="78"/>
        <v>2344.7839104090467</v>
      </c>
      <c r="Q117" s="27">
        <f t="shared" si="79"/>
        <v>2227.5447148885942</v>
      </c>
      <c r="R117" s="7">
        <f t="shared" si="80"/>
        <v>1.4654899440056541</v>
      </c>
      <c r="S117" s="27">
        <f t="shared" si="67"/>
        <v>335597.19717729482</v>
      </c>
      <c r="T117" s="27">
        <f t="shared" si="81"/>
        <v>643.68885776466732</v>
      </c>
      <c r="U117" s="27">
        <f t="shared" si="87"/>
        <v>15443.441204980571</v>
      </c>
      <c r="V117" s="7">
        <f>-SUM(T$24:T117)/T$23</f>
        <v>2.240437044576753</v>
      </c>
      <c r="W117" s="27">
        <f t="shared" si="68"/>
        <v>643.68885776466732</v>
      </c>
      <c r="X117" s="27">
        <f t="shared" si="88"/>
        <v>15443.441204980571</v>
      </c>
      <c r="Y117" s="7">
        <f>-SUM(W$24:W117)/W$23</f>
        <v>2.240437044576753</v>
      </c>
      <c r="Z117" s="29"/>
      <c r="AA117" s="27">
        <f t="shared" si="89"/>
        <v>976.89671832809768</v>
      </c>
      <c r="AB117" s="27">
        <f t="shared" si="90"/>
        <v>528.01276117259386</v>
      </c>
      <c r="AC117" s="27">
        <f t="shared" si="91"/>
        <v>448.88395715550388</v>
      </c>
      <c r="AD117" s="27">
        <f t="shared" si="92"/>
        <v>180584.06273059093</v>
      </c>
      <c r="AE117" s="27">
        <f t="shared" si="93"/>
        <v>48415.937269409056</v>
      </c>
      <c r="AF117" s="27">
        <f t="shared" si="94"/>
        <v>155013.13444670389</v>
      </c>
      <c r="AG117" s="27">
        <f t="shared" si="95"/>
        <v>0</v>
      </c>
      <c r="AH117" s="27">
        <f t="shared" si="96"/>
        <v>91.963505878155942</v>
      </c>
      <c r="AI117" s="27">
        <f t="shared" si="97"/>
        <v>275.89051763446781</v>
      </c>
      <c r="AJ117" s="27">
        <f t="shared" si="98"/>
        <v>165.53431058068071</v>
      </c>
      <c r="AK117" s="27">
        <f t="shared" si="99"/>
        <v>73.570804702524754</v>
      </c>
      <c r="AL117" s="7">
        <f t="shared" si="100"/>
        <v>1.213398942844121</v>
      </c>
      <c r="AM117" s="27">
        <f t="shared" si="130"/>
        <v>606.95913879582918</v>
      </c>
      <c r="AN117" s="7">
        <f t="shared" si="101"/>
        <v>1.4654899440056541</v>
      </c>
      <c r="AO117" s="27">
        <f t="shared" si="102"/>
        <v>2344.7839104090467</v>
      </c>
      <c r="AP117" s="27">
        <f t="shared" si="103"/>
        <v>2227.5447148885942</v>
      </c>
      <c r="AQ117" s="7">
        <f t="shared" si="104"/>
        <v>1.4654899440056541</v>
      </c>
      <c r="AR117" s="27">
        <f t="shared" si="105"/>
        <v>335597.19717729482</v>
      </c>
      <c r="AS117" s="27">
        <f t="shared" si="106"/>
        <v>643.68885776466732</v>
      </c>
      <c r="AT117" s="27">
        <f t="shared" si="107"/>
        <v>15443.441204980571</v>
      </c>
      <c r="AU117" s="7">
        <f>-SUM(AS$24:AS117)/AS$23</f>
        <v>2.240437044576753</v>
      </c>
      <c r="AV117" s="27">
        <f t="shared" si="82"/>
        <v>643.68885776466732</v>
      </c>
      <c r="AW117" s="27">
        <f t="shared" si="108"/>
        <v>15443.441204980571</v>
      </c>
      <c r="AX117" s="7">
        <f>-SUM(AV$24:AV117)/AV$23</f>
        <v>2.240437044576753</v>
      </c>
      <c r="AY117" s="28"/>
      <c r="AZ117" s="27">
        <f t="shared" si="109"/>
        <v>976.89671832809768</v>
      </c>
      <c r="BA117" s="27">
        <f t="shared" si="110"/>
        <v>528.01276117259386</v>
      </c>
      <c r="BB117" s="27">
        <f t="shared" si="111"/>
        <v>448.88395715550388</v>
      </c>
      <c r="BC117" s="27">
        <f t="shared" si="112"/>
        <v>180584.06273059093</v>
      </c>
      <c r="BD117" s="27">
        <f t="shared" si="113"/>
        <v>48415.937269409056</v>
      </c>
      <c r="BE117" s="27">
        <f t="shared" si="114"/>
        <v>155013.13444670389</v>
      </c>
      <c r="BF117" s="27">
        <f t="shared" si="115"/>
        <v>0</v>
      </c>
      <c r="BG117" s="27">
        <f t="shared" si="116"/>
        <v>91.963505878155942</v>
      </c>
      <c r="BH117" s="27">
        <f t="shared" si="117"/>
        <v>275.89051763446781</v>
      </c>
      <c r="BI117" s="27">
        <f t="shared" si="118"/>
        <v>165.53431058068071</v>
      </c>
      <c r="BJ117" s="27">
        <f t="shared" si="119"/>
        <v>73.570804702524754</v>
      </c>
      <c r="BK117" s="7">
        <f t="shared" si="120"/>
        <v>1.213398942844121</v>
      </c>
      <c r="BL117" s="27">
        <f t="shared" si="131"/>
        <v>606.95913879582918</v>
      </c>
      <c r="BM117" s="7">
        <f t="shared" si="121"/>
        <v>1.4654899440056541</v>
      </c>
      <c r="BN117" s="27">
        <f t="shared" si="122"/>
        <v>2344.7839104090467</v>
      </c>
      <c r="BO117" s="27">
        <f t="shared" si="123"/>
        <v>2227.5447148885942</v>
      </c>
      <c r="BP117" s="7">
        <f t="shared" si="124"/>
        <v>1.4654899440056541</v>
      </c>
      <c r="BQ117" s="27">
        <f t="shared" si="125"/>
        <v>335597.19717729482</v>
      </c>
      <c r="BR117" s="27">
        <f t="shared" si="126"/>
        <v>643.68885776466732</v>
      </c>
      <c r="BS117" s="27">
        <f t="shared" si="127"/>
        <v>15443.441204980571</v>
      </c>
      <c r="BT117" s="7">
        <f>-SUM(BR$24:BR117)/BR$23</f>
        <v>2.240437044576753</v>
      </c>
      <c r="BU117" s="27">
        <f t="shared" si="83"/>
        <v>643.68885776466732</v>
      </c>
      <c r="BV117" s="27">
        <f t="shared" si="128"/>
        <v>15443.441204980571</v>
      </c>
      <c r="BW117" s="7">
        <f>-SUM(BU$24:BU117)/BU$23</f>
        <v>2.240437044576753</v>
      </c>
      <c r="BX117" s="14"/>
      <c r="BY117" s="3"/>
      <c r="BZ117" s="3"/>
      <c r="CA117" s="3"/>
      <c r="CB117" s="3"/>
      <c r="CC117" s="3"/>
      <c r="CD117" s="3"/>
      <c r="CE117" s="3"/>
      <c r="CF117" s="3"/>
      <c r="CG117" s="3"/>
      <c r="CH117" s="3"/>
      <c r="CI117" s="3"/>
      <c r="CJ117" s="3"/>
      <c r="CK117" s="3"/>
      <c r="CL117" s="3"/>
      <c r="CM117" s="3"/>
      <c r="CN117" s="3"/>
      <c r="CO117" s="3"/>
    </row>
    <row r="118" spans="1:93" x14ac:dyDescent="0.25">
      <c r="A118" s="23">
        <v>95</v>
      </c>
      <c r="B118" s="27">
        <f t="shared" si="69"/>
        <v>976.89671832809768</v>
      </c>
      <c r="C118" s="27">
        <f t="shared" si="70"/>
        <v>526.70351629755703</v>
      </c>
      <c r="D118" s="27">
        <f t="shared" si="71"/>
        <v>450.19320203054076</v>
      </c>
      <c r="E118" s="27">
        <f t="shared" si="84"/>
        <v>180133.86952856038</v>
      </c>
      <c r="F118" s="27">
        <f t="shared" si="85"/>
        <v>48866.130471439596</v>
      </c>
      <c r="G118" s="27">
        <f t="shared" si="66"/>
        <v>156830.59217148018</v>
      </c>
      <c r="H118" s="27">
        <f t="shared" si="86"/>
        <v>0</v>
      </c>
      <c r="I118" s="27">
        <f t="shared" si="72"/>
        <v>92.152935643065661</v>
      </c>
      <c r="J118" s="27">
        <f t="shared" si="73"/>
        <v>276.45880692919701</v>
      </c>
      <c r="K118" s="27">
        <f t="shared" si="74"/>
        <v>165.87528415751819</v>
      </c>
      <c r="L118" s="27">
        <f t="shared" si="75"/>
        <v>73.72234851445252</v>
      </c>
      <c r="M118" s="7">
        <f t="shared" si="76"/>
        <v>1.2158983459963801</v>
      </c>
      <c r="N118" s="27">
        <f t="shared" si="129"/>
        <v>608.20937524423334</v>
      </c>
      <c r="O118" s="7">
        <f t="shared" si="77"/>
        <v>1.471460531441225</v>
      </c>
      <c r="P118" s="27">
        <f t="shared" si="78"/>
        <v>2354.3368503059601</v>
      </c>
      <c r="Q118" s="27">
        <f t="shared" si="79"/>
        <v>2236.6200077906619</v>
      </c>
      <c r="R118" s="7">
        <f t="shared" si="80"/>
        <v>1.471460531441225</v>
      </c>
      <c r="S118" s="27">
        <f t="shared" si="67"/>
        <v>336964.46170004056</v>
      </c>
      <c r="T118" s="27">
        <f t="shared" si="81"/>
        <v>651.51391421833091</v>
      </c>
      <c r="U118" s="27">
        <f t="shared" si="87"/>
        <v>16094.955119198901</v>
      </c>
      <c r="V118" s="7">
        <f>-SUM(T$24:T118)/T$23</f>
        <v>2.2927674794537274</v>
      </c>
      <c r="W118" s="27">
        <f t="shared" si="68"/>
        <v>651.51391421833091</v>
      </c>
      <c r="X118" s="27">
        <f t="shared" si="88"/>
        <v>16094.955119198901</v>
      </c>
      <c r="Y118" s="7">
        <f>-SUM(W$24:W118)/W$23</f>
        <v>2.2927674794537274</v>
      </c>
      <c r="Z118" s="29"/>
      <c r="AA118" s="27">
        <f t="shared" si="89"/>
        <v>976.89671832809768</v>
      </c>
      <c r="AB118" s="27">
        <f t="shared" si="90"/>
        <v>526.70351629755703</v>
      </c>
      <c r="AC118" s="27">
        <f t="shared" si="91"/>
        <v>450.19320203054076</v>
      </c>
      <c r="AD118" s="27">
        <f t="shared" si="92"/>
        <v>180133.86952856038</v>
      </c>
      <c r="AE118" s="27">
        <f t="shared" si="93"/>
        <v>48866.130471439596</v>
      </c>
      <c r="AF118" s="27">
        <f t="shared" si="94"/>
        <v>156830.59217148018</v>
      </c>
      <c r="AG118" s="27">
        <f t="shared" si="95"/>
        <v>0</v>
      </c>
      <c r="AH118" s="27">
        <f t="shared" si="96"/>
        <v>92.152935643065661</v>
      </c>
      <c r="AI118" s="27">
        <f t="shared" si="97"/>
        <v>276.45880692919701</v>
      </c>
      <c r="AJ118" s="27">
        <f t="shared" si="98"/>
        <v>165.87528415751819</v>
      </c>
      <c r="AK118" s="27">
        <f t="shared" si="99"/>
        <v>73.72234851445252</v>
      </c>
      <c r="AL118" s="7">
        <f t="shared" si="100"/>
        <v>1.2158983459963801</v>
      </c>
      <c r="AM118" s="27">
        <f t="shared" si="130"/>
        <v>608.20937524423334</v>
      </c>
      <c r="AN118" s="7">
        <f t="shared" si="101"/>
        <v>1.471460531441225</v>
      </c>
      <c r="AO118" s="27">
        <f t="shared" si="102"/>
        <v>2354.3368503059601</v>
      </c>
      <c r="AP118" s="27">
        <f t="shared" si="103"/>
        <v>2236.6200077906619</v>
      </c>
      <c r="AQ118" s="7">
        <f t="shared" si="104"/>
        <v>1.471460531441225</v>
      </c>
      <c r="AR118" s="27">
        <f t="shared" si="105"/>
        <v>336964.46170004056</v>
      </c>
      <c r="AS118" s="27">
        <f t="shared" si="106"/>
        <v>651.51391421833091</v>
      </c>
      <c r="AT118" s="27">
        <f t="shared" si="107"/>
        <v>16094.955119198901</v>
      </c>
      <c r="AU118" s="7">
        <f>-SUM(AS$24:AS118)/AS$23</f>
        <v>2.2927674794537274</v>
      </c>
      <c r="AV118" s="27">
        <f t="shared" si="82"/>
        <v>651.51391421833091</v>
      </c>
      <c r="AW118" s="27">
        <f t="shared" si="108"/>
        <v>16094.955119198901</v>
      </c>
      <c r="AX118" s="7">
        <f>-SUM(AV$24:AV118)/AV$23</f>
        <v>2.2927674794537274</v>
      </c>
      <c r="AY118" s="28"/>
      <c r="AZ118" s="27">
        <f t="shared" si="109"/>
        <v>976.89671832809768</v>
      </c>
      <c r="BA118" s="27">
        <f t="shared" si="110"/>
        <v>526.70351629755703</v>
      </c>
      <c r="BB118" s="27">
        <f t="shared" si="111"/>
        <v>450.19320203054076</v>
      </c>
      <c r="BC118" s="27">
        <f t="shared" si="112"/>
        <v>180133.86952856038</v>
      </c>
      <c r="BD118" s="27">
        <f t="shared" si="113"/>
        <v>48866.130471439596</v>
      </c>
      <c r="BE118" s="27">
        <f t="shared" si="114"/>
        <v>156830.59217148018</v>
      </c>
      <c r="BF118" s="27">
        <f t="shared" si="115"/>
        <v>0</v>
      </c>
      <c r="BG118" s="27">
        <f t="shared" si="116"/>
        <v>92.152935643065661</v>
      </c>
      <c r="BH118" s="27">
        <f t="shared" si="117"/>
        <v>276.45880692919701</v>
      </c>
      <c r="BI118" s="27">
        <f t="shared" si="118"/>
        <v>165.87528415751819</v>
      </c>
      <c r="BJ118" s="27">
        <f t="shared" si="119"/>
        <v>73.72234851445252</v>
      </c>
      <c r="BK118" s="7">
        <f t="shared" si="120"/>
        <v>1.2158983459963801</v>
      </c>
      <c r="BL118" s="27">
        <f t="shared" si="131"/>
        <v>608.20937524423334</v>
      </c>
      <c r="BM118" s="7">
        <f t="shared" si="121"/>
        <v>1.471460531441225</v>
      </c>
      <c r="BN118" s="27">
        <f t="shared" si="122"/>
        <v>2354.3368503059601</v>
      </c>
      <c r="BO118" s="27">
        <f t="shared" si="123"/>
        <v>2236.6200077906619</v>
      </c>
      <c r="BP118" s="7">
        <f t="shared" si="124"/>
        <v>1.471460531441225</v>
      </c>
      <c r="BQ118" s="27">
        <f t="shared" si="125"/>
        <v>336964.46170004056</v>
      </c>
      <c r="BR118" s="27">
        <f t="shared" si="126"/>
        <v>651.51391421833091</v>
      </c>
      <c r="BS118" s="27">
        <f t="shared" si="127"/>
        <v>16094.955119198901</v>
      </c>
      <c r="BT118" s="7">
        <f>-SUM(BR$24:BR118)/BR$23</f>
        <v>2.2927674794537274</v>
      </c>
      <c r="BU118" s="27">
        <f t="shared" si="83"/>
        <v>651.51391421833091</v>
      </c>
      <c r="BV118" s="27">
        <f t="shared" si="128"/>
        <v>16094.955119198901</v>
      </c>
      <c r="BW118" s="7">
        <f>-SUM(BU$24:BU118)/BU$23</f>
        <v>2.2927674794537274</v>
      </c>
      <c r="BX118" s="14"/>
      <c r="BY118" s="3"/>
      <c r="BZ118" s="3"/>
      <c r="CA118" s="3"/>
      <c r="CB118" s="3"/>
      <c r="CC118" s="3"/>
      <c r="CD118" s="3"/>
      <c r="CE118" s="3"/>
      <c r="CF118" s="3"/>
      <c r="CG118" s="3"/>
      <c r="CH118" s="3"/>
      <c r="CI118" s="3"/>
      <c r="CJ118" s="3"/>
      <c r="CK118" s="3"/>
      <c r="CL118" s="3"/>
      <c r="CM118" s="3"/>
      <c r="CN118" s="3"/>
      <c r="CO118" s="3"/>
    </row>
    <row r="119" spans="1:93" x14ac:dyDescent="0.25">
      <c r="A119" s="23">
        <v>96</v>
      </c>
      <c r="B119" s="27">
        <f t="shared" si="69"/>
        <v>976.89671832809768</v>
      </c>
      <c r="C119" s="27">
        <f t="shared" si="70"/>
        <v>525.39045279163452</v>
      </c>
      <c r="D119" s="27">
        <f t="shared" si="71"/>
        <v>451.50626553646316</v>
      </c>
      <c r="E119" s="27">
        <f t="shared" si="84"/>
        <v>179682.3632630239</v>
      </c>
      <c r="F119" s="27">
        <f t="shared" si="85"/>
        <v>49317.636736976056</v>
      </c>
      <c r="G119" s="27">
        <f t="shared" si="66"/>
        <v>158654.93336467294</v>
      </c>
      <c r="H119" s="27">
        <f t="shared" si="86"/>
        <v>0</v>
      </c>
      <c r="I119" s="27">
        <f t="shared" si="72"/>
        <v>92.34275560227573</v>
      </c>
      <c r="J119" s="27">
        <f t="shared" si="73"/>
        <v>277.02826680682722</v>
      </c>
      <c r="K119" s="27">
        <f t="shared" si="74"/>
        <v>166.21696008409631</v>
      </c>
      <c r="L119" s="27">
        <f t="shared" si="75"/>
        <v>73.874204481820584</v>
      </c>
      <c r="M119" s="7">
        <f t="shared" si="76"/>
        <v>1.2184028975099053</v>
      </c>
      <c r="N119" s="27">
        <f t="shared" si="129"/>
        <v>609.46218697501979</v>
      </c>
      <c r="O119" s="7">
        <f t="shared" si="77"/>
        <v>1.4774554437890695</v>
      </c>
      <c r="P119" s="27">
        <f t="shared" si="78"/>
        <v>2363.9287100625111</v>
      </c>
      <c r="Q119" s="27">
        <f t="shared" si="79"/>
        <v>2245.7322745593856</v>
      </c>
      <c r="R119" s="7">
        <f t="shared" si="80"/>
        <v>1.4774554437890695</v>
      </c>
      <c r="S119" s="27">
        <f t="shared" si="67"/>
        <v>338337.29662769689</v>
      </c>
      <c r="T119" s="27">
        <f t="shared" si="81"/>
        <v>659.37336925626801</v>
      </c>
      <c r="U119" s="27">
        <f t="shared" si="87"/>
        <v>16754.328488455169</v>
      </c>
      <c r="V119" s="7">
        <f>-SUM(T$24:T119)/T$23</f>
        <v>2.3457291958598536</v>
      </c>
      <c r="W119" s="27">
        <f t="shared" si="68"/>
        <v>659.37336925626801</v>
      </c>
      <c r="X119" s="27">
        <f t="shared" si="88"/>
        <v>16754.328488455169</v>
      </c>
      <c r="Y119" s="7">
        <f>-SUM(W$24:W119)/W$23</f>
        <v>2.3457291958598536</v>
      </c>
      <c r="Z119" s="29"/>
      <c r="AA119" s="27">
        <f t="shared" si="89"/>
        <v>976.89671832809768</v>
      </c>
      <c r="AB119" s="27">
        <f t="shared" si="90"/>
        <v>525.39045279163452</v>
      </c>
      <c r="AC119" s="27">
        <f t="shared" si="91"/>
        <v>451.50626553646316</v>
      </c>
      <c r="AD119" s="27">
        <f t="shared" si="92"/>
        <v>179682.3632630239</v>
      </c>
      <c r="AE119" s="27">
        <f t="shared" si="93"/>
        <v>49317.636736976056</v>
      </c>
      <c r="AF119" s="27">
        <f t="shared" si="94"/>
        <v>158654.93336467294</v>
      </c>
      <c r="AG119" s="27">
        <f t="shared" si="95"/>
        <v>0</v>
      </c>
      <c r="AH119" s="27">
        <f t="shared" si="96"/>
        <v>92.34275560227573</v>
      </c>
      <c r="AI119" s="27">
        <f t="shared" si="97"/>
        <v>277.02826680682722</v>
      </c>
      <c r="AJ119" s="27">
        <f t="shared" si="98"/>
        <v>166.21696008409631</v>
      </c>
      <c r="AK119" s="27">
        <f t="shared" si="99"/>
        <v>73.874204481820584</v>
      </c>
      <c r="AL119" s="7">
        <f t="shared" si="100"/>
        <v>1.2184028975099053</v>
      </c>
      <c r="AM119" s="27">
        <f t="shared" si="130"/>
        <v>609.46218697501979</v>
      </c>
      <c r="AN119" s="7">
        <f t="shared" si="101"/>
        <v>1.4774554437890695</v>
      </c>
      <c r="AO119" s="27">
        <f t="shared" si="102"/>
        <v>2363.9287100625111</v>
      </c>
      <c r="AP119" s="27">
        <f t="shared" si="103"/>
        <v>2245.7322745593856</v>
      </c>
      <c r="AQ119" s="7">
        <f t="shared" si="104"/>
        <v>1.4774554437890695</v>
      </c>
      <c r="AR119" s="27">
        <f t="shared" si="105"/>
        <v>338337.29662769689</v>
      </c>
      <c r="AS119" s="27">
        <f t="shared" si="106"/>
        <v>659.37336925626801</v>
      </c>
      <c r="AT119" s="27">
        <f t="shared" si="107"/>
        <v>16754.328488455169</v>
      </c>
      <c r="AU119" s="7">
        <f>-SUM(AS$24:AS119)/AS$23</f>
        <v>2.3457291958598536</v>
      </c>
      <c r="AV119" s="27">
        <f t="shared" si="82"/>
        <v>659.37336925626801</v>
      </c>
      <c r="AW119" s="27">
        <f t="shared" si="108"/>
        <v>16754.328488455169</v>
      </c>
      <c r="AX119" s="7">
        <f>-SUM(AV$24:AV119)/AV$23</f>
        <v>2.3457291958598536</v>
      </c>
      <c r="AY119" s="28"/>
      <c r="AZ119" s="27">
        <f t="shared" si="109"/>
        <v>976.89671832809768</v>
      </c>
      <c r="BA119" s="27">
        <f t="shared" si="110"/>
        <v>525.39045279163452</v>
      </c>
      <c r="BB119" s="27">
        <f t="shared" si="111"/>
        <v>451.50626553646316</v>
      </c>
      <c r="BC119" s="27">
        <f t="shared" si="112"/>
        <v>179682.3632630239</v>
      </c>
      <c r="BD119" s="27">
        <f t="shared" si="113"/>
        <v>49317.636736976056</v>
      </c>
      <c r="BE119" s="27">
        <f t="shared" si="114"/>
        <v>158654.93336467294</v>
      </c>
      <c r="BF119" s="27">
        <f t="shared" si="115"/>
        <v>0</v>
      </c>
      <c r="BG119" s="27">
        <f t="shared" si="116"/>
        <v>92.34275560227573</v>
      </c>
      <c r="BH119" s="27">
        <f t="shared" si="117"/>
        <v>277.02826680682722</v>
      </c>
      <c r="BI119" s="27">
        <f t="shared" si="118"/>
        <v>166.21696008409631</v>
      </c>
      <c r="BJ119" s="27">
        <f t="shared" si="119"/>
        <v>73.874204481820584</v>
      </c>
      <c r="BK119" s="7">
        <f t="shared" si="120"/>
        <v>1.2184028975099053</v>
      </c>
      <c r="BL119" s="27">
        <f t="shared" si="131"/>
        <v>609.46218697501979</v>
      </c>
      <c r="BM119" s="7">
        <f t="shared" si="121"/>
        <v>1.4774554437890695</v>
      </c>
      <c r="BN119" s="27">
        <f t="shared" si="122"/>
        <v>2363.9287100625111</v>
      </c>
      <c r="BO119" s="27">
        <f t="shared" si="123"/>
        <v>2245.7322745593856</v>
      </c>
      <c r="BP119" s="7">
        <f t="shared" si="124"/>
        <v>1.4774554437890695</v>
      </c>
      <c r="BQ119" s="27">
        <f t="shared" si="125"/>
        <v>338337.29662769689</v>
      </c>
      <c r="BR119" s="27">
        <f t="shared" si="126"/>
        <v>659.37336925626801</v>
      </c>
      <c r="BS119" s="27">
        <f t="shared" si="127"/>
        <v>16754.328488455169</v>
      </c>
      <c r="BT119" s="7">
        <f>-SUM(BR$24:BR119)/BR$23</f>
        <v>2.3457291958598536</v>
      </c>
      <c r="BU119" s="27">
        <f t="shared" si="83"/>
        <v>659.37336925626801</v>
      </c>
      <c r="BV119" s="27">
        <f t="shared" si="128"/>
        <v>16754.328488455169</v>
      </c>
      <c r="BW119" s="7">
        <f>-SUM(BU$24:BU119)/BU$23</f>
        <v>2.3457291958598536</v>
      </c>
      <c r="BX119" s="14"/>
      <c r="BY119" s="3"/>
      <c r="BZ119" s="3"/>
      <c r="CA119" s="3"/>
      <c r="CB119" s="3"/>
      <c r="CC119" s="3"/>
      <c r="CD119" s="3"/>
      <c r="CE119" s="3"/>
      <c r="CF119" s="3"/>
      <c r="CG119" s="3"/>
      <c r="CH119" s="3"/>
      <c r="CI119" s="3"/>
      <c r="CJ119" s="3"/>
      <c r="CK119" s="3"/>
      <c r="CL119" s="3"/>
      <c r="CM119" s="3"/>
      <c r="CN119" s="3"/>
      <c r="CO119" s="3"/>
    </row>
    <row r="120" spans="1:93" x14ac:dyDescent="0.25">
      <c r="A120" s="23">
        <v>97</v>
      </c>
      <c r="B120" s="27">
        <f t="shared" si="69"/>
        <v>976.89671832809768</v>
      </c>
      <c r="C120" s="27">
        <f t="shared" si="70"/>
        <v>524.07355951715329</v>
      </c>
      <c r="D120" s="27">
        <f t="shared" si="71"/>
        <v>452.82315881094451</v>
      </c>
      <c r="E120" s="27">
        <f t="shared" si="84"/>
        <v>179229.54010421297</v>
      </c>
      <c r="F120" s="27">
        <f t="shared" si="85"/>
        <v>49770.459895786997</v>
      </c>
      <c r="G120" s="27">
        <f t="shared" si="66"/>
        <v>160486.18455057009</v>
      </c>
      <c r="H120" s="27">
        <f t="shared" si="86"/>
        <v>0</v>
      </c>
      <c r="I120" s="27">
        <f t="shared" si="72"/>
        <v>92.532966559522521</v>
      </c>
      <c r="J120" s="27">
        <f t="shared" si="73"/>
        <v>277.59889967856759</v>
      </c>
      <c r="K120" s="27">
        <f t="shared" si="74"/>
        <v>166.55933980714056</v>
      </c>
      <c r="L120" s="27">
        <f t="shared" si="75"/>
        <v>74.026373247618011</v>
      </c>
      <c r="M120" s="7">
        <f t="shared" si="76"/>
        <v>1.2209126079894776</v>
      </c>
      <c r="N120" s="27">
        <f t="shared" si="129"/>
        <v>610.71757929284865</v>
      </c>
      <c r="O120" s="7">
        <f t="shared" si="77"/>
        <v>1.4834747801518913</v>
      </c>
      <c r="P120" s="27">
        <f t="shared" si="78"/>
        <v>2373.559648243026</v>
      </c>
      <c r="Q120" s="27">
        <f t="shared" si="79"/>
        <v>2254.8816658308747</v>
      </c>
      <c r="R120" s="7">
        <f t="shared" si="80"/>
        <v>1.4834747801518913</v>
      </c>
      <c r="S120" s="27">
        <f t="shared" si="67"/>
        <v>339715.72465478309</v>
      </c>
      <c r="T120" s="27">
        <f t="shared" si="81"/>
        <v>667.26736820992824</v>
      </c>
      <c r="U120" s="27">
        <f t="shared" si="87"/>
        <v>17421.595856665095</v>
      </c>
      <c r="V120" s="7">
        <f>-SUM(T$24:T120)/T$23</f>
        <v>2.3993249684068356</v>
      </c>
      <c r="W120" s="27">
        <f t="shared" si="68"/>
        <v>667.26736820992824</v>
      </c>
      <c r="X120" s="27">
        <f t="shared" si="88"/>
        <v>17421.595856665095</v>
      </c>
      <c r="Y120" s="7">
        <f>-SUM(W$24:W120)/W$23</f>
        <v>2.3993249684068356</v>
      </c>
      <c r="Z120" s="29"/>
      <c r="AA120" s="27">
        <f t="shared" si="89"/>
        <v>976.89671832809768</v>
      </c>
      <c r="AB120" s="27">
        <f t="shared" si="90"/>
        <v>524.07355951715329</v>
      </c>
      <c r="AC120" s="27">
        <f t="shared" si="91"/>
        <v>452.82315881094451</v>
      </c>
      <c r="AD120" s="27">
        <f t="shared" si="92"/>
        <v>179229.54010421297</v>
      </c>
      <c r="AE120" s="27">
        <f t="shared" si="93"/>
        <v>49770.459895786997</v>
      </c>
      <c r="AF120" s="27">
        <f t="shared" si="94"/>
        <v>160486.18455057009</v>
      </c>
      <c r="AG120" s="27">
        <f t="shared" si="95"/>
        <v>0</v>
      </c>
      <c r="AH120" s="27">
        <f t="shared" si="96"/>
        <v>92.532966559522521</v>
      </c>
      <c r="AI120" s="27">
        <f t="shared" si="97"/>
        <v>277.59889967856759</v>
      </c>
      <c r="AJ120" s="27">
        <f t="shared" si="98"/>
        <v>166.55933980714056</v>
      </c>
      <c r="AK120" s="27">
        <f t="shared" si="99"/>
        <v>74.026373247618011</v>
      </c>
      <c r="AL120" s="7">
        <f t="shared" si="100"/>
        <v>1.2209126079894776</v>
      </c>
      <c r="AM120" s="27">
        <f t="shared" si="130"/>
        <v>610.71757929284865</v>
      </c>
      <c r="AN120" s="7">
        <f t="shared" si="101"/>
        <v>1.4834747801518913</v>
      </c>
      <c r="AO120" s="27">
        <f t="shared" si="102"/>
        <v>2373.559648243026</v>
      </c>
      <c r="AP120" s="27">
        <f t="shared" si="103"/>
        <v>2254.8816658308747</v>
      </c>
      <c r="AQ120" s="7">
        <f t="shared" si="104"/>
        <v>1.4834747801518913</v>
      </c>
      <c r="AR120" s="27">
        <f t="shared" si="105"/>
        <v>339715.72465478309</v>
      </c>
      <c r="AS120" s="27">
        <f t="shared" si="106"/>
        <v>667.26736820992824</v>
      </c>
      <c r="AT120" s="27">
        <f t="shared" si="107"/>
        <v>17421.595856665095</v>
      </c>
      <c r="AU120" s="7">
        <f>-SUM(AS$24:AS120)/AS$23</f>
        <v>2.3993249684068356</v>
      </c>
      <c r="AV120" s="27">
        <f t="shared" si="82"/>
        <v>667.26736820992824</v>
      </c>
      <c r="AW120" s="27">
        <f t="shared" si="108"/>
        <v>17421.595856665095</v>
      </c>
      <c r="AX120" s="7">
        <f>-SUM(AV$24:AV120)/AV$23</f>
        <v>2.3993249684068356</v>
      </c>
      <c r="AY120" s="28"/>
      <c r="AZ120" s="27">
        <f t="shared" si="109"/>
        <v>976.89671832809768</v>
      </c>
      <c r="BA120" s="27">
        <f t="shared" si="110"/>
        <v>524.07355951715329</v>
      </c>
      <c r="BB120" s="27">
        <f t="shared" si="111"/>
        <v>452.82315881094451</v>
      </c>
      <c r="BC120" s="27">
        <f t="shared" si="112"/>
        <v>179229.54010421297</v>
      </c>
      <c r="BD120" s="27">
        <f t="shared" si="113"/>
        <v>49770.459895786997</v>
      </c>
      <c r="BE120" s="27">
        <f t="shared" si="114"/>
        <v>160486.18455057009</v>
      </c>
      <c r="BF120" s="27">
        <f t="shared" si="115"/>
        <v>0</v>
      </c>
      <c r="BG120" s="27">
        <f t="shared" si="116"/>
        <v>92.532966559522521</v>
      </c>
      <c r="BH120" s="27">
        <f t="shared" si="117"/>
        <v>277.59889967856759</v>
      </c>
      <c r="BI120" s="27">
        <f t="shared" si="118"/>
        <v>166.55933980714056</v>
      </c>
      <c r="BJ120" s="27">
        <f t="shared" si="119"/>
        <v>74.026373247618011</v>
      </c>
      <c r="BK120" s="7">
        <f t="shared" si="120"/>
        <v>1.2209126079894776</v>
      </c>
      <c r="BL120" s="27">
        <f t="shared" si="131"/>
        <v>610.71757929284865</v>
      </c>
      <c r="BM120" s="7">
        <f t="shared" si="121"/>
        <v>1.4834747801518913</v>
      </c>
      <c r="BN120" s="27">
        <f t="shared" si="122"/>
        <v>2373.559648243026</v>
      </c>
      <c r="BO120" s="27">
        <f t="shared" si="123"/>
        <v>2254.8816658308747</v>
      </c>
      <c r="BP120" s="7">
        <f t="shared" si="124"/>
        <v>1.4834747801518913</v>
      </c>
      <c r="BQ120" s="27">
        <f t="shared" si="125"/>
        <v>339715.72465478309</v>
      </c>
      <c r="BR120" s="27">
        <f t="shared" si="126"/>
        <v>667.26736820992824</v>
      </c>
      <c r="BS120" s="27">
        <f t="shared" si="127"/>
        <v>17421.595856665095</v>
      </c>
      <c r="BT120" s="7">
        <f>-SUM(BR$24:BR120)/BR$23</f>
        <v>2.3993249684068356</v>
      </c>
      <c r="BU120" s="27">
        <f t="shared" si="83"/>
        <v>667.26736820992824</v>
      </c>
      <c r="BV120" s="27">
        <f t="shared" si="128"/>
        <v>17421.595856665095</v>
      </c>
      <c r="BW120" s="7">
        <f>-SUM(BU$24:BU120)/BU$23</f>
        <v>2.3993249684068356</v>
      </c>
      <c r="BX120" s="14"/>
      <c r="BY120" s="3"/>
      <c r="BZ120" s="3"/>
      <c r="CA120" s="3"/>
      <c r="CB120" s="3"/>
      <c r="CC120" s="3"/>
      <c r="CD120" s="3"/>
      <c r="CE120" s="3"/>
      <c r="CF120" s="3"/>
      <c r="CG120" s="3"/>
      <c r="CH120" s="3"/>
      <c r="CI120" s="3"/>
      <c r="CJ120" s="3"/>
      <c r="CK120" s="3"/>
      <c r="CL120" s="3"/>
      <c r="CM120" s="3"/>
      <c r="CN120" s="3"/>
      <c r="CO120" s="3"/>
    </row>
    <row r="121" spans="1:93" x14ac:dyDescent="0.25">
      <c r="A121" s="23">
        <v>98</v>
      </c>
      <c r="B121" s="27">
        <f t="shared" si="69"/>
        <v>976.89671832809768</v>
      </c>
      <c r="C121" s="27">
        <f t="shared" si="70"/>
        <v>522.75282530395452</v>
      </c>
      <c r="D121" s="27">
        <f t="shared" si="71"/>
        <v>454.14389302414315</v>
      </c>
      <c r="E121" s="27">
        <f t="shared" si="84"/>
        <v>178775.39621118881</v>
      </c>
      <c r="F121" s="27">
        <f t="shared" si="85"/>
        <v>50224.603788811139</v>
      </c>
      <c r="G121" s="27">
        <f t="shared" si="66"/>
        <v>162324.37235708965</v>
      </c>
      <c r="H121" s="27">
        <f t="shared" si="86"/>
        <v>0</v>
      </c>
      <c r="I121" s="27">
        <f t="shared" si="72"/>
        <v>92.723569320197967</v>
      </c>
      <c r="J121" s="27">
        <f t="shared" si="73"/>
        <v>278.17070796059392</v>
      </c>
      <c r="K121" s="27">
        <f t="shared" si="74"/>
        <v>166.90242477635636</v>
      </c>
      <c r="L121" s="27">
        <f t="shared" si="75"/>
        <v>74.178855456158374</v>
      </c>
      <c r="M121" s="7">
        <f t="shared" si="76"/>
        <v>1.2234274880617226</v>
      </c>
      <c r="N121" s="27">
        <f t="shared" si="129"/>
        <v>611.97555751330651</v>
      </c>
      <c r="O121" s="7">
        <f t="shared" si="77"/>
        <v>1.4895186400361506</v>
      </c>
      <c r="P121" s="27">
        <f t="shared" si="78"/>
        <v>2383.2298240578411</v>
      </c>
      <c r="Q121" s="27">
        <f t="shared" si="79"/>
        <v>2264.0683328549489</v>
      </c>
      <c r="R121" s="7">
        <f t="shared" si="80"/>
        <v>1.4895186400361506</v>
      </c>
      <c r="S121" s="27">
        <f t="shared" si="67"/>
        <v>341099.76856827852</v>
      </c>
      <c r="T121" s="27">
        <f t="shared" si="81"/>
        <v>675.19605701354476</v>
      </c>
      <c r="U121" s="27">
        <f t="shared" si="87"/>
        <v>18096.79191367864</v>
      </c>
      <c r="V121" s="7">
        <f>-SUM(T$24:T121)/T$23</f>
        <v>2.4535575834280037</v>
      </c>
      <c r="W121" s="27">
        <f t="shared" si="68"/>
        <v>675.19605701354476</v>
      </c>
      <c r="X121" s="27">
        <f t="shared" si="88"/>
        <v>18096.79191367864</v>
      </c>
      <c r="Y121" s="7">
        <f>-SUM(W$24:W121)/W$23</f>
        <v>2.4535575834280037</v>
      </c>
      <c r="Z121" s="29"/>
      <c r="AA121" s="27">
        <f t="shared" si="89"/>
        <v>976.89671832809768</v>
      </c>
      <c r="AB121" s="27">
        <f t="shared" si="90"/>
        <v>522.75282530395452</v>
      </c>
      <c r="AC121" s="27">
        <f t="shared" si="91"/>
        <v>454.14389302414315</v>
      </c>
      <c r="AD121" s="27">
        <f t="shared" si="92"/>
        <v>178775.39621118881</v>
      </c>
      <c r="AE121" s="27">
        <f t="shared" si="93"/>
        <v>50224.603788811139</v>
      </c>
      <c r="AF121" s="27">
        <f t="shared" si="94"/>
        <v>162324.37235708965</v>
      </c>
      <c r="AG121" s="27">
        <f t="shared" si="95"/>
        <v>0</v>
      </c>
      <c r="AH121" s="27">
        <f t="shared" si="96"/>
        <v>92.723569320197967</v>
      </c>
      <c r="AI121" s="27">
        <f t="shared" si="97"/>
        <v>278.17070796059392</v>
      </c>
      <c r="AJ121" s="27">
        <f t="shared" si="98"/>
        <v>166.90242477635636</v>
      </c>
      <c r="AK121" s="27">
        <f t="shared" si="99"/>
        <v>74.178855456158374</v>
      </c>
      <c r="AL121" s="7">
        <f t="shared" si="100"/>
        <v>1.2234274880617226</v>
      </c>
      <c r="AM121" s="27">
        <f t="shared" si="130"/>
        <v>611.97555751330651</v>
      </c>
      <c r="AN121" s="7">
        <f t="shared" si="101"/>
        <v>1.4895186400361506</v>
      </c>
      <c r="AO121" s="27">
        <f t="shared" si="102"/>
        <v>2383.2298240578411</v>
      </c>
      <c r="AP121" s="27">
        <f t="shared" si="103"/>
        <v>2264.0683328549489</v>
      </c>
      <c r="AQ121" s="7">
        <f t="shared" si="104"/>
        <v>1.4895186400361506</v>
      </c>
      <c r="AR121" s="27">
        <f t="shared" si="105"/>
        <v>341099.76856827852</v>
      </c>
      <c r="AS121" s="27">
        <f t="shared" si="106"/>
        <v>675.19605701354476</v>
      </c>
      <c r="AT121" s="27">
        <f t="shared" si="107"/>
        <v>18096.79191367864</v>
      </c>
      <c r="AU121" s="7">
        <f>-SUM(AS$24:AS121)/AS$23</f>
        <v>2.4535575834280037</v>
      </c>
      <c r="AV121" s="27">
        <f t="shared" si="82"/>
        <v>675.19605701354476</v>
      </c>
      <c r="AW121" s="27">
        <f t="shared" si="108"/>
        <v>18096.79191367864</v>
      </c>
      <c r="AX121" s="7">
        <f>-SUM(AV$24:AV121)/AV$23</f>
        <v>2.4535575834280037</v>
      </c>
      <c r="AY121" s="28"/>
      <c r="AZ121" s="27">
        <f t="shared" si="109"/>
        <v>976.89671832809768</v>
      </c>
      <c r="BA121" s="27">
        <f t="shared" si="110"/>
        <v>522.75282530395452</v>
      </c>
      <c r="BB121" s="27">
        <f t="shared" si="111"/>
        <v>454.14389302414315</v>
      </c>
      <c r="BC121" s="27">
        <f t="shared" si="112"/>
        <v>178775.39621118881</v>
      </c>
      <c r="BD121" s="27">
        <f t="shared" si="113"/>
        <v>50224.603788811139</v>
      </c>
      <c r="BE121" s="27">
        <f t="shared" si="114"/>
        <v>162324.37235708965</v>
      </c>
      <c r="BF121" s="27">
        <f t="shared" si="115"/>
        <v>0</v>
      </c>
      <c r="BG121" s="27">
        <f t="shared" si="116"/>
        <v>92.723569320197967</v>
      </c>
      <c r="BH121" s="27">
        <f t="shared" si="117"/>
        <v>278.17070796059392</v>
      </c>
      <c r="BI121" s="27">
        <f t="shared" si="118"/>
        <v>166.90242477635636</v>
      </c>
      <c r="BJ121" s="27">
        <f t="shared" si="119"/>
        <v>74.178855456158374</v>
      </c>
      <c r="BK121" s="7">
        <f t="shared" si="120"/>
        <v>1.2234274880617226</v>
      </c>
      <c r="BL121" s="27">
        <f t="shared" si="131"/>
        <v>611.97555751330651</v>
      </c>
      <c r="BM121" s="7">
        <f t="shared" si="121"/>
        <v>1.4895186400361506</v>
      </c>
      <c r="BN121" s="27">
        <f t="shared" si="122"/>
        <v>2383.2298240578411</v>
      </c>
      <c r="BO121" s="27">
        <f t="shared" si="123"/>
        <v>2264.0683328549489</v>
      </c>
      <c r="BP121" s="7">
        <f t="shared" si="124"/>
        <v>1.4895186400361506</v>
      </c>
      <c r="BQ121" s="27">
        <f t="shared" si="125"/>
        <v>341099.76856827852</v>
      </c>
      <c r="BR121" s="27">
        <f t="shared" si="126"/>
        <v>675.19605701354476</v>
      </c>
      <c r="BS121" s="27">
        <f t="shared" si="127"/>
        <v>18096.79191367864</v>
      </c>
      <c r="BT121" s="7">
        <f>-SUM(BR$24:BR121)/BR$23</f>
        <v>2.4535575834280037</v>
      </c>
      <c r="BU121" s="27">
        <f t="shared" si="83"/>
        <v>675.19605701354476</v>
      </c>
      <c r="BV121" s="27">
        <f t="shared" si="128"/>
        <v>18096.79191367864</v>
      </c>
      <c r="BW121" s="7">
        <f>-SUM(BU$24:BU121)/BU$23</f>
        <v>2.4535575834280037</v>
      </c>
      <c r="BX121" s="14"/>
      <c r="BY121" s="3"/>
      <c r="BZ121" s="3"/>
      <c r="CA121" s="3"/>
      <c r="CB121" s="3"/>
      <c r="CC121" s="3"/>
      <c r="CD121" s="3"/>
      <c r="CE121" s="3"/>
      <c r="CF121" s="3"/>
      <c r="CG121" s="3"/>
      <c r="CH121" s="3"/>
      <c r="CI121" s="3"/>
      <c r="CJ121" s="3"/>
      <c r="CK121" s="3"/>
      <c r="CL121" s="3"/>
      <c r="CM121" s="3"/>
      <c r="CN121" s="3"/>
      <c r="CO121" s="3"/>
    </row>
    <row r="122" spans="1:93" x14ac:dyDescent="0.25">
      <c r="A122" s="23">
        <v>99</v>
      </c>
      <c r="B122" s="27">
        <f t="shared" si="69"/>
        <v>976.89671832809768</v>
      </c>
      <c r="C122" s="27">
        <f t="shared" si="70"/>
        <v>521.42823894930086</v>
      </c>
      <c r="D122" s="27">
        <f t="shared" si="71"/>
        <v>455.46847937879693</v>
      </c>
      <c r="E122" s="27">
        <f t="shared" si="84"/>
        <v>178319.92773181002</v>
      </c>
      <c r="F122" s="27">
        <f t="shared" si="85"/>
        <v>50680.072268189935</v>
      </c>
      <c r="G122" s="27">
        <f t="shared" si="66"/>
        <v>164169.52351618937</v>
      </c>
      <c r="H122" s="27">
        <f t="shared" si="86"/>
        <v>0</v>
      </c>
      <c r="I122" s="27">
        <f t="shared" si="72"/>
        <v>92.914564691352979</v>
      </c>
      <c r="J122" s="27">
        <f t="shared" si="73"/>
        <v>278.74369407405896</v>
      </c>
      <c r="K122" s="27">
        <f t="shared" si="74"/>
        <v>167.24621644443539</v>
      </c>
      <c r="L122" s="27">
        <f t="shared" si="75"/>
        <v>74.331651753082383</v>
      </c>
      <c r="M122" s="7">
        <f t="shared" si="76"/>
        <v>1.2259475483751547</v>
      </c>
      <c r="N122" s="27">
        <f t="shared" si="129"/>
        <v>613.23612696292969</v>
      </c>
      <c r="O122" s="7">
        <f t="shared" si="77"/>
        <v>1.4955871233537095</v>
      </c>
      <c r="P122" s="27">
        <f t="shared" si="78"/>
        <v>2392.9393973659353</v>
      </c>
      <c r="Q122" s="27">
        <f t="shared" si="79"/>
        <v>2273.2924274976385</v>
      </c>
      <c r="R122" s="7">
        <f t="shared" si="80"/>
        <v>1.4955871233537095</v>
      </c>
      <c r="S122" s="27">
        <f t="shared" si="67"/>
        <v>342489.45124799944</v>
      </c>
      <c r="T122" s="27">
        <f t="shared" si="81"/>
        <v>683.15958220661128</v>
      </c>
      <c r="U122" s="27">
        <f t="shared" si="87"/>
        <v>18779.951495885252</v>
      </c>
      <c r="V122" s="7">
        <f>-SUM(T$24:T122)/T$23</f>
        <v>2.5084298390269284</v>
      </c>
      <c r="W122" s="27">
        <f t="shared" si="68"/>
        <v>683.15958220661128</v>
      </c>
      <c r="X122" s="27">
        <f t="shared" si="88"/>
        <v>18779.951495885252</v>
      </c>
      <c r="Y122" s="7">
        <f>-SUM(W$24:W122)/W$23</f>
        <v>2.5084298390269284</v>
      </c>
      <c r="Z122" s="29"/>
      <c r="AA122" s="27">
        <f t="shared" si="89"/>
        <v>976.89671832809768</v>
      </c>
      <c r="AB122" s="27">
        <f t="shared" si="90"/>
        <v>521.42823894930086</v>
      </c>
      <c r="AC122" s="27">
        <f t="shared" si="91"/>
        <v>455.46847937879693</v>
      </c>
      <c r="AD122" s="27">
        <f t="shared" si="92"/>
        <v>178319.92773181002</v>
      </c>
      <c r="AE122" s="27">
        <f t="shared" si="93"/>
        <v>50680.072268189935</v>
      </c>
      <c r="AF122" s="27">
        <f t="shared" si="94"/>
        <v>164169.52351618937</v>
      </c>
      <c r="AG122" s="27">
        <f t="shared" si="95"/>
        <v>0</v>
      </c>
      <c r="AH122" s="27">
        <f t="shared" si="96"/>
        <v>92.914564691352979</v>
      </c>
      <c r="AI122" s="27">
        <f t="shared" si="97"/>
        <v>278.74369407405896</v>
      </c>
      <c r="AJ122" s="27">
        <f t="shared" si="98"/>
        <v>167.24621644443539</v>
      </c>
      <c r="AK122" s="27">
        <f t="shared" si="99"/>
        <v>74.331651753082383</v>
      </c>
      <c r="AL122" s="7">
        <f t="shared" si="100"/>
        <v>1.2259475483751547</v>
      </c>
      <c r="AM122" s="27">
        <f t="shared" si="130"/>
        <v>613.23612696292969</v>
      </c>
      <c r="AN122" s="7">
        <f t="shared" si="101"/>
        <v>1.4955871233537095</v>
      </c>
      <c r="AO122" s="27">
        <f t="shared" si="102"/>
        <v>2392.9393973659353</v>
      </c>
      <c r="AP122" s="27">
        <f t="shared" si="103"/>
        <v>2273.2924274976385</v>
      </c>
      <c r="AQ122" s="7">
        <f t="shared" si="104"/>
        <v>1.4955871233537095</v>
      </c>
      <c r="AR122" s="27">
        <f t="shared" si="105"/>
        <v>342489.45124799944</v>
      </c>
      <c r="AS122" s="27">
        <f t="shared" si="106"/>
        <v>683.15958220661128</v>
      </c>
      <c r="AT122" s="27">
        <f t="shared" si="107"/>
        <v>18779.951495885252</v>
      </c>
      <c r="AU122" s="7">
        <f>-SUM(AS$24:AS122)/AS$23</f>
        <v>2.5084298390269284</v>
      </c>
      <c r="AV122" s="27">
        <f t="shared" si="82"/>
        <v>683.15958220661128</v>
      </c>
      <c r="AW122" s="27">
        <f t="shared" si="108"/>
        <v>18779.951495885252</v>
      </c>
      <c r="AX122" s="7">
        <f>-SUM(AV$24:AV122)/AV$23</f>
        <v>2.5084298390269284</v>
      </c>
      <c r="AY122" s="28"/>
      <c r="AZ122" s="27">
        <f t="shared" si="109"/>
        <v>976.89671832809768</v>
      </c>
      <c r="BA122" s="27">
        <f t="shared" si="110"/>
        <v>521.42823894930086</v>
      </c>
      <c r="BB122" s="27">
        <f t="shared" si="111"/>
        <v>455.46847937879693</v>
      </c>
      <c r="BC122" s="27">
        <f t="shared" si="112"/>
        <v>178319.92773181002</v>
      </c>
      <c r="BD122" s="27">
        <f t="shared" si="113"/>
        <v>50680.072268189935</v>
      </c>
      <c r="BE122" s="27">
        <f t="shared" si="114"/>
        <v>164169.52351618937</v>
      </c>
      <c r="BF122" s="27">
        <f t="shared" si="115"/>
        <v>0</v>
      </c>
      <c r="BG122" s="27">
        <f t="shared" si="116"/>
        <v>92.914564691352979</v>
      </c>
      <c r="BH122" s="27">
        <f t="shared" si="117"/>
        <v>278.74369407405896</v>
      </c>
      <c r="BI122" s="27">
        <f t="shared" si="118"/>
        <v>167.24621644443539</v>
      </c>
      <c r="BJ122" s="27">
        <f t="shared" si="119"/>
        <v>74.331651753082383</v>
      </c>
      <c r="BK122" s="7">
        <f t="shared" si="120"/>
        <v>1.2259475483751547</v>
      </c>
      <c r="BL122" s="27">
        <f t="shared" si="131"/>
        <v>613.23612696292969</v>
      </c>
      <c r="BM122" s="7">
        <f t="shared" si="121"/>
        <v>1.4955871233537095</v>
      </c>
      <c r="BN122" s="27">
        <f t="shared" si="122"/>
        <v>2392.9393973659353</v>
      </c>
      <c r="BO122" s="27">
        <f t="shared" si="123"/>
        <v>2273.2924274976385</v>
      </c>
      <c r="BP122" s="7">
        <f t="shared" si="124"/>
        <v>1.4955871233537095</v>
      </c>
      <c r="BQ122" s="27">
        <f t="shared" si="125"/>
        <v>342489.45124799944</v>
      </c>
      <c r="BR122" s="27">
        <f t="shared" si="126"/>
        <v>683.15958220661128</v>
      </c>
      <c r="BS122" s="27">
        <f t="shared" si="127"/>
        <v>18779.951495885252</v>
      </c>
      <c r="BT122" s="7">
        <f>-SUM(BR$24:BR122)/BR$23</f>
        <v>2.5084298390269284</v>
      </c>
      <c r="BU122" s="27">
        <f t="shared" si="83"/>
        <v>683.15958220661128</v>
      </c>
      <c r="BV122" s="27">
        <f t="shared" si="128"/>
        <v>18779.951495885252</v>
      </c>
      <c r="BW122" s="7">
        <f>-SUM(BU$24:BU122)/BU$23</f>
        <v>2.5084298390269284</v>
      </c>
      <c r="BX122" s="14"/>
      <c r="BY122" s="3"/>
      <c r="BZ122" s="3"/>
      <c r="CA122" s="3"/>
      <c r="CB122" s="3"/>
      <c r="CC122" s="3"/>
      <c r="CD122" s="3"/>
      <c r="CE122" s="3"/>
      <c r="CF122" s="3"/>
      <c r="CG122" s="3"/>
      <c r="CH122" s="3"/>
      <c r="CI122" s="3"/>
      <c r="CJ122" s="3"/>
      <c r="CK122" s="3"/>
      <c r="CL122" s="3"/>
      <c r="CM122" s="3"/>
      <c r="CN122" s="3"/>
      <c r="CO122" s="3"/>
    </row>
    <row r="123" spans="1:93" x14ac:dyDescent="0.25">
      <c r="A123" s="23">
        <v>100</v>
      </c>
      <c r="B123" s="27">
        <f t="shared" si="69"/>
        <v>976.89671832809768</v>
      </c>
      <c r="C123" s="27">
        <f t="shared" si="70"/>
        <v>520.09978921777929</v>
      </c>
      <c r="D123" s="27">
        <f t="shared" si="71"/>
        <v>456.79692911031839</v>
      </c>
      <c r="E123" s="27">
        <f t="shared" si="84"/>
        <v>177863.13080269971</v>
      </c>
      <c r="F123" s="27">
        <f t="shared" si="85"/>
        <v>51136.869197300257</v>
      </c>
      <c r="G123" s="27">
        <f t="shared" si="66"/>
        <v>166021.66486427793</v>
      </c>
      <c r="H123" s="27">
        <f t="shared" si="86"/>
        <v>0</v>
      </c>
      <c r="I123" s="27">
        <f t="shared" si="72"/>
        <v>93.105953481700894</v>
      </c>
      <c r="J123" s="27">
        <f t="shared" si="73"/>
        <v>279.31786044510267</v>
      </c>
      <c r="K123" s="27">
        <f t="shared" si="74"/>
        <v>167.59071626706162</v>
      </c>
      <c r="L123" s="27">
        <f t="shared" si="75"/>
        <v>74.484762785360715</v>
      </c>
      <c r="M123" s="7">
        <f t="shared" si="76"/>
        <v>1.2284727996002227</v>
      </c>
      <c r="N123" s="27">
        <f t="shared" si="129"/>
        <v>614.49929297922586</v>
      </c>
      <c r="O123" s="7">
        <f t="shared" si="77"/>
        <v>1.5016803304234831</v>
      </c>
      <c r="P123" s="27">
        <f t="shared" si="78"/>
        <v>2402.6885286775732</v>
      </c>
      <c r="Q123" s="27">
        <f t="shared" si="79"/>
        <v>2282.5541022436946</v>
      </c>
      <c r="R123" s="7">
        <f t="shared" si="80"/>
        <v>1.5016803304234831</v>
      </c>
      <c r="S123" s="27">
        <f t="shared" si="67"/>
        <v>343884.79566697765</v>
      </c>
      <c r="T123" s="27">
        <f t="shared" si="81"/>
        <v>691.15809093637108</v>
      </c>
      <c r="U123" s="27">
        <f t="shared" si="87"/>
        <v>19471.109586821622</v>
      </c>
      <c r="V123" s="7">
        <f>-SUM(T$24:T123)/T$23</f>
        <v>2.563944545126235</v>
      </c>
      <c r="W123" s="27">
        <f t="shared" si="68"/>
        <v>166712.8229552143</v>
      </c>
      <c r="X123" s="27">
        <f t="shared" si="88"/>
        <v>185492.77445109957</v>
      </c>
      <c r="Y123" s="7">
        <f>-SUM(W$24:W123)/W$23</f>
        <v>15.899018028200768</v>
      </c>
      <c r="Z123" s="29"/>
      <c r="AA123" s="27">
        <f t="shared" si="89"/>
        <v>976.89671832809768</v>
      </c>
      <c r="AB123" s="27">
        <f t="shared" si="90"/>
        <v>520.09978921777929</v>
      </c>
      <c r="AC123" s="27">
        <f t="shared" si="91"/>
        <v>456.79692911031839</v>
      </c>
      <c r="AD123" s="27">
        <f t="shared" si="92"/>
        <v>177863.13080269971</v>
      </c>
      <c r="AE123" s="27">
        <f t="shared" si="93"/>
        <v>51136.869197300257</v>
      </c>
      <c r="AF123" s="27">
        <f t="shared" si="94"/>
        <v>166021.66486427793</v>
      </c>
      <c r="AG123" s="27">
        <f t="shared" si="95"/>
        <v>0</v>
      </c>
      <c r="AH123" s="27">
        <f t="shared" si="96"/>
        <v>93.105953481700894</v>
      </c>
      <c r="AI123" s="27">
        <f t="shared" si="97"/>
        <v>279.31786044510267</v>
      </c>
      <c r="AJ123" s="27">
        <f t="shared" si="98"/>
        <v>167.59071626706162</v>
      </c>
      <c r="AK123" s="27">
        <f t="shared" si="99"/>
        <v>74.484762785360715</v>
      </c>
      <c r="AL123" s="7">
        <f t="shared" si="100"/>
        <v>1.2284727996002227</v>
      </c>
      <c r="AM123" s="27">
        <f t="shared" si="130"/>
        <v>614.49929297922586</v>
      </c>
      <c r="AN123" s="7">
        <f t="shared" si="101"/>
        <v>1.5016803304234831</v>
      </c>
      <c r="AO123" s="27">
        <f t="shared" si="102"/>
        <v>2402.6885286775732</v>
      </c>
      <c r="AP123" s="27">
        <f t="shared" si="103"/>
        <v>2282.5541022436946</v>
      </c>
      <c r="AQ123" s="7">
        <f t="shared" si="104"/>
        <v>1.5016803304234831</v>
      </c>
      <c r="AR123" s="27">
        <f t="shared" si="105"/>
        <v>343884.79566697765</v>
      </c>
      <c r="AS123" s="27">
        <f t="shared" si="106"/>
        <v>691.15809093637108</v>
      </c>
      <c r="AT123" s="27">
        <f t="shared" si="107"/>
        <v>19471.109586821622</v>
      </c>
      <c r="AU123" s="7">
        <f>-SUM(AS$24:AS123)/AS$23</f>
        <v>2.563944545126235</v>
      </c>
      <c r="AV123" s="27">
        <f t="shared" si="82"/>
        <v>166712.8229552143</v>
      </c>
      <c r="AW123" s="27">
        <f t="shared" si="108"/>
        <v>185492.77445109957</v>
      </c>
      <c r="AX123" s="7">
        <f>-SUM(AV$24:AV123)/AV$23</f>
        <v>15.899018028200768</v>
      </c>
      <c r="AY123" s="28"/>
      <c r="AZ123" s="27">
        <f t="shared" si="109"/>
        <v>976.89671832809768</v>
      </c>
      <c r="BA123" s="27">
        <f t="shared" si="110"/>
        <v>520.09978921777929</v>
      </c>
      <c r="BB123" s="27">
        <f t="shared" si="111"/>
        <v>456.79692911031839</v>
      </c>
      <c r="BC123" s="27">
        <f t="shared" si="112"/>
        <v>177863.13080269971</v>
      </c>
      <c r="BD123" s="27">
        <f t="shared" si="113"/>
        <v>51136.869197300257</v>
      </c>
      <c r="BE123" s="27">
        <f t="shared" si="114"/>
        <v>166021.66486427793</v>
      </c>
      <c r="BF123" s="27">
        <f t="shared" si="115"/>
        <v>0</v>
      </c>
      <c r="BG123" s="27">
        <f t="shared" si="116"/>
        <v>93.105953481700894</v>
      </c>
      <c r="BH123" s="27">
        <f t="shared" si="117"/>
        <v>279.31786044510267</v>
      </c>
      <c r="BI123" s="27">
        <f t="shared" si="118"/>
        <v>167.59071626706162</v>
      </c>
      <c r="BJ123" s="27">
        <f t="shared" si="119"/>
        <v>74.484762785360715</v>
      </c>
      <c r="BK123" s="7">
        <f t="shared" si="120"/>
        <v>1.2284727996002227</v>
      </c>
      <c r="BL123" s="27">
        <f t="shared" si="131"/>
        <v>614.49929297922586</v>
      </c>
      <c r="BM123" s="7">
        <f t="shared" si="121"/>
        <v>1.5016803304234831</v>
      </c>
      <c r="BN123" s="27">
        <f t="shared" si="122"/>
        <v>2402.6885286775732</v>
      </c>
      <c r="BO123" s="27">
        <f t="shared" si="123"/>
        <v>2282.5541022436946</v>
      </c>
      <c r="BP123" s="7">
        <f t="shared" si="124"/>
        <v>1.5016803304234831</v>
      </c>
      <c r="BQ123" s="27">
        <f t="shared" si="125"/>
        <v>343884.79566697765</v>
      </c>
      <c r="BR123" s="27">
        <f t="shared" si="126"/>
        <v>691.15809093637108</v>
      </c>
      <c r="BS123" s="27">
        <f t="shared" si="127"/>
        <v>19471.109586821622</v>
      </c>
      <c r="BT123" s="7">
        <f>-SUM(BR$24:BR123)/BR$23</f>
        <v>2.563944545126235</v>
      </c>
      <c r="BU123" s="27">
        <f t="shared" si="83"/>
        <v>166712.8229552143</v>
      </c>
      <c r="BV123" s="27">
        <f t="shared" si="128"/>
        <v>185492.77445109957</v>
      </c>
      <c r="BW123" s="7">
        <f>-SUM(BU$24:BU123)/BU$23</f>
        <v>15.899018028200768</v>
      </c>
      <c r="BX123" s="14"/>
      <c r="BY123" s="3"/>
      <c r="BZ123" s="3"/>
      <c r="CA123" s="3"/>
      <c r="CB123" s="3"/>
      <c r="CC123" s="3"/>
      <c r="CD123" s="3"/>
      <c r="CE123" s="3"/>
      <c r="CF123" s="3"/>
      <c r="CG123" s="3"/>
      <c r="CH123" s="3"/>
      <c r="CI123" s="3"/>
      <c r="CJ123" s="3"/>
      <c r="CK123" s="3"/>
      <c r="CL123" s="3"/>
      <c r="CM123" s="3"/>
      <c r="CN123" s="3"/>
      <c r="CO123" s="3"/>
    </row>
    <row r="124" spans="1:93" x14ac:dyDescent="0.25">
      <c r="A124" s="23">
        <v>101</v>
      </c>
      <c r="B124" s="27">
        <f t="shared" si="69"/>
        <v>976.89671832809768</v>
      </c>
      <c r="C124" s="27">
        <f t="shared" si="70"/>
        <v>518.76746484120758</v>
      </c>
      <c r="D124" s="27">
        <f t="shared" si="71"/>
        <v>458.12925348689009</v>
      </c>
      <c r="E124" s="27">
        <f t="shared" si="84"/>
        <v>177405.00154921282</v>
      </c>
      <c r="F124" s="27">
        <f t="shared" si="85"/>
        <v>51594.998450787149</v>
      </c>
      <c r="G124" s="27">
        <f t="shared" si="66"/>
        <v>167880.82334262668</v>
      </c>
      <c r="H124" s="27">
        <f t="shared" si="86"/>
        <v>0</v>
      </c>
      <c r="I124" s="27">
        <f t="shared" si="72"/>
        <v>93.29773650162079</v>
      </c>
      <c r="J124" s="27">
        <f t="shared" si="73"/>
        <v>279.8932095048624</v>
      </c>
      <c r="K124" s="27">
        <f t="shared" si="74"/>
        <v>167.93592570291744</v>
      </c>
      <c r="L124" s="27">
        <f t="shared" si="75"/>
        <v>74.63818920129664</v>
      </c>
      <c r="M124" s="7">
        <f t="shared" si="76"/>
        <v>1.2310032524293546</v>
      </c>
      <c r="N124" s="27">
        <f t="shared" si="129"/>
        <v>615.76506091069723</v>
      </c>
      <c r="O124" s="7">
        <f t="shared" si="77"/>
        <v>1.5077983619730984</v>
      </c>
      <c r="P124" s="27">
        <f t="shared" si="78"/>
        <v>2412.4773791569573</v>
      </c>
      <c r="Q124" s="27">
        <f t="shared" si="79"/>
        <v>2291.8535101991092</v>
      </c>
      <c r="R124" s="7">
        <f t="shared" si="80"/>
        <v>1.5077983619730984</v>
      </c>
      <c r="S124" s="27">
        <f t="shared" si="67"/>
        <v>345285.82489183953</v>
      </c>
      <c r="T124" s="27">
        <f t="shared" si="81"/>
        <v>699.19173096031432</v>
      </c>
      <c r="U124" s="27">
        <f t="shared" si="87"/>
        <v>20170.301317781938</v>
      </c>
      <c r="V124" s="7">
        <f>-SUM(T$24:T124)/T$23</f>
        <v>2.620104523516622</v>
      </c>
      <c r="W124" s="27">
        <f t="shared" si="68"/>
        <v>0</v>
      </c>
      <c r="X124" s="27">
        <f t="shared" si="88"/>
        <v>185492.77445109957</v>
      </c>
      <c r="Y124" s="7">
        <f>-SUM(W$24:W124)/W$23</f>
        <v>15.899018028200768</v>
      </c>
      <c r="Z124" s="29"/>
      <c r="AA124" s="27">
        <f t="shared" si="89"/>
        <v>976.89671832809768</v>
      </c>
      <c r="AB124" s="27">
        <f t="shared" si="90"/>
        <v>518.76746484120758</v>
      </c>
      <c r="AC124" s="27">
        <f t="shared" si="91"/>
        <v>458.12925348689009</v>
      </c>
      <c r="AD124" s="27">
        <f t="shared" si="92"/>
        <v>177405.00154921282</v>
      </c>
      <c r="AE124" s="27">
        <f t="shared" si="93"/>
        <v>51594.998450787149</v>
      </c>
      <c r="AF124" s="27">
        <f t="shared" si="94"/>
        <v>167880.82334262668</v>
      </c>
      <c r="AG124" s="27">
        <f t="shared" si="95"/>
        <v>0</v>
      </c>
      <c r="AH124" s="27">
        <f t="shared" si="96"/>
        <v>93.29773650162079</v>
      </c>
      <c r="AI124" s="27">
        <f t="shared" si="97"/>
        <v>279.8932095048624</v>
      </c>
      <c r="AJ124" s="27">
        <f t="shared" si="98"/>
        <v>167.93592570291744</v>
      </c>
      <c r="AK124" s="27">
        <f t="shared" si="99"/>
        <v>74.63818920129664</v>
      </c>
      <c r="AL124" s="7">
        <f t="shared" si="100"/>
        <v>1.2310032524293546</v>
      </c>
      <c r="AM124" s="27">
        <f t="shared" si="130"/>
        <v>615.76506091069723</v>
      </c>
      <c r="AN124" s="7">
        <f t="shared" si="101"/>
        <v>1.5077983619730984</v>
      </c>
      <c r="AO124" s="27">
        <f t="shared" si="102"/>
        <v>2412.4773791569573</v>
      </c>
      <c r="AP124" s="27">
        <f t="shared" si="103"/>
        <v>2291.8535101991092</v>
      </c>
      <c r="AQ124" s="7">
        <f t="shared" si="104"/>
        <v>1.5077983619730984</v>
      </c>
      <c r="AR124" s="27">
        <f t="shared" si="105"/>
        <v>345285.82489183953</v>
      </c>
      <c r="AS124" s="27">
        <f t="shared" si="106"/>
        <v>699.19173096031432</v>
      </c>
      <c r="AT124" s="27">
        <f t="shared" si="107"/>
        <v>20170.301317781938</v>
      </c>
      <c r="AU124" s="7">
        <f>-SUM(AS$24:AS124)/AS$23</f>
        <v>2.620104523516622</v>
      </c>
      <c r="AV124" s="27">
        <f t="shared" si="82"/>
        <v>0</v>
      </c>
      <c r="AW124" s="27">
        <f t="shared" si="108"/>
        <v>185492.77445109957</v>
      </c>
      <c r="AX124" s="7">
        <f>-SUM(AV$24:AV124)/AV$23</f>
        <v>15.899018028200768</v>
      </c>
      <c r="AY124" s="28"/>
      <c r="AZ124" s="27">
        <f t="shared" si="109"/>
        <v>976.89671832809768</v>
      </c>
      <c r="BA124" s="27">
        <f t="shared" si="110"/>
        <v>518.76746484120758</v>
      </c>
      <c r="BB124" s="27">
        <f t="shared" si="111"/>
        <v>458.12925348689009</v>
      </c>
      <c r="BC124" s="27">
        <f t="shared" si="112"/>
        <v>177405.00154921282</v>
      </c>
      <c r="BD124" s="27">
        <f t="shared" si="113"/>
        <v>51594.998450787149</v>
      </c>
      <c r="BE124" s="27">
        <f t="shared" si="114"/>
        <v>167880.82334262668</v>
      </c>
      <c r="BF124" s="27">
        <f t="shared" si="115"/>
        <v>0</v>
      </c>
      <c r="BG124" s="27">
        <f t="shared" si="116"/>
        <v>93.29773650162079</v>
      </c>
      <c r="BH124" s="27">
        <f t="shared" si="117"/>
        <v>279.8932095048624</v>
      </c>
      <c r="BI124" s="27">
        <f t="shared" si="118"/>
        <v>167.93592570291744</v>
      </c>
      <c r="BJ124" s="27">
        <f t="shared" si="119"/>
        <v>74.63818920129664</v>
      </c>
      <c r="BK124" s="7">
        <f t="shared" si="120"/>
        <v>1.2310032524293546</v>
      </c>
      <c r="BL124" s="27">
        <f t="shared" si="131"/>
        <v>615.76506091069723</v>
      </c>
      <c r="BM124" s="7">
        <f t="shared" si="121"/>
        <v>1.5077983619730984</v>
      </c>
      <c r="BN124" s="27">
        <f t="shared" si="122"/>
        <v>2412.4773791569573</v>
      </c>
      <c r="BO124" s="27">
        <f t="shared" si="123"/>
        <v>2291.8535101991092</v>
      </c>
      <c r="BP124" s="7">
        <f t="shared" si="124"/>
        <v>1.5077983619730984</v>
      </c>
      <c r="BQ124" s="27">
        <f t="shared" si="125"/>
        <v>345285.82489183953</v>
      </c>
      <c r="BR124" s="27">
        <f t="shared" si="126"/>
        <v>699.19173096031432</v>
      </c>
      <c r="BS124" s="27">
        <f t="shared" si="127"/>
        <v>20170.301317781938</v>
      </c>
      <c r="BT124" s="7">
        <f>-SUM(BR$24:BR124)/BR$23</f>
        <v>2.620104523516622</v>
      </c>
      <c r="BU124" s="27">
        <f t="shared" si="83"/>
        <v>0</v>
      </c>
      <c r="BV124" s="27">
        <f t="shared" si="128"/>
        <v>185492.77445109957</v>
      </c>
      <c r="BW124" s="7">
        <f>-SUM(BU$24:BU124)/BU$23</f>
        <v>15.899018028200768</v>
      </c>
      <c r="BX124" s="14"/>
      <c r="BY124" s="3"/>
      <c r="BZ124" s="3"/>
      <c r="CA124" s="3"/>
      <c r="CB124" s="3"/>
      <c r="CC124" s="3"/>
      <c r="CD124" s="3"/>
      <c r="CE124" s="3"/>
      <c r="CF124" s="3"/>
      <c r="CG124" s="3"/>
      <c r="CH124" s="3"/>
      <c r="CI124" s="3"/>
      <c r="CJ124" s="3"/>
      <c r="CK124" s="3"/>
      <c r="CL124" s="3"/>
      <c r="CM124" s="3"/>
      <c r="CN124" s="3"/>
      <c r="CO124" s="3"/>
    </row>
    <row r="125" spans="1:93" x14ac:dyDescent="0.25">
      <c r="A125" s="23">
        <v>102</v>
      </c>
      <c r="B125" s="27">
        <f t="shared" si="69"/>
        <v>976.89671832809768</v>
      </c>
      <c r="C125" s="27">
        <f t="shared" si="70"/>
        <v>517.43125451853757</v>
      </c>
      <c r="D125" s="27">
        <f t="shared" si="71"/>
        <v>459.46546380956022</v>
      </c>
      <c r="E125" s="27">
        <f t="shared" si="84"/>
        <v>176945.53608540326</v>
      </c>
      <c r="F125" s="27">
        <f t="shared" si="85"/>
        <v>52054.463914596708</v>
      </c>
      <c r="G125" s="27">
        <f t="shared" si="66"/>
        <v>169747.02599778475</v>
      </c>
      <c r="H125" s="27">
        <f t="shared" si="86"/>
        <v>0</v>
      </c>
      <c r="I125" s="27">
        <f t="shared" si="72"/>
        <v>93.489914563161065</v>
      </c>
      <c r="J125" s="27">
        <f t="shared" si="73"/>
        <v>280.46974368948321</v>
      </c>
      <c r="K125" s="27">
        <f t="shared" si="74"/>
        <v>168.28184621368993</v>
      </c>
      <c r="L125" s="27">
        <f t="shared" si="75"/>
        <v>74.791931650528852</v>
      </c>
      <c r="M125" s="7">
        <f t="shared" si="76"/>
        <v>1.2335389175770031</v>
      </c>
      <c r="N125" s="27">
        <f t="shared" si="129"/>
        <v>617.03343611686296</v>
      </c>
      <c r="O125" s="7">
        <f t="shared" si="77"/>
        <v>1.5139413191405591</v>
      </c>
      <c r="P125" s="27">
        <f t="shared" si="78"/>
        <v>2422.3061106248947</v>
      </c>
      <c r="Q125" s="27">
        <f t="shared" si="79"/>
        <v>2301.1908050936499</v>
      </c>
      <c r="R125" s="7">
        <f t="shared" si="80"/>
        <v>1.5139413191405591</v>
      </c>
      <c r="S125" s="27">
        <f t="shared" si="67"/>
        <v>346692.56208318804</v>
      </c>
      <c r="T125" s="27">
        <f t="shared" si="81"/>
        <v>707.26065064868931</v>
      </c>
      <c r="U125" s="27">
        <f t="shared" si="87"/>
        <v>20877.561968430626</v>
      </c>
      <c r="V125" s="7">
        <f>-SUM(T$24:T125)/T$23</f>
        <v>2.6769126079060754</v>
      </c>
      <c r="W125" s="27">
        <f t="shared" si="68"/>
        <v>0</v>
      </c>
      <c r="X125" s="27">
        <f t="shared" si="88"/>
        <v>185492.77445109957</v>
      </c>
      <c r="Y125" s="7">
        <f>-SUM(W$24:W125)/W$23</f>
        <v>15.899018028200768</v>
      </c>
      <c r="Z125" s="29"/>
      <c r="AA125" s="27">
        <f t="shared" si="89"/>
        <v>976.89671832809768</v>
      </c>
      <c r="AB125" s="27">
        <f t="shared" si="90"/>
        <v>517.43125451853757</v>
      </c>
      <c r="AC125" s="27">
        <f t="shared" si="91"/>
        <v>459.46546380956022</v>
      </c>
      <c r="AD125" s="27">
        <f t="shared" si="92"/>
        <v>176945.53608540326</v>
      </c>
      <c r="AE125" s="27">
        <f t="shared" si="93"/>
        <v>52054.463914596708</v>
      </c>
      <c r="AF125" s="27">
        <f t="shared" si="94"/>
        <v>169747.02599778475</v>
      </c>
      <c r="AG125" s="27">
        <f t="shared" si="95"/>
        <v>0</v>
      </c>
      <c r="AH125" s="27">
        <f t="shared" si="96"/>
        <v>93.489914563161065</v>
      </c>
      <c r="AI125" s="27">
        <f t="shared" si="97"/>
        <v>280.46974368948321</v>
      </c>
      <c r="AJ125" s="27">
        <f t="shared" si="98"/>
        <v>168.28184621368993</v>
      </c>
      <c r="AK125" s="27">
        <f t="shared" si="99"/>
        <v>74.791931650528852</v>
      </c>
      <c r="AL125" s="7">
        <f t="shared" si="100"/>
        <v>1.2335389175770031</v>
      </c>
      <c r="AM125" s="27">
        <f t="shared" si="130"/>
        <v>617.03343611686296</v>
      </c>
      <c r="AN125" s="7">
        <f t="shared" si="101"/>
        <v>1.5139413191405591</v>
      </c>
      <c r="AO125" s="27">
        <f t="shared" si="102"/>
        <v>2422.3061106248947</v>
      </c>
      <c r="AP125" s="27">
        <f t="shared" si="103"/>
        <v>2301.1908050936499</v>
      </c>
      <c r="AQ125" s="7">
        <f t="shared" si="104"/>
        <v>1.5139413191405591</v>
      </c>
      <c r="AR125" s="27">
        <f t="shared" si="105"/>
        <v>346692.56208318804</v>
      </c>
      <c r="AS125" s="27">
        <f t="shared" si="106"/>
        <v>707.26065064868931</v>
      </c>
      <c r="AT125" s="27">
        <f t="shared" si="107"/>
        <v>20877.561968430626</v>
      </c>
      <c r="AU125" s="7">
        <f>-SUM(AS$24:AS125)/AS$23</f>
        <v>2.6769126079060754</v>
      </c>
      <c r="AV125" s="27">
        <f t="shared" si="82"/>
        <v>0</v>
      </c>
      <c r="AW125" s="27">
        <f t="shared" si="108"/>
        <v>185492.77445109957</v>
      </c>
      <c r="AX125" s="7">
        <f>-SUM(AV$24:AV125)/AV$23</f>
        <v>15.899018028200768</v>
      </c>
      <c r="AY125" s="28"/>
      <c r="AZ125" s="27">
        <f t="shared" si="109"/>
        <v>976.89671832809768</v>
      </c>
      <c r="BA125" s="27">
        <f t="shared" si="110"/>
        <v>517.43125451853757</v>
      </c>
      <c r="BB125" s="27">
        <f t="shared" si="111"/>
        <v>459.46546380956022</v>
      </c>
      <c r="BC125" s="27">
        <f t="shared" si="112"/>
        <v>176945.53608540326</v>
      </c>
      <c r="BD125" s="27">
        <f t="shared" si="113"/>
        <v>52054.463914596708</v>
      </c>
      <c r="BE125" s="27">
        <f t="shared" si="114"/>
        <v>169747.02599778475</v>
      </c>
      <c r="BF125" s="27">
        <f t="shared" si="115"/>
        <v>0</v>
      </c>
      <c r="BG125" s="27">
        <f t="shared" si="116"/>
        <v>93.489914563161065</v>
      </c>
      <c r="BH125" s="27">
        <f t="shared" si="117"/>
        <v>280.46974368948321</v>
      </c>
      <c r="BI125" s="27">
        <f t="shared" si="118"/>
        <v>168.28184621368993</v>
      </c>
      <c r="BJ125" s="27">
        <f t="shared" si="119"/>
        <v>74.791931650528852</v>
      </c>
      <c r="BK125" s="7">
        <f t="shared" si="120"/>
        <v>1.2335389175770031</v>
      </c>
      <c r="BL125" s="27">
        <f t="shared" si="131"/>
        <v>617.03343611686296</v>
      </c>
      <c r="BM125" s="7">
        <f t="shared" si="121"/>
        <v>1.5139413191405591</v>
      </c>
      <c r="BN125" s="27">
        <f t="shared" si="122"/>
        <v>2422.3061106248947</v>
      </c>
      <c r="BO125" s="27">
        <f t="shared" si="123"/>
        <v>2301.1908050936499</v>
      </c>
      <c r="BP125" s="7">
        <f t="shared" si="124"/>
        <v>1.5139413191405591</v>
      </c>
      <c r="BQ125" s="27">
        <f t="shared" si="125"/>
        <v>346692.56208318804</v>
      </c>
      <c r="BR125" s="27">
        <f t="shared" si="126"/>
        <v>707.26065064868931</v>
      </c>
      <c r="BS125" s="27">
        <f t="shared" si="127"/>
        <v>20877.561968430626</v>
      </c>
      <c r="BT125" s="7">
        <f>-SUM(BR$24:BR125)/BR$23</f>
        <v>2.6769126079060754</v>
      </c>
      <c r="BU125" s="27">
        <f t="shared" si="83"/>
        <v>0</v>
      </c>
      <c r="BV125" s="27">
        <f t="shared" si="128"/>
        <v>185492.77445109957</v>
      </c>
      <c r="BW125" s="7">
        <f>-SUM(BU$24:BU125)/BU$23</f>
        <v>15.899018028200768</v>
      </c>
      <c r="BX125" s="14"/>
      <c r="BY125" s="3"/>
      <c r="BZ125" s="3"/>
      <c r="CA125" s="3"/>
      <c r="CB125" s="3"/>
      <c r="CC125" s="3"/>
      <c r="CD125" s="3"/>
      <c r="CE125" s="3"/>
      <c r="CF125" s="3"/>
      <c r="CG125" s="3"/>
      <c r="CH125" s="3"/>
      <c r="CI125" s="3"/>
      <c r="CJ125" s="3"/>
      <c r="CK125" s="3"/>
      <c r="CL125" s="3"/>
      <c r="CM125" s="3"/>
      <c r="CN125" s="3"/>
      <c r="CO125" s="3"/>
    </row>
    <row r="126" spans="1:93" x14ac:dyDescent="0.25">
      <c r="A126" s="23">
        <v>103</v>
      </c>
      <c r="B126" s="27">
        <f t="shared" si="69"/>
        <v>976.89671832809768</v>
      </c>
      <c r="C126" s="27">
        <f t="shared" si="70"/>
        <v>516.09114691575951</v>
      </c>
      <c r="D126" s="27">
        <f t="shared" si="71"/>
        <v>460.80557141233811</v>
      </c>
      <c r="E126" s="27">
        <f t="shared" si="84"/>
        <v>176484.73051399091</v>
      </c>
      <c r="F126" s="27">
        <f t="shared" si="85"/>
        <v>52515.269486009049</v>
      </c>
      <c r="G126" s="27">
        <f t="shared" si="66"/>
        <v>171620.29998199415</v>
      </c>
      <c r="H126" s="27">
        <f t="shared" si="86"/>
        <v>0</v>
      </c>
      <c r="I126" s="27">
        <f t="shared" si="72"/>
        <v>93.682488480042764</v>
      </c>
      <c r="J126" s="27">
        <f t="shared" si="73"/>
        <v>281.04746544012829</v>
      </c>
      <c r="K126" s="27">
        <f t="shared" si="74"/>
        <v>168.62847926407699</v>
      </c>
      <c r="L126" s="27">
        <f t="shared" si="75"/>
        <v>74.945990784034208</v>
      </c>
      <c r="M126" s="7">
        <f t="shared" si="76"/>
        <v>1.2360798057796907</v>
      </c>
      <c r="N126" s="27">
        <f t="shared" si="129"/>
        <v>618.30442396828221</v>
      </c>
      <c r="O126" s="7">
        <f t="shared" si="77"/>
        <v>1.5201093034759177</v>
      </c>
      <c r="P126" s="27">
        <f t="shared" si="78"/>
        <v>2432.1748855614683</v>
      </c>
      <c r="Q126" s="27">
        <f t="shared" si="79"/>
        <v>2310.5661412833947</v>
      </c>
      <c r="R126" s="7">
        <f t="shared" si="80"/>
        <v>1.5201093034759177</v>
      </c>
      <c r="S126" s="27">
        <f t="shared" si="67"/>
        <v>348105.03049598512</v>
      </c>
      <c r="T126" s="27">
        <f t="shared" si="81"/>
        <v>715.36499898701481</v>
      </c>
      <c r="U126" s="27">
        <f t="shared" si="87"/>
        <v>21592.926967417639</v>
      </c>
      <c r="V126" s="7">
        <f>-SUM(T$24:T126)/T$23</f>
        <v>2.7343716439692893</v>
      </c>
      <c r="W126" s="27">
        <f t="shared" si="68"/>
        <v>0</v>
      </c>
      <c r="X126" s="27">
        <f t="shared" si="88"/>
        <v>185492.77445109957</v>
      </c>
      <c r="Y126" s="7">
        <f>-SUM(W$24:W126)/W$23</f>
        <v>15.899018028200768</v>
      </c>
      <c r="Z126" s="29"/>
      <c r="AA126" s="27">
        <f t="shared" si="89"/>
        <v>976.89671832809768</v>
      </c>
      <c r="AB126" s="27">
        <f t="shared" si="90"/>
        <v>516.09114691575951</v>
      </c>
      <c r="AC126" s="27">
        <f t="shared" si="91"/>
        <v>460.80557141233811</v>
      </c>
      <c r="AD126" s="27">
        <f t="shared" si="92"/>
        <v>176484.73051399091</v>
      </c>
      <c r="AE126" s="27">
        <f t="shared" si="93"/>
        <v>52515.269486009049</v>
      </c>
      <c r="AF126" s="27">
        <f t="shared" si="94"/>
        <v>171620.29998199415</v>
      </c>
      <c r="AG126" s="27">
        <f t="shared" si="95"/>
        <v>0</v>
      </c>
      <c r="AH126" s="27">
        <f t="shared" si="96"/>
        <v>93.682488480042764</v>
      </c>
      <c r="AI126" s="27">
        <f t="shared" si="97"/>
        <v>281.04746544012829</v>
      </c>
      <c r="AJ126" s="27">
        <f t="shared" si="98"/>
        <v>168.62847926407699</v>
      </c>
      <c r="AK126" s="27">
        <f t="shared" si="99"/>
        <v>74.945990784034208</v>
      </c>
      <c r="AL126" s="7">
        <f t="shared" si="100"/>
        <v>1.2360798057796907</v>
      </c>
      <c r="AM126" s="27">
        <f t="shared" si="130"/>
        <v>618.30442396828221</v>
      </c>
      <c r="AN126" s="7">
        <f t="shared" si="101"/>
        <v>1.5201093034759177</v>
      </c>
      <c r="AO126" s="27">
        <f t="shared" si="102"/>
        <v>2432.1748855614683</v>
      </c>
      <c r="AP126" s="27">
        <f t="shared" si="103"/>
        <v>2310.5661412833947</v>
      </c>
      <c r="AQ126" s="7">
        <f t="shared" si="104"/>
        <v>1.5201093034759177</v>
      </c>
      <c r="AR126" s="27">
        <f t="shared" si="105"/>
        <v>348105.03049598512</v>
      </c>
      <c r="AS126" s="27">
        <f t="shared" si="106"/>
        <v>715.36499898701481</v>
      </c>
      <c r="AT126" s="27">
        <f t="shared" si="107"/>
        <v>21592.926967417639</v>
      </c>
      <c r="AU126" s="7">
        <f>-SUM(AS$24:AS126)/AS$23</f>
        <v>2.7343716439692893</v>
      </c>
      <c r="AV126" s="27">
        <f t="shared" si="82"/>
        <v>0</v>
      </c>
      <c r="AW126" s="27">
        <f t="shared" si="108"/>
        <v>185492.77445109957</v>
      </c>
      <c r="AX126" s="7">
        <f>-SUM(AV$24:AV126)/AV$23</f>
        <v>15.899018028200768</v>
      </c>
      <c r="AY126" s="28"/>
      <c r="AZ126" s="27">
        <f t="shared" si="109"/>
        <v>976.89671832809768</v>
      </c>
      <c r="BA126" s="27">
        <f t="shared" si="110"/>
        <v>516.09114691575951</v>
      </c>
      <c r="BB126" s="27">
        <f t="shared" si="111"/>
        <v>460.80557141233811</v>
      </c>
      <c r="BC126" s="27">
        <f t="shared" si="112"/>
        <v>176484.73051399091</v>
      </c>
      <c r="BD126" s="27">
        <f t="shared" si="113"/>
        <v>52515.269486009049</v>
      </c>
      <c r="BE126" s="27">
        <f t="shared" si="114"/>
        <v>171620.29998199415</v>
      </c>
      <c r="BF126" s="27">
        <f t="shared" si="115"/>
        <v>0</v>
      </c>
      <c r="BG126" s="27">
        <f t="shared" si="116"/>
        <v>93.682488480042764</v>
      </c>
      <c r="BH126" s="27">
        <f t="shared" si="117"/>
        <v>281.04746544012829</v>
      </c>
      <c r="BI126" s="27">
        <f t="shared" si="118"/>
        <v>168.62847926407699</v>
      </c>
      <c r="BJ126" s="27">
        <f t="shared" si="119"/>
        <v>74.945990784034208</v>
      </c>
      <c r="BK126" s="7">
        <f t="shared" si="120"/>
        <v>1.2360798057796907</v>
      </c>
      <c r="BL126" s="27">
        <f t="shared" si="131"/>
        <v>618.30442396828221</v>
      </c>
      <c r="BM126" s="7">
        <f t="shared" si="121"/>
        <v>1.5201093034759177</v>
      </c>
      <c r="BN126" s="27">
        <f t="shared" si="122"/>
        <v>2432.1748855614683</v>
      </c>
      <c r="BO126" s="27">
        <f t="shared" si="123"/>
        <v>2310.5661412833947</v>
      </c>
      <c r="BP126" s="7">
        <f t="shared" si="124"/>
        <v>1.5201093034759177</v>
      </c>
      <c r="BQ126" s="27">
        <f t="shared" si="125"/>
        <v>348105.03049598512</v>
      </c>
      <c r="BR126" s="27">
        <f t="shared" si="126"/>
        <v>715.36499898701481</v>
      </c>
      <c r="BS126" s="27">
        <f t="shared" si="127"/>
        <v>21592.926967417639</v>
      </c>
      <c r="BT126" s="7">
        <f>-SUM(BR$24:BR126)/BR$23</f>
        <v>2.7343716439692893</v>
      </c>
      <c r="BU126" s="27">
        <f t="shared" si="83"/>
        <v>0</v>
      </c>
      <c r="BV126" s="27">
        <f t="shared" si="128"/>
        <v>185492.77445109957</v>
      </c>
      <c r="BW126" s="7">
        <f>-SUM(BU$24:BU126)/BU$23</f>
        <v>15.899018028200768</v>
      </c>
      <c r="BX126" s="14"/>
      <c r="BY126" s="3"/>
      <c r="BZ126" s="3"/>
      <c r="CA126" s="3"/>
      <c r="CB126" s="3"/>
      <c r="CC126" s="3"/>
      <c r="CD126" s="3"/>
      <c r="CE126" s="3"/>
      <c r="CF126" s="3"/>
      <c r="CG126" s="3"/>
      <c r="CH126" s="3"/>
      <c r="CI126" s="3"/>
      <c r="CJ126" s="3"/>
      <c r="CK126" s="3"/>
      <c r="CL126" s="3"/>
      <c r="CM126" s="3"/>
      <c r="CN126" s="3"/>
      <c r="CO126" s="3"/>
    </row>
    <row r="127" spans="1:93" x14ac:dyDescent="0.25">
      <c r="A127" s="23">
        <v>104</v>
      </c>
      <c r="B127" s="27">
        <f t="shared" si="69"/>
        <v>976.89671832809768</v>
      </c>
      <c r="C127" s="27">
        <f t="shared" si="70"/>
        <v>514.74713066580705</v>
      </c>
      <c r="D127" s="27">
        <f t="shared" si="71"/>
        <v>462.1495876622908</v>
      </c>
      <c r="E127" s="27">
        <f t="shared" si="84"/>
        <v>176022.58092632864</v>
      </c>
      <c r="F127" s="27">
        <f t="shared" si="85"/>
        <v>52977.419073671343</v>
      </c>
      <c r="G127" s="27">
        <f t="shared" si="66"/>
        <v>173500.67255360779</v>
      </c>
      <c r="H127" s="27">
        <f t="shared" si="86"/>
        <v>0</v>
      </c>
      <c r="I127" s="27">
        <f t="shared" si="72"/>
        <v>93.875459067663087</v>
      </c>
      <c r="J127" s="27">
        <f t="shared" si="73"/>
        <v>281.62637720298926</v>
      </c>
      <c r="K127" s="27">
        <f t="shared" si="74"/>
        <v>168.97582632179356</v>
      </c>
      <c r="L127" s="27">
        <f t="shared" si="75"/>
        <v>75.100367254130461</v>
      </c>
      <c r="M127" s="7">
        <f t="shared" si="76"/>
        <v>1.2386259277960558</v>
      </c>
      <c r="N127" s="27">
        <f t="shared" si="129"/>
        <v>619.57802984657633</v>
      </c>
      <c r="O127" s="7">
        <f t="shared" si="77"/>
        <v>1.526302416942954</v>
      </c>
      <c r="P127" s="27">
        <f t="shared" si="78"/>
        <v>2442.0838671087263</v>
      </c>
      <c r="Q127" s="27">
        <f t="shared" si="79"/>
        <v>2319.9796737532897</v>
      </c>
      <c r="R127" s="7">
        <f t="shared" si="80"/>
        <v>1.526302416942954</v>
      </c>
      <c r="S127" s="27">
        <f t="shared" si="67"/>
        <v>349523.25347993645</v>
      </c>
      <c r="T127" s="27">
        <f t="shared" si="81"/>
        <v>723.50492557861571</v>
      </c>
      <c r="U127" s="27">
        <f t="shared" si="87"/>
        <v>22316.431892996254</v>
      </c>
      <c r="V127" s="7">
        <f>-SUM(T$24:T127)/T$23</f>
        <v>2.7924844893972907</v>
      </c>
      <c r="W127" s="27">
        <f t="shared" si="68"/>
        <v>0</v>
      </c>
      <c r="X127" s="27">
        <f t="shared" si="88"/>
        <v>185492.77445109957</v>
      </c>
      <c r="Y127" s="7">
        <f>-SUM(W$24:W127)/W$23</f>
        <v>15.899018028200768</v>
      </c>
      <c r="Z127" s="29"/>
      <c r="AA127" s="27">
        <f t="shared" si="89"/>
        <v>976.89671832809768</v>
      </c>
      <c r="AB127" s="27">
        <f t="shared" si="90"/>
        <v>514.74713066580705</v>
      </c>
      <c r="AC127" s="27">
        <f t="shared" si="91"/>
        <v>462.1495876622908</v>
      </c>
      <c r="AD127" s="27">
        <f t="shared" si="92"/>
        <v>176022.58092632864</v>
      </c>
      <c r="AE127" s="27">
        <f t="shared" si="93"/>
        <v>52977.419073671343</v>
      </c>
      <c r="AF127" s="27">
        <f t="shared" si="94"/>
        <v>173500.67255360779</v>
      </c>
      <c r="AG127" s="27">
        <f t="shared" si="95"/>
        <v>0</v>
      </c>
      <c r="AH127" s="27">
        <f t="shared" si="96"/>
        <v>93.875459067663087</v>
      </c>
      <c r="AI127" s="27">
        <f t="shared" si="97"/>
        <v>281.62637720298926</v>
      </c>
      <c r="AJ127" s="27">
        <f t="shared" si="98"/>
        <v>168.97582632179356</v>
      </c>
      <c r="AK127" s="27">
        <f t="shared" si="99"/>
        <v>75.100367254130461</v>
      </c>
      <c r="AL127" s="7">
        <f t="shared" si="100"/>
        <v>1.2386259277960558</v>
      </c>
      <c r="AM127" s="27">
        <f t="shared" si="130"/>
        <v>619.57802984657633</v>
      </c>
      <c r="AN127" s="7">
        <f t="shared" si="101"/>
        <v>1.526302416942954</v>
      </c>
      <c r="AO127" s="27">
        <f t="shared" si="102"/>
        <v>2442.0838671087263</v>
      </c>
      <c r="AP127" s="27">
        <f t="shared" si="103"/>
        <v>2319.9796737532897</v>
      </c>
      <c r="AQ127" s="7">
        <f t="shared" si="104"/>
        <v>1.526302416942954</v>
      </c>
      <c r="AR127" s="27">
        <f t="shared" si="105"/>
        <v>349523.25347993645</v>
      </c>
      <c r="AS127" s="27">
        <f t="shared" si="106"/>
        <v>723.50492557861571</v>
      </c>
      <c r="AT127" s="27">
        <f t="shared" si="107"/>
        <v>22316.431892996254</v>
      </c>
      <c r="AU127" s="7">
        <f>-SUM(AS$24:AS127)/AS$23</f>
        <v>2.7924844893972907</v>
      </c>
      <c r="AV127" s="27">
        <f t="shared" si="82"/>
        <v>0</v>
      </c>
      <c r="AW127" s="27">
        <f t="shared" si="108"/>
        <v>185492.77445109957</v>
      </c>
      <c r="AX127" s="7">
        <f>-SUM(AV$24:AV127)/AV$23</f>
        <v>15.899018028200768</v>
      </c>
      <c r="AY127" s="28"/>
      <c r="AZ127" s="27">
        <f t="shared" si="109"/>
        <v>976.89671832809768</v>
      </c>
      <c r="BA127" s="27">
        <f t="shared" si="110"/>
        <v>514.74713066580705</v>
      </c>
      <c r="BB127" s="27">
        <f t="shared" si="111"/>
        <v>462.1495876622908</v>
      </c>
      <c r="BC127" s="27">
        <f t="shared" si="112"/>
        <v>176022.58092632864</v>
      </c>
      <c r="BD127" s="27">
        <f t="shared" si="113"/>
        <v>52977.419073671343</v>
      </c>
      <c r="BE127" s="27">
        <f t="shared" si="114"/>
        <v>173500.67255360779</v>
      </c>
      <c r="BF127" s="27">
        <f t="shared" si="115"/>
        <v>0</v>
      </c>
      <c r="BG127" s="27">
        <f t="shared" si="116"/>
        <v>93.875459067663087</v>
      </c>
      <c r="BH127" s="27">
        <f t="shared" si="117"/>
        <v>281.62637720298926</v>
      </c>
      <c r="BI127" s="27">
        <f t="shared" si="118"/>
        <v>168.97582632179356</v>
      </c>
      <c r="BJ127" s="27">
        <f t="shared" si="119"/>
        <v>75.100367254130461</v>
      </c>
      <c r="BK127" s="7">
        <f t="shared" si="120"/>
        <v>1.2386259277960558</v>
      </c>
      <c r="BL127" s="27">
        <f t="shared" si="131"/>
        <v>619.57802984657633</v>
      </c>
      <c r="BM127" s="7">
        <f t="shared" si="121"/>
        <v>1.526302416942954</v>
      </c>
      <c r="BN127" s="27">
        <f t="shared" si="122"/>
        <v>2442.0838671087263</v>
      </c>
      <c r="BO127" s="27">
        <f t="shared" si="123"/>
        <v>2319.9796737532897</v>
      </c>
      <c r="BP127" s="7">
        <f t="shared" si="124"/>
        <v>1.526302416942954</v>
      </c>
      <c r="BQ127" s="27">
        <f t="shared" si="125"/>
        <v>349523.25347993645</v>
      </c>
      <c r="BR127" s="27">
        <f t="shared" si="126"/>
        <v>723.50492557861571</v>
      </c>
      <c r="BS127" s="27">
        <f t="shared" si="127"/>
        <v>22316.431892996254</v>
      </c>
      <c r="BT127" s="7">
        <f>-SUM(BR$24:BR127)/BR$23</f>
        <v>2.7924844893972907</v>
      </c>
      <c r="BU127" s="27">
        <f t="shared" si="83"/>
        <v>0</v>
      </c>
      <c r="BV127" s="27">
        <f t="shared" si="128"/>
        <v>185492.77445109957</v>
      </c>
      <c r="BW127" s="7">
        <f>-SUM(BU$24:BU127)/BU$23</f>
        <v>15.899018028200768</v>
      </c>
      <c r="BX127" s="14"/>
      <c r="BY127" s="3"/>
      <c r="BZ127" s="3"/>
      <c r="CA127" s="3"/>
      <c r="CB127" s="3"/>
      <c r="CC127" s="3"/>
      <c r="CD127" s="3"/>
      <c r="CE127" s="3"/>
      <c r="CF127" s="3"/>
      <c r="CG127" s="3"/>
      <c r="CH127" s="3"/>
      <c r="CI127" s="3"/>
      <c r="CJ127" s="3"/>
      <c r="CK127" s="3"/>
      <c r="CL127" s="3"/>
      <c r="CM127" s="3"/>
      <c r="CN127" s="3"/>
      <c r="CO127" s="3"/>
    </row>
    <row r="128" spans="1:93" x14ac:dyDescent="0.25">
      <c r="A128" s="23">
        <v>105</v>
      </c>
      <c r="B128" s="27">
        <f t="shared" si="69"/>
        <v>976.89671832809768</v>
      </c>
      <c r="C128" s="27">
        <f t="shared" si="70"/>
        <v>513.39919436845855</v>
      </c>
      <c r="D128" s="27">
        <f t="shared" si="71"/>
        <v>463.49752395963918</v>
      </c>
      <c r="E128" s="27">
        <f t="shared" si="84"/>
        <v>175559.083402369</v>
      </c>
      <c r="F128" s="27">
        <f t="shared" si="85"/>
        <v>53440.916597630981</v>
      </c>
      <c r="G128" s="27">
        <f t="shared" si="66"/>
        <v>175388.17107750819</v>
      </c>
      <c r="H128" s="27">
        <f t="shared" si="86"/>
        <v>0</v>
      </c>
      <c r="I128" s="27">
        <f t="shared" si="72"/>
        <v>94.068827143098787</v>
      </c>
      <c r="J128" s="27">
        <f t="shared" si="73"/>
        <v>282.20648142929639</v>
      </c>
      <c r="K128" s="27">
        <f t="shared" si="74"/>
        <v>169.32388885757783</v>
      </c>
      <c r="L128" s="27">
        <f t="shared" si="75"/>
        <v>75.255061714479027</v>
      </c>
      <c r="M128" s="7">
        <f t="shared" si="76"/>
        <v>1.2411772944068977</v>
      </c>
      <c r="N128" s="27">
        <f t="shared" si="129"/>
        <v>620.85425914445193</v>
      </c>
      <c r="O128" s="7">
        <f t="shared" si="77"/>
        <v>1.5325207619208612</v>
      </c>
      <c r="P128" s="27">
        <f t="shared" si="78"/>
        <v>2452.0332190733779</v>
      </c>
      <c r="Q128" s="27">
        <f t="shared" si="79"/>
        <v>2329.4315581197088</v>
      </c>
      <c r="R128" s="7">
        <f t="shared" si="80"/>
        <v>1.5325207619208612</v>
      </c>
      <c r="S128" s="27">
        <f t="shared" si="67"/>
        <v>350947.25447987719</v>
      </c>
      <c r="T128" s="27">
        <f t="shared" si="81"/>
        <v>731.6805806471591</v>
      </c>
      <c r="U128" s="27">
        <f t="shared" si="87"/>
        <v>23048.112473643414</v>
      </c>
      <c r="V128" s="7">
        <f>-SUM(T$24:T128)/T$23</f>
        <v>2.8512540139472633</v>
      </c>
      <c r="W128" s="27">
        <f t="shared" si="68"/>
        <v>0</v>
      </c>
      <c r="X128" s="27">
        <f t="shared" si="88"/>
        <v>185492.77445109957</v>
      </c>
      <c r="Y128" s="7">
        <f>-SUM(W$24:W128)/W$23</f>
        <v>15.899018028200768</v>
      </c>
      <c r="Z128" s="29"/>
      <c r="AA128" s="27">
        <f t="shared" si="89"/>
        <v>976.89671832809768</v>
      </c>
      <c r="AB128" s="27">
        <f t="shared" si="90"/>
        <v>513.39919436845855</v>
      </c>
      <c r="AC128" s="27">
        <f t="shared" si="91"/>
        <v>463.49752395963918</v>
      </c>
      <c r="AD128" s="27">
        <f t="shared" si="92"/>
        <v>175559.083402369</v>
      </c>
      <c r="AE128" s="27">
        <f t="shared" si="93"/>
        <v>53440.916597630981</v>
      </c>
      <c r="AF128" s="27">
        <f t="shared" si="94"/>
        <v>175388.17107750819</v>
      </c>
      <c r="AG128" s="27">
        <f t="shared" si="95"/>
        <v>0</v>
      </c>
      <c r="AH128" s="27">
        <f t="shared" si="96"/>
        <v>94.068827143098787</v>
      </c>
      <c r="AI128" s="27">
        <f t="shared" si="97"/>
        <v>282.20648142929639</v>
      </c>
      <c r="AJ128" s="27">
        <f t="shared" si="98"/>
        <v>169.32388885757783</v>
      </c>
      <c r="AK128" s="27">
        <f t="shared" si="99"/>
        <v>75.255061714479027</v>
      </c>
      <c r="AL128" s="7">
        <f t="shared" si="100"/>
        <v>1.2411772944068977</v>
      </c>
      <c r="AM128" s="27">
        <f t="shared" si="130"/>
        <v>620.85425914445193</v>
      </c>
      <c r="AN128" s="7">
        <f t="shared" si="101"/>
        <v>1.5325207619208612</v>
      </c>
      <c r="AO128" s="27">
        <f t="shared" si="102"/>
        <v>2452.0332190733779</v>
      </c>
      <c r="AP128" s="27">
        <f t="shared" si="103"/>
        <v>2329.4315581197088</v>
      </c>
      <c r="AQ128" s="7">
        <f t="shared" si="104"/>
        <v>1.5325207619208612</v>
      </c>
      <c r="AR128" s="27">
        <f t="shared" si="105"/>
        <v>350947.25447987719</v>
      </c>
      <c r="AS128" s="27">
        <f t="shared" si="106"/>
        <v>731.6805806471591</v>
      </c>
      <c r="AT128" s="27">
        <f t="shared" si="107"/>
        <v>23048.112473643414</v>
      </c>
      <c r="AU128" s="7">
        <f>-SUM(AS$24:AS128)/AS$23</f>
        <v>2.8512540139472633</v>
      </c>
      <c r="AV128" s="27">
        <f t="shared" si="82"/>
        <v>0</v>
      </c>
      <c r="AW128" s="27">
        <f t="shared" si="108"/>
        <v>185492.77445109957</v>
      </c>
      <c r="AX128" s="7">
        <f>-SUM(AV$24:AV128)/AV$23</f>
        <v>15.899018028200768</v>
      </c>
      <c r="AY128" s="28"/>
      <c r="AZ128" s="27">
        <f t="shared" si="109"/>
        <v>976.89671832809768</v>
      </c>
      <c r="BA128" s="27">
        <f t="shared" si="110"/>
        <v>513.39919436845855</v>
      </c>
      <c r="BB128" s="27">
        <f t="shared" si="111"/>
        <v>463.49752395963918</v>
      </c>
      <c r="BC128" s="27">
        <f t="shared" si="112"/>
        <v>175559.083402369</v>
      </c>
      <c r="BD128" s="27">
        <f t="shared" si="113"/>
        <v>53440.916597630981</v>
      </c>
      <c r="BE128" s="27">
        <f t="shared" si="114"/>
        <v>175388.17107750819</v>
      </c>
      <c r="BF128" s="27">
        <f t="shared" si="115"/>
        <v>0</v>
      </c>
      <c r="BG128" s="27">
        <f t="shared" si="116"/>
        <v>94.068827143098787</v>
      </c>
      <c r="BH128" s="27">
        <f t="shared" si="117"/>
        <v>282.20648142929639</v>
      </c>
      <c r="BI128" s="27">
        <f t="shared" si="118"/>
        <v>169.32388885757783</v>
      </c>
      <c r="BJ128" s="27">
        <f t="shared" si="119"/>
        <v>75.255061714479027</v>
      </c>
      <c r="BK128" s="7">
        <f t="shared" si="120"/>
        <v>1.2411772944068977</v>
      </c>
      <c r="BL128" s="27">
        <f t="shared" si="131"/>
        <v>620.85425914445193</v>
      </c>
      <c r="BM128" s="7">
        <f t="shared" si="121"/>
        <v>1.5325207619208612</v>
      </c>
      <c r="BN128" s="27">
        <f t="shared" si="122"/>
        <v>2452.0332190733779</v>
      </c>
      <c r="BO128" s="27">
        <f t="shared" si="123"/>
        <v>2329.4315581197088</v>
      </c>
      <c r="BP128" s="7">
        <f t="shared" si="124"/>
        <v>1.5325207619208612</v>
      </c>
      <c r="BQ128" s="27">
        <f t="shared" si="125"/>
        <v>350947.25447987719</v>
      </c>
      <c r="BR128" s="27">
        <f t="shared" si="126"/>
        <v>731.6805806471591</v>
      </c>
      <c r="BS128" s="27">
        <f t="shared" si="127"/>
        <v>23048.112473643414</v>
      </c>
      <c r="BT128" s="7">
        <f>-SUM(BR$24:BR128)/BR$23</f>
        <v>2.8512540139472633</v>
      </c>
      <c r="BU128" s="27">
        <f t="shared" si="83"/>
        <v>0</v>
      </c>
      <c r="BV128" s="27">
        <f t="shared" si="128"/>
        <v>185492.77445109957</v>
      </c>
      <c r="BW128" s="7">
        <f>-SUM(BU$24:BU128)/BU$23</f>
        <v>15.899018028200768</v>
      </c>
      <c r="BX128" s="14"/>
      <c r="BY128" s="3"/>
      <c r="BZ128" s="3"/>
      <c r="CA128" s="3"/>
      <c r="CB128" s="3"/>
      <c r="CC128" s="3"/>
      <c r="CD128" s="3"/>
      <c r="CE128" s="3"/>
      <c r="CF128" s="3"/>
      <c r="CG128" s="3"/>
      <c r="CH128" s="3"/>
      <c r="CI128" s="3"/>
      <c r="CJ128" s="3"/>
      <c r="CK128" s="3"/>
      <c r="CL128" s="3"/>
      <c r="CM128" s="3"/>
      <c r="CN128" s="3"/>
      <c r="CO128" s="3"/>
    </row>
    <row r="129" spans="1:93" x14ac:dyDescent="0.25">
      <c r="A129" s="23">
        <v>106</v>
      </c>
      <c r="B129" s="27">
        <f t="shared" si="69"/>
        <v>976.89671832809768</v>
      </c>
      <c r="C129" s="27">
        <f t="shared" si="70"/>
        <v>512.04732659024296</v>
      </c>
      <c r="D129" s="27">
        <f t="shared" si="71"/>
        <v>464.84939173785472</v>
      </c>
      <c r="E129" s="27">
        <f t="shared" si="84"/>
        <v>175094.23401063113</v>
      </c>
      <c r="F129" s="27">
        <f t="shared" si="85"/>
        <v>53905.76598936884</v>
      </c>
      <c r="G129" s="27">
        <f t="shared" si="66"/>
        <v>177282.82302552857</v>
      </c>
      <c r="H129" s="27">
        <f t="shared" si="86"/>
        <v>0</v>
      </c>
      <c r="I129" s="27">
        <f t="shared" si="72"/>
        <v>94.262593525109708</v>
      </c>
      <c r="J129" s="27">
        <f t="shared" si="73"/>
        <v>282.78778057532912</v>
      </c>
      <c r="K129" s="27">
        <f t="shared" si="74"/>
        <v>169.67266834519751</v>
      </c>
      <c r="L129" s="27">
        <f t="shared" si="75"/>
        <v>75.410074820087772</v>
      </c>
      <c r="M129" s="7">
        <f t="shared" si="76"/>
        <v>1.2437339164152224</v>
      </c>
      <c r="N129" s="27">
        <f t="shared" si="129"/>
        <v>622.13311726572408</v>
      </c>
      <c r="O129" s="7">
        <f t="shared" si="77"/>
        <v>1.5387644412059378</v>
      </c>
      <c r="P129" s="27">
        <f t="shared" si="78"/>
        <v>2462.0231059295006</v>
      </c>
      <c r="Q129" s="27">
        <f t="shared" si="79"/>
        <v>2338.9219506330255</v>
      </c>
      <c r="R129" s="7">
        <f t="shared" si="80"/>
        <v>1.5387644412059378</v>
      </c>
      <c r="S129" s="27">
        <f t="shared" si="67"/>
        <v>352377.05703615973</v>
      </c>
      <c r="T129" s="27">
        <f t="shared" si="81"/>
        <v>739.89211503920365</v>
      </c>
      <c r="U129" s="27">
        <f t="shared" si="87"/>
        <v>23788.004588682619</v>
      </c>
      <c r="V129" s="7">
        <f>-SUM(T$24:T129)/T$23</f>
        <v>2.910683099492581</v>
      </c>
      <c r="W129" s="27">
        <f t="shared" si="68"/>
        <v>0</v>
      </c>
      <c r="X129" s="27">
        <f t="shared" si="88"/>
        <v>185492.77445109957</v>
      </c>
      <c r="Y129" s="7">
        <f>-SUM(W$24:W129)/W$23</f>
        <v>15.899018028200768</v>
      </c>
      <c r="Z129" s="29"/>
      <c r="AA129" s="27">
        <f t="shared" si="89"/>
        <v>976.89671832809768</v>
      </c>
      <c r="AB129" s="27">
        <f t="shared" si="90"/>
        <v>512.04732659024296</v>
      </c>
      <c r="AC129" s="27">
        <f t="shared" si="91"/>
        <v>464.84939173785472</v>
      </c>
      <c r="AD129" s="27">
        <f t="shared" si="92"/>
        <v>175094.23401063113</v>
      </c>
      <c r="AE129" s="27">
        <f t="shared" si="93"/>
        <v>53905.76598936884</v>
      </c>
      <c r="AF129" s="27">
        <f t="shared" si="94"/>
        <v>177282.82302552857</v>
      </c>
      <c r="AG129" s="27">
        <f t="shared" si="95"/>
        <v>0</v>
      </c>
      <c r="AH129" s="27">
        <f t="shared" si="96"/>
        <v>94.262593525109708</v>
      </c>
      <c r="AI129" s="27">
        <f t="shared" si="97"/>
        <v>282.78778057532912</v>
      </c>
      <c r="AJ129" s="27">
        <f t="shared" si="98"/>
        <v>169.67266834519751</v>
      </c>
      <c r="AK129" s="27">
        <f t="shared" si="99"/>
        <v>75.410074820087772</v>
      </c>
      <c r="AL129" s="7">
        <f t="shared" si="100"/>
        <v>1.2437339164152224</v>
      </c>
      <c r="AM129" s="27">
        <f t="shared" si="130"/>
        <v>622.13311726572408</v>
      </c>
      <c r="AN129" s="7">
        <f t="shared" si="101"/>
        <v>1.5387644412059378</v>
      </c>
      <c r="AO129" s="27">
        <f t="shared" si="102"/>
        <v>2462.0231059295006</v>
      </c>
      <c r="AP129" s="27">
        <f t="shared" si="103"/>
        <v>2338.9219506330255</v>
      </c>
      <c r="AQ129" s="7">
        <f t="shared" si="104"/>
        <v>1.5387644412059378</v>
      </c>
      <c r="AR129" s="27">
        <f t="shared" si="105"/>
        <v>352377.05703615973</v>
      </c>
      <c r="AS129" s="27">
        <f t="shared" si="106"/>
        <v>739.89211503920365</v>
      </c>
      <c r="AT129" s="27">
        <f t="shared" si="107"/>
        <v>23788.004588682619</v>
      </c>
      <c r="AU129" s="7">
        <f>-SUM(AS$24:AS129)/AS$23</f>
        <v>2.910683099492581</v>
      </c>
      <c r="AV129" s="27">
        <f t="shared" si="82"/>
        <v>0</v>
      </c>
      <c r="AW129" s="27">
        <f t="shared" si="108"/>
        <v>185492.77445109957</v>
      </c>
      <c r="AX129" s="7">
        <f>-SUM(AV$24:AV129)/AV$23</f>
        <v>15.899018028200768</v>
      </c>
      <c r="AY129" s="28"/>
      <c r="AZ129" s="27">
        <f t="shared" si="109"/>
        <v>976.89671832809768</v>
      </c>
      <c r="BA129" s="27">
        <f t="shared" si="110"/>
        <v>512.04732659024296</v>
      </c>
      <c r="BB129" s="27">
        <f t="shared" si="111"/>
        <v>464.84939173785472</v>
      </c>
      <c r="BC129" s="27">
        <f t="shared" si="112"/>
        <v>175094.23401063113</v>
      </c>
      <c r="BD129" s="27">
        <f t="shared" si="113"/>
        <v>53905.76598936884</v>
      </c>
      <c r="BE129" s="27">
        <f t="shared" si="114"/>
        <v>177282.82302552857</v>
      </c>
      <c r="BF129" s="27">
        <f t="shared" si="115"/>
        <v>0</v>
      </c>
      <c r="BG129" s="27">
        <f t="shared" si="116"/>
        <v>94.262593525109708</v>
      </c>
      <c r="BH129" s="27">
        <f t="shared" si="117"/>
        <v>282.78778057532912</v>
      </c>
      <c r="BI129" s="27">
        <f t="shared" si="118"/>
        <v>169.67266834519751</v>
      </c>
      <c r="BJ129" s="27">
        <f t="shared" si="119"/>
        <v>75.410074820087772</v>
      </c>
      <c r="BK129" s="7">
        <f t="shared" si="120"/>
        <v>1.2437339164152224</v>
      </c>
      <c r="BL129" s="27">
        <f t="shared" si="131"/>
        <v>622.13311726572408</v>
      </c>
      <c r="BM129" s="7">
        <f t="shared" si="121"/>
        <v>1.5387644412059378</v>
      </c>
      <c r="BN129" s="27">
        <f t="shared" si="122"/>
        <v>2462.0231059295006</v>
      </c>
      <c r="BO129" s="27">
        <f t="shared" si="123"/>
        <v>2338.9219506330255</v>
      </c>
      <c r="BP129" s="7">
        <f t="shared" si="124"/>
        <v>1.5387644412059378</v>
      </c>
      <c r="BQ129" s="27">
        <f t="shared" si="125"/>
        <v>352377.05703615973</v>
      </c>
      <c r="BR129" s="27">
        <f t="shared" si="126"/>
        <v>739.89211503920365</v>
      </c>
      <c r="BS129" s="27">
        <f t="shared" si="127"/>
        <v>23788.004588682619</v>
      </c>
      <c r="BT129" s="7">
        <f>-SUM(BR$24:BR129)/BR$23</f>
        <v>2.910683099492581</v>
      </c>
      <c r="BU129" s="27">
        <f t="shared" si="83"/>
        <v>0</v>
      </c>
      <c r="BV129" s="27">
        <f t="shared" si="128"/>
        <v>185492.77445109957</v>
      </c>
      <c r="BW129" s="7">
        <f>-SUM(BU$24:BU129)/BU$23</f>
        <v>15.899018028200768</v>
      </c>
      <c r="BX129" s="14"/>
      <c r="BY129" s="3"/>
      <c r="BZ129" s="3"/>
      <c r="CA129" s="3"/>
      <c r="CB129" s="3"/>
      <c r="CC129" s="3"/>
      <c r="CD129" s="3"/>
      <c r="CE129" s="3"/>
      <c r="CF129" s="3"/>
      <c r="CG129" s="3"/>
      <c r="CH129" s="3"/>
      <c r="CI129" s="3"/>
      <c r="CJ129" s="3"/>
      <c r="CK129" s="3"/>
      <c r="CL129" s="3"/>
      <c r="CM129" s="3"/>
      <c r="CN129" s="3"/>
      <c r="CO129" s="3"/>
    </row>
    <row r="130" spans="1:93" x14ac:dyDescent="0.25">
      <c r="A130" s="23">
        <v>107</v>
      </c>
      <c r="B130" s="27">
        <f t="shared" si="69"/>
        <v>976.89671832809768</v>
      </c>
      <c r="C130" s="27">
        <f t="shared" si="70"/>
        <v>510.69151586434089</v>
      </c>
      <c r="D130" s="27">
        <f t="shared" si="71"/>
        <v>466.20520246375679</v>
      </c>
      <c r="E130" s="27">
        <f t="shared" si="84"/>
        <v>174628.02880816738</v>
      </c>
      <c r="F130" s="27">
        <f t="shared" si="85"/>
        <v>54371.971191832599</v>
      </c>
      <c r="G130" s="27">
        <f t="shared" si="66"/>
        <v>179184.65597687539</v>
      </c>
      <c r="H130" s="27">
        <f t="shared" si="86"/>
        <v>0</v>
      </c>
      <c r="I130" s="27">
        <f t="shared" si="72"/>
        <v>94.456759034142166</v>
      </c>
      <c r="J130" s="27">
        <f t="shared" si="73"/>
        <v>283.37027710242654</v>
      </c>
      <c r="K130" s="27">
        <f t="shared" si="74"/>
        <v>170.02216626145594</v>
      </c>
      <c r="L130" s="27">
        <f t="shared" si="75"/>
        <v>75.565407227313742</v>
      </c>
      <c r="M130" s="7">
        <f t="shared" si="76"/>
        <v>1.246295804646288</v>
      </c>
      <c r="N130" s="27">
        <f t="shared" si="129"/>
        <v>623.41460962533836</v>
      </c>
      <c r="O130" s="7">
        <f t="shared" si="77"/>
        <v>1.5450335580132872</v>
      </c>
      <c r="P130" s="27">
        <f t="shared" si="78"/>
        <v>2472.0536928212596</v>
      </c>
      <c r="Q130" s="27">
        <f t="shared" si="79"/>
        <v>2348.4510081801964</v>
      </c>
      <c r="R130" s="7">
        <f t="shared" si="80"/>
        <v>1.5450335580132872</v>
      </c>
      <c r="S130" s="27">
        <f t="shared" si="67"/>
        <v>353812.68478504277</v>
      </c>
      <c r="T130" s="27">
        <f t="shared" si="81"/>
        <v>748.13968022676022</v>
      </c>
      <c r="U130" s="27">
        <f t="shared" si="87"/>
        <v>24536.144268909378</v>
      </c>
      <c r="V130" s="7">
        <f>-SUM(T$24:T130)/T$23</f>
        <v>2.9707746400730439</v>
      </c>
      <c r="W130" s="27">
        <f t="shared" si="68"/>
        <v>0</v>
      </c>
      <c r="X130" s="27">
        <f t="shared" si="88"/>
        <v>185492.77445109957</v>
      </c>
      <c r="Y130" s="7">
        <f>-SUM(W$24:W130)/W$23</f>
        <v>15.899018028200768</v>
      </c>
      <c r="Z130" s="29"/>
      <c r="AA130" s="27">
        <f t="shared" si="89"/>
        <v>976.89671832809768</v>
      </c>
      <c r="AB130" s="27">
        <f t="shared" si="90"/>
        <v>510.69151586434089</v>
      </c>
      <c r="AC130" s="27">
        <f t="shared" si="91"/>
        <v>466.20520246375679</v>
      </c>
      <c r="AD130" s="27">
        <f t="shared" si="92"/>
        <v>174628.02880816738</v>
      </c>
      <c r="AE130" s="27">
        <f t="shared" si="93"/>
        <v>54371.971191832599</v>
      </c>
      <c r="AF130" s="27">
        <f t="shared" si="94"/>
        <v>179184.65597687539</v>
      </c>
      <c r="AG130" s="27">
        <f t="shared" si="95"/>
        <v>0</v>
      </c>
      <c r="AH130" s="27">
        <f t="shared" si="96"/>
        <v>94.456759034142166</v>
      </c>
      <c r="AI130" s="27">
        <f t="shared" si="97"/>
        <v>283.37027710242654</v>
      </c>
      <c r="AJ130" s="27">
        <f t="shared" si="98"/>
        <v>170.02216626145594</v>
      </c>
      <c r="AK130" s="27">
        <f t="shared" si="99"/>
        <v>75.565407227313742</v>
      </c>
      <c r="AL130" s="7">
        <f t="shared" si="100"/>
        <v>1.246295804646288</v>
      </c>
      <c r="AM130" s="27">
        <f t="shared" si="130"/>
        <v>623.41460962533836</v>
      </c>
      <c r="AN130" s="7">
        <f t="shared" si="101"/>
        <v>1.5450335580132872</v>
      </c>
      <c r="AO130" s="27">
        <f t="shared" si="102"/>
        <v>2472.0536928212596</v>
      </c>
      <c r="AP130" s="27">
        <f t="shared" si="103"/>
        <v>2348.4510081801964</v>
      </c>
      <c r="AQ130" s="7">
        <f t="shared" si="104"/>
        <v>1.5450335580132872</v>
      </c>
      <c r="AR130" s="27">
        <f t="shared" si="105"/>
        <v>353812.68478504277</v>
      </c>
      <c r="AS130" s="27">
        <f t="shared" si="106"/>
        <v>748.13968022676022</v>
      </c>
      <c r="AT130" s="27">
        <f t="shared" si="107"/>
        <v>24536.144268909378</v>
      </c>
      <c r="AU130" s="7">
        <f>-SUM(AS$24:AS130)/AS$23</f>
        <v>2.9707746400730439</v>
      </c>
      <c r="AV130" s="27">
        <f t="shared" si="82"/>
        <v>0</v>
      </c>
      <c r="AW130" s="27">
        <f t="shared" si="108"/>
        <v>185492.77445109957</v>
      </c>
      <c r="AX130" s="7">
        <f>-SUM(AV$24:AV130)/AV$23</f>
        <v>15.899018028200768</v>
      </c>
      <c r="AY130" s="28"/>
      <c r="AZ130" s="27">
        <f t="shared" si="109"/>
        <v>976.89671832809768</v>
      </c>
      <c r="BA130" s="27">
        <f t="shared" si="110"/>
        <v>510.69151586434089</v>
      </c>
      <c r="BB130" s="27">
        <f t="shared" si="111"/>
        <v>466.20520246375679</v>
      </c>
      <c r="BC130" s="27">
        <f t="shared" si="112"/>
        <v>174628.02880816738</v>
      </c>
      <c r="BD130" s="27">
        <f t="shared" si="113"/>
        <v>54371.971191832599</v>
      </c>
      <c r="BE130" s="27">
        <f t="shared" si="114"/>
        <v>179184.65597687539</v>
      </c>
      <c r="BF130" s="27">
        <f t="shared" si="115"/>
        <v>0</v>
      </c>
      <c r="BG130" s="27">
        <f t="shared" si="116"/>
        <v>94.456759034142166</v>
      </c>
      <c r="BH130" s="27">
        <f t="shared" si="117"/>
        <v>283.37027710242654</v>
      </c>
      <c r="BI130" s="27">
        <f t="shared" si="118"/>
        <v>170.02216626145594</v>
      </c>
      <c r="BJ130" s="27">
        <f t="shared" si="119"/>
        <v>75.565407227313742</v>
      </c>
      <c r="BK130" s="7">
        <f t="shared" si="120"/>
        <v>1.246295804646288</v>
      </c>
      <c r="BL130" s="27">
        <f t="shared" si="131"/>
        <v>623.41460962533836</v>
      </c>
      <c r="BM130" s="7">
        <f t="shared" si="121"/>
        <v>1.5450335580132872</v>
      </c>
      <c r="BN130" s="27">
        <f t="shared" si="122"/>
        <v>2472.0536928212596</v>
      </c>
      <c r="BO130" s="27">
        <f t="shared" si="123"/>
        <v>2348.4510081801964</v>
      </c>
      <c r="BP130" s="7">
        <f t="shared" si="124"/>
        <v>1.5450335580132872</v>
      </c>
      <c r="BQ130" s="27">
        <f t="shared" si="125"/>
        <v>353812.68478504277</v>
      </c>
      <c r="BR130" s="27">
        <f t="shared" si="126"/>
        <v>748.13968022676022</v>
      </c>
      <c r="BS130" s="27">
        <f t="shared" si="127"/>
        <v>24536.144268909378</v>
      </c>
      <c r="BT130" s="7">
        <f>-SUM(BR$24:BR130)/BR$23</f>
        <v>2.9707746400730439</v>
      </c>
      <c r="BU130" s="27">
        <f t="shared" si="83"/>
        <v>0</v>
      </c>
      <c r="BV130" s="27">
        <f t="shared" si="128"/>
        <v>185492.77445109957</v>
      </c>
      <c r="BW130" s="7">
        <f>-SUM(BU$24:BU130)/BU$23</f>
        <v>15.899018028200768</v>
      </c>
      <c r="BX130" s="14"/>
      <c r="BY130" s="3"/>
      <c r="BZ130" s="3"/>
      <c r="CA130" s="3"/>
      <c r="CB130" s="3"/>
      <c r="CC130" s="3"/>
      <c r="CD130" s="3"/>
      <c r="CE130" s="3"/>
      <c r="CF130" s="3"/>
      <c r="CG130" s="3"/>
      <c r="CH130" s="3"/>
      <c r="CI130" s="3"/>
      <c r="CJ130" s="3"/>
      <c r="CK130" s="3"/>
      <c r="CL130" s="3"/>
      <c r="CM130" s="3"/>
      <c r="CN130" s="3"/>
      <c r="CO130" s="3"/>
    </row>
    <row r="131" spans="1:93" x14ac:dyDescent="0.25">
      <c r="A131" s="23">
        <v>108</v>
      </c>
      <c r="B131" s="27">
        <f t="shared" si="69"/>
        <v>976.89671832809768</v>
      </c>
      <c r="C131" s="27">
        <f t="shared" si="70"/>
        <v>509.33175069048832</v>
      </c>
      <c r="D131" s="27">
        <f t="shared" si="71"/>
        <v>467.56496763760941</v>
      </c>
      <c r="E131" s="27">
        <f t="shared" si="84"/>
        <v>174160.46384052976</v>
      </c>
      <c r="F131" s="27">
        <f t="shared" si="85"/>
        <v>54839.536159470212</v>
      </c>
      <c r="G131" s="27">
        <f t="shared" si="66"/>
        <v>181093.69761855219</v>
      </c>
      <c r="H131" s="27">
        <f t="shared" si="86"/>
        <v>0</v>
      </c>
      <c r="I131" s="27">
        <f t="shared" si="72"/>
        <v>94.651324492332492</v>
      </c>
      <c r="J131" s="27">
        <f t="shared" si="73"/>
        <v>283.95397347699748</v>
      </c>
      <c r="K131" s="27">
        <f t="shared" si="74"/>
        <v>170.37238408619851</v>
      </c>
      <c r="L131" s="27">
        <f t="shared" si="75"/>
        <v>75.721059593866002</v>
      </c>
      <c r="M131" s="7">
        <f t="shared" si="76"/>
        <v>1.2488629699476512</v>
      </c>
      <c r="N131" s="27">
        <f t="shared" si="129"/>
        <v>624.69874164939449</v>
      </c>
      <c r="O131" s="7">
        <f t="shared" si="77"/>
        <v>1.551328215978524</v>
      </c>
      <c r="P131" s="27">
        <f t="shared" si="78"/>
        <v>2482.1251455656384</v>
      </c>
      <c r="Q131" s="27">
        <f t="shared" si="79"/>
        <v>2358.0188882873563</v>
      </c>
      <c r="R131" s="7">
        <f t="shared" si="80"/>
        <v>1.551328215978524</v>
      </c>
      <c r="S131" s="27">
        <f t="shared" si="67"/>
        <v>355254.16145908198</v>
      </c>
      <c r="T131" s="27">
        <f t="shared" si="81"/>
        <v>756.42342830986422</v>
      </c>
      <c r="U131" s="27">
        <f t="shared" si="87"/>
        <v>25292.567697219241</v>
      </c>
      <c r="V131" s="7">
        <f>-SUM(T$24:T131)/T$23</f>
        <v>3.0315315419453222</v>
      </c>
      <c r="W131" s="27">
        <f t="shared" si="68"/>
        <v>0</v>
      </c>
      <c r="X131" s="27">
        <f t="shared" si="88"/>
        <v>185492.77445109957</v>
      </c>
      <c r="Y131" s="7">
        <f>-SUM(W$24:W131)/W$23</f>
        <v>15.899018028200768</v>
      </c>
      <c r="Z131" s="29"/>
      <c r="AA131" s="27">
        <f t="shared" si="89"/>
        <v>976.89671832809768</v>
      </c>
      <c r="AB131" s="27">
        <f t="shared" si="90"/>
        <v>509.33175069048832</v>
      </c>
      <c r="AC131" s="27">
        <f t="shared" si="91"/>
        <v>467.56496763760941</v>
      </c>
      <c r="AD131" s="27">
        <f t="shared" si="92"/>
        <v>174160.46384052976</v>
      </c>
      <c r="AE131" s="27">
        <f t="shared" si="93"/>
        <v>54839.536159470212</v>
      </c>
      <c r="AF131" s="27">
        <f t="shared" si="94"/>
        <v>181093.69761855219</v>
      </c>
      <c r="AG131" s="27">
        <f t="shared" si="95"/>
        <v>0</v>
      </c>
      <c r="AH131" s="27">
        <f t="shared" si="96"/>
        <v>94.651324492332492</v>
      </c>
      <c r="AI131" s="27">
        <f t="shared" si="97"/>
        <v>283.95397347699748</v>
      </c>
      <c r="AJ131" s="27">
        <f t="shared" si="98"/>
        <v>170.37238408619851</v>
      </c>
      <c r="AK131" s="27">
        <f t="shared" si="99"/>
        <v>75.721059593866002</v>
      </c>
      <c r="AL131" s="7">
        <f t="shared" si="100"/>
        <v>1.2488629699476512</v>
      </c>
      <c r="AM131" s="27">
        <f t="shared" si="130"/>
        <v>624.69874164939449</v>
      </c>
      <c r="AN131" s="7">
        <f t="shared" si="101"/>
        <v>1.551328215978524</v>
      </c>
      <c r="AO131" s="27">
        <f t="shared" si="102"/>
        <v>2482.1251455656384</v>
      </c>
      <c r="AP131" s="27">
        <f t="shared" si="103"/>
        <v>2358.0188882873563</v>
      </c>
      <c r="AQ131" s="7">
        <f t="shared" si="104"/>
        <v>1.551328215978524</v>
      </c>
      <c r="AR131" s="27">
        <f t="shared" si="105"/>
        <v>355254.16145908198</v>
      </c>
      <c r="AS131" s="27">
        <f t="shared" si="106"/>
        <v>756.42342830986422</v>
      </c>
      <c r="AT131" s="27">
        <f t="shared" si="107"/>
        <v>25292.567697219241</v>
      </c>
      <c r="AU131" s="7">
        <f>-SUM(AS$24:AS131)/AS$23</f>
        <v>3.0315315419453222</v>
      </c>
      <c r="AV131" s="27">
        <f t="shared" si="82"/>
        <v>0</v>
      </c>
      <c r="AW131" s="27">
        <f t="shared" si="108"/>
        <v>185492.77445109957</v>
      </c>
      <c r="AX131" s="7">
        <f>-SUM(AV$24:AV131)/AV$23</f>
        <v>15.899018028200768</v>
      </c>
      <c r="AY131" s="28"/>
      <c r="AZ131" s="27">
        <f t="shared" si="109"/>
        <v>976.89671832809768</v>
      </c>
      <c r="BA131" s="27">
        <f t="shared" si="110"/>
        <v>509.33175069048832</v>
      </c>
      <c r="BB131" s="27">
        <f t="shared" si="111"/>
        <v>467.56496763760941</v>
      </c>
      <c r="BC131" s="27">
        <f t="shared" si="112"/>
        <v>174160.46384052976</v>
      </c>
      <c r="BD131" s="27">
        <f t="shared" si="113"/>
        <v>54839.536159470212</v>
      </c>
      <c r="BE131" s="27">
        <f t="shared" si="114"/>
        <v>181093.69761855219</v>
      </c>
      <c r="BF131" s="27">
        <f t="shared" si="115"/>
        <v>0</v>
      </c>
      <c r="BG131" s="27">
        <f t="shared" si="116"/>
        <v>94.651324492332492</v>
      </c>
      <c r="BH131" s="27">
        <f t="shared" si="117"/>
        <v>283.95397347699748</v>
      </c>
      <c r="BI131" s="27">
        <f t="shared" si="118"/>
        <v>170.37238408619851</v>
      </c>
      <c r="BJ131" s="27">
        <f t="shared" si="119"/>
        <v>75.721059593866002</v>
      </c>
      <c r="BK131" s="7">
        <f t="shared" si="120"/>
        <v>1.2488629699476512</v>
      </c>
      <c r="BL131" s="27">
        <f t="shared" si="131"/>
        <v>624.69874164939449</v>
      </c>
      <c r="BM131" s="7">
        <f t="shared" si="121"/>
        <v>1.551328215978524</v>
      </c>
      <c r="BN131" s="27">
        <f t="shared" si="122"/>
        <v>2482.1251455656384</v>
      </c>
      <c r="BO131" s="27">
        <f t="shared" si="123"/>
        <v>2358.0188882873563</v>
      </c>
      <c r="BP131" s="7">
        <f t="shared" si="124"/>
        <v>1.551328215978524</v>
      </c>
      <c r="BQ131" s="27">
        <f t="shared" si="125"/>
        <v>355254.16145908198</v>
      </c>
      <c r="BR131" s="27">
        <f t="shared" si="126"/>
        <v>756.42342830986422</v>
      </c>
      <c r="BS131" s="27">
        <f t="shared" si="127"/>
        <v>25292.567697219241</v>
      </c>
      <c r="BT131" s="7">
        <f>-SUM(BR$24:BR131)/BR$23</f>
        <v>3.0315315419453222</v>
      </c>
      <c r="BU131" s="27">
        <f t="shared" si="83"/>
        <v>0</v>
      </c>
      <c r="BV131" s="27">
        <f t="shared" si="128"/>
        <v>185492.77445109957</v>
      </c>
      <c r="BW131" s="7">
        <f>-SUM(BU$24:BU131)/BU$23</f>
        <v>15.899018028200768</v>
      </c>
      <c r="BX131" s="14"/>
      <c r="BY131" s="3"/>
      <c r="BZ131" s="3"/>
      <c r="CA131" s="3"/>
      <c r="CB131" s="3"/>
      <c r="CC131" s="3"/>
      <c r="CD131" s="3"/>
      <c r="CE131" s="3"/>
      <c r="CF131" s="3"/>
      <c r="CG131" s="3"/>
      <c r="CH131" s="3"/>
      <c r="CI131" s="3"/>
      <c r="CJ131" s="3"/>
      <c r="CK131" s="3"/>
      <c r="CL131" s="3"/>
      <c r="CM131" s="3"/>
      <c r="CN131" s="3"/>
      <c r="CO131" s="3"/>
    </row>
    <row r="132" spans="1:93" x14ac:dyDescent="0.25">
      <c r="A132" s="23">
        <v>109</v>
      </c>
      <c r="B132" s="27">
        <f t="shared" si="69"/>
        <v>976.89671832809768</v>
      </c>
      <c r="C132" s="27">
        <f t="shared" si="70"/>
        <v>507.96801953487858</v>
      </c>
      <c r="D132" s="27">
        <f t="shared" si="71"/>
        <v>468.92869879321916</v>
      </c>
      <c r="E132" s="27">
        <f t="shared" si="84"/>
        <v>173691.53514173653</v>
      </c>
      <c r="F132" s="27">
        <f t="shared" si="85"/>
        <v>55308.464858263433</v>
      </c>
      <c r="G132" s="27">
        <f t="shared" si="66"/>
        <v>183009.97574578592</v>
      </c>
      <c r="H132" s="27">
        <f t="shared" si="86"/>
        <v>0</v>
      </c>
      <c r="I132" s="27">
        <f t="shared" si="72"/>
        <v>94.84629072351045</v>
      </c>
      <c r="J132" s="27">
        <f t="shared" si="73"/>
        <v>284.53887217053136</v>
      </c>
      <c r="K132" s="27">
        <f t="shared" si="74"/>
        <v>170.72332330231882</v>
      </c>
      <c r="L132" s="27">
        <f t="shared" si="75"/>
        <v>75.877032578808354</v>
      </c>
      <c r="M132" s="7">
        <f t="shared" si="76"/>
        <v>1.2514354231892129</v>
      </c>
      <c r="N132" s="27">
        <f t="shared" si="129"/>
        <v>625.985518775169</v>
      </c>
      <c r="O132" s="7">
        <f t="shared" si="77"/>
        <v>1.5576485191594869</v>
      </c>
      <c r="P132" s="27">
        <f t="shared" si="78"/>
        <v>2492.2376306551791</v>
      </c>
      <c r="Q132" s="27">
        <f t="shared" si="79"/>
        <v>2367.6257491224201</v>
      </c>
      <c r="R132" s="7">
        <f t="shared" si="80"/>
        <v>1.5576485191594869</v>
      </c>
      <c r="S132" s="27">
        <f t="shared" si="67"/>
        <v>356701.51088752248</v>
      </c>
      <c r="T132" s="27">
        <f t="shared" si="81"/>
        <v>764.74351201915329</v>
      </c>
      <c r="U132" s="27">
        <f t="shared" si="87"/>
        <v>26057.311209238396</v>
      </c>
      <c r="V132" s="7">
        <f>-SUM(T$24:T132)/T$23</f>
        <v>3.0929567236336073</v>
      </c>
      <c r="W132" s="27">
        <f t="shared" si="68"/>
        <v>0</v>
      </c>
      <c r="X132" s="27">
        <f t="shared" si="88"/>
        <v>185492.77445109957</v>
      </c>
      <c r="Y132" s="7">
        <f>-SUM(W$24:W132)/W$23</f>
        <v>15.899018028200768</v>
      </c>
      <c r="Z132" s="29"/>
      <c r="AA132" s="27">
        <f t="shared" si="89"/>
        <v>976.89671832809768</v>
      </c>
      <c r="AB132" s="27">
        <f t="shared" si="90"/>
        <v>507.96801953487858</v>
      </c>
      <c r="AC132" s="27">
        <f t="shared" si="91"/>
        <v>468.92869879321916</v>
      </c>
      <c r="AD132" s="27">
        <f t="shared" si="92"/>
        <v>173691.53514173653</v>
      </c>
      <c r="AE132" s="27">
        <f t="shared" si="93"/>
        <v>55308.464858263433</v>
      </c>
      <c r="AF132" s="27">
        <f t="shared" si="94"/>
        <v>183009.97574578592</v>
      </c>
      <c r="AG132" s="27">
        <f t="shared" si="95"/>
        <v>0</v>
      </c>
      <c r="AH132" s="27">
        <f t="shared" si="96"/>
        <v>94.84629072351045</v>
      </c>
      <c r="AI132" s="27">
        <f t="shared" si="97"/>
        <v>284.53887217053136</v>
      </c>
      <c r="AJ132" s="27">
        <f t="shared" si="98"/>
        <v>170.72332330231882</v>
      </c>
      <c r="AK132" s="27">
        <f t="shared" si="99"/>
        <v>75.877032578808354</v>
      </c>
      <c r="AL132" s="7">
        <f t="shared" si="100"/>
        <v>1.2514354231892129</v>
      </c>
      <c r="AM132" s="27">
        <f t="shared" si="130"/>
        <v>625.985518775169</v>
      </c>
      <c r="AN132" s="7">
        <f t="shared" si="101"/>
        <v>1.5576485191594869</v>
      </c>
      <c r="AO132" s="27">
        <f t="shared" si="102"/>
        <v>2492.2376306551791</v>
      </c>
      <c r="AP132" s="27">
        <f t="shared" si="103"/>
        <v>2367.6257491224201</v>
      </c>
      <c r="AQ132" s="7">
        <f t="shared" si="104"/>
        <v>1.5576485191594869</v>
      </c>
      <c r="AR132" s="27">
        <f t="shared" si="105"/>
        <v>356701.51088752248</v>
      </c>
      <c r="AS132" s="27">
        <f t="shared" si="106"/>
        <v>764.74351201915329</v>
      </c>
      <c r="AT132" s="27">
        <f t="shared" si="107"/>
        <v>26057.311209238396</v>
      </c>
      <c r="AU132" s="7">
        <f>-SUM(AS$24:AS132)/AS$23</f>
        <v>3.0929567236336073</v>
      </c>
      <c r="AV132" s="27">
        <f t="shared" si="82"/>
        <v>0</v>
      </c>
      <c r="AW132" s="27">
        <f t="shared" si="108"/>
        <v>185492.77445109957</v>
      </c>
      <c r="AX132" s="7">
        <f>-SUM(AV$24:AV132)/AV$23</f>
        <v>15.899018028200768</v>
      </c>
      <c r="AY132" s="28"/>
      <c r="AZ132" s="27">
        <f t="shared" si="109"/>
        <v>976.89671832809768</v>
      </c>
      <c r="BA132" s="27">
        <f t="shared" si="110"/>
        <v>507.96801953487858</v>
      </c>
      <c r="BB132" s="27">
        <f t="shared" si="111"/>
        <v>468.92869879321916</v>
      </c>
      <c r="BC132" s="27">
        <f t="shared" si="112"/>
        <v>173691.53514173653</v>
      </c>
      <c r="BD132" s="27">
        <f t="shared" si="113"/>
        <v>55308.464858263433</v>
      </c>
      <c r="BE132" s="27">
        <f t="shared" si="114"/>
        <v>183009.97574578592</v>
      </c>
      <c r="BF132" s="27">
        <f t="shared" si="115"/>
        <v>0</v>
      </c>
      <c r="BG132" s="27">
        <f t="shared" si="116"/>
        <v>94.84629072351045</v>
      </c>
      <c r="BH132" s="27">
        <f t="shared" si="117"/>
        <v>284.53887217053136</v>
      </c>
      <c r="BI132" s="27">
        <f t="shared" si="118"/>
        <v>170.72332330231882</v>
      </c>
      <c r="BJ132" s="27">
        <f t="shared" si="119"/>
        <v>75.877032578808354</v>
      </c>
      <c r="BK132" s="7">
        <f t="shared" si="120"/>
        <v>1.2514354231892129</v>
      </c>
      <c r="BL132" s="27">
        <f t="shared" si="131"/>
        <v>625.985518775169</v>
      </c>
      <c r="BM132" s="7">
        <f t="shared" si="121"/>
        <v>1.5576485191594869</v>
      </c>
      <c r="BN132" s="27">
        <f t="shared" si="122"/>
        <v>2492.2376306551791</v>
      </c>
      <c r="BO132" s="27">
        <f t="shared" si="123"/>
        <v>2367.6257491224201</v>
      </c>
      <c r="BP132" s="7">
        <f t="shared" si="124"/>
        <v>1.5576485191594869</v>
      </c>
      <c r="BQ132" s="27">
        <f t="shared" si="125"/>
        <v>356701.51088752248</v>
      </c>
      <c r="BR132" s="27">
        <f t="shared" si="126"/>
        <v>764.74351201915329</v>
      </c>
      <c r="BS132" s="27">
        <f t="shared" si="127"/>
        <v>26057.311209238396</v>
      </c>
      <c r="BT132" s="7">
        <f>-SUM(BR$24:BR132)/BR$23</f>
        <v>3.0929567236336073</v>
      </c>
      <c r="BU132" s="27">
        <f t="shared" si="83"/>
        <v>0</v>
      </c>
      <c r="BV132" s="27">
        <f t="shared" si="128"/>
        <v>185492.77445109957</v>
      </c>
      <c r="BW132" s="7">
        <f>-SUM(BU$24:BU132)/BU$23</f>
        <v>15.899018028200768</v>
      </c>
      <c r="BX132" s="14"/>
      <c r="BY132" s="3"/>
      <c r="BZ132" s="3"/>
      <c r="CA132" s="3"/>
      <c r="CB132" s="3"/>
      <c r="CC132" s="3"/>
      <c r="CD132" s="3"/>
      <c r="CE132" s="3"/>
      <c r="CF132" s="3"/>
      <c r="CG132" s="3"/>
      <c r="CH132" s="3"/>
      <c r="CI132" s="3"/>
      <c r="CJ132" s="3"/>
      <c r="CK132" s="3"/>
      <c r="CL132" s="3"/>
      <c r="CM132" s="3"/>
      <c r="CN132" s="3"/>
      <c r="CO132" s="3"/>
    </row>
    <row r="133" spans="1:93" x14ac:dyDescent="0.25">
      <c r="A133" s="23">
        <v>110</v>
      </c>
      <c r="B133" s="27">
        <f t="shared" si="69"/>
        <v>976.89671832809768</v>
      </c>
      <c r="C133" s="27">
        <f t="shared" si="70"/>
        <v>506.60031083006498</v>
      </c>
      <c r="D133" s="27">
        <f t="shared" si="71"/>
        <v>470.29640749803275</v>
      </c>
      <c r="E133" s="27">
        <f t="shared" si="84"/>
        <v>173221.23873423849</v>
      </c>
      <c r="F133" s="27">
        <f t="shared" si="85"/>
        <v>55778.761265761466</v>
      </c>
      <c r="G133" s="27">
        <f t="shared" si="66"/>
        <v>184933.51826245408</v>
      </c>
      <c r="H133" s="27">
        <f t="shared" si="86"/>
        <v>0</v>
      </c>
      <c r="I133" s="27">
        <f t="shared" si="72"/>
        <v>95.04165855320278</v>
      </c>
      <c r="J133" s="27">
        <f t="shared" si="73"/>
        <v>285.12497565960837</v>
      </c>
      <c r="K133" s="27">
        <f t="shared" si="74"/>
        <v>171.07498539576503</v>
      </c>
      <c r="L133" s="27">
        <f t="shared" si="75"/>
        <v>76.033326842562232</v>
      </c>
      <c r="M133" s="7">
        <f t="shared" si="76"/>
        <v>1.2540131752632639</v>
      </c>
      <c r="N133" s="27">
        <f t="shared" si="129"/>
        <v>627.27494645113836</v>
      </c>
      <c r="O133" s="7">
        <f t="shared" si="77"/>
        <v>1.5639945720379591</v>
      </c>
      <c r="P133" s="27">
        <f t="shared" si="78"/>
        <v>2502.3913152607347</v>
      </c>
      <c r="Q133" s="27">
        <f t="shared" si="79"/>
        <v>2377.2717494976978</v>
      </c>
      <c r="R133" s="7">
        <f t="shared" si="80"/>
        <v>1.5639945720379591</v>
      </c>
      <c r="S133" s="27">
        <f t="shared" si="67"/>
        <v>358154.75699669262</v>
      </c>
      <c r="T133" s="27">
        <f t="shared" si="81"/>
        <v>773.10008471846163</v>
      </c>
      <c r="U133" s="27">
        <f t="shared" si="87"/>
        <v>26830.411293956859</v>
      </c>
      <c r="V133" s="7">
        <f>-SUM(T$24:T133)/T$23</f>
        <v>3.1550531159804716</v>
      </c>
      <c r="W133" s="27">
        <f t="shared" si="68"/>
        <v>0</v>
      </c>
      <c r="X133" s="27">
        <f t="shared" si="88"/>
        <v>185492.77445109957</v>
      </c>
      <c r="Y133" s="7">
        <f>-SUM(W$24:W133)/W$23</f>
        <v>15.899018028200768</v>
      </c>
      <c r="Z133" s="29"/>
      <c r="AA133" s="27">
        <f t="shared" si="89"/>
        <v>976.89671832809768</v>
      </c>
      <c r="AB133" s="27">
        <f t="shared" si="90"/>
        <v>506.60031083006498</v>
      </c>
      <c r="AC133" s="27">
        <f t="shared" si="91"/>
        <v>470.29640749803275</v>
      </c>
      <c r="AD133" s="27">
        <f t="shared" si="92"/>
        <v>173221.23873423849</v>
      </c>
      <c r="AE133" s="27">
        <f t="shared" si="93"/>
        <v>55778.761265761466</v>
      </c>
      <c r="AF133" s="27">
        <f t="shared" si="94"/>
        <v>184933.51826245408</v>
      </c>
      <c r="AG133" s="27">
        <f t="shared" si="95"/>
        <v>0</v>
      </c>
      <c r="AH133" s="27">
        <f t="shared" si="96"/>
        <v>95.04165855320278</v>
      </c>
      <c r="AI133" s="27">
        <f t="shared" si="97"/>
        <v>285.12497565960837</v>
      </c>
      <c r="AJ133" s="27">
        <f t="shared" si="98"/>
        <v>171.07498539576503</v>
      </c>
      <c r="AK133" s="27">
        <f t="shared" si="99"/>
        <v>76.033326842562232</v>
      </c>
      <c r="AL133" s="7">
        <f t="shared" si="100"/>
        <v>1.2540131752632639</v>
      </c>
      <c r="AM133" s="27">
        <f t="shared" si="130"/>
        <v>627.27494645113836</v>
      </c>
      <c r="AN133" s="7">
        <f t="shared" si="101"/>
        <v>1.5639945720379591</v>
      </c>
      <c r="AO133" s="27">
        <f t="shared" si="102"/>
        <v>2502.3913152607347</v>
      </c>
      <c r="AP133" s="27">
        <f t="shared" si="103"/>
        <v>2377.2717494976978</v>
      </c>
      <c r="AQ133" s="7">
        <f t="shared" si="104"/>
        <v>1.5639945720379591</v>
      </c>
      <c r="AR133" s="27">
        <f t="shared" si="105"/>
        <v>358154.75699669262</v>
      </c>
      <c r="AS133" s="27">
        <f t="shared" si="106"/>
        <v>773.10008471846163</v>
      </c>
      <c r="AT133" s="27">
        <f t="shared" si="107"/>
        <v>26830.411293956859</v>
      </c>
      <c r="AU133" s="7">
        <f>-SUM(AS$24:AS133)/AS$23</f>
        <v>3.1550531159804716</v>
      </c>
      <c r="AV133" s="27">
        <f t="shared" si="82"/>
        <v>0</v>
      </c>
      <c r="AW133" s="27">
        <f t="shared" si="108"/>
        <v>185492.77445109957</v>
      </c>
      <c r="AX133" s="7">
        <f>-SUM(AV$24:AV133)/AV$23</f>
        <v>15.899018028200768</v>
      </c>
      <c r="AY133" s="28"/>
      <c r="AZ133" s="27">
        <f t="shared" si="109"/>
        <v>976.89671832809768</v>
      </c>
      <c r="BA133" s="27">
        <f t="shared" si="110"/>
        <v>506.60031083006498</v>
      </c>
      <c r="BB133" s="27">
        <f t="shared" si="111"/>
        <v>470.29640749803275</v>
      </c>
      <c r="BC133" s="27">
        <f t="shared" si="112"/>
        <v>173221.23873423849</v>
      </c>
      <c r="BD133" s="27">
        <f t="shared" si="113"/>
        <v>55778.761265761466</v>
      </c>
      <c r="BE133" s="27">
        <f t="shared" si="114"/>
        <v>184933.51826245408</v>
      </c>
      <c r="BF133" s="27">
        <f t="shared" si="115"/>
        <v>0</v>
      </c>
      <c r="BG133" s="27">
        <f t="shared" si="116"/>
        <v>95.04165855320278</v>
      </c>
      <c r="BH133" s="27">
        <f t="shared" si="117"/>
        <v>285.12497565960837</v>
      </c>
      <c r="BI133" s="27">
        <f t="shared" si="118"/>
        <v>171.07498539576503</v>
      </c>
      <c r="BJ133" s="27">
        <f t="shared" si="119"/>
        <v>76.033326842562232</v>
      </c>
      <c r="BK133" s="7">
        <f t="shared" si="120"/>
        <v>1.2540131752632639</v>
      </c>
      <c r="BL133" s="27">
        <f t="shared" si="131"/>
        <v>627.27494645113836</v>
      </c>
      <c r="BM133" s="7">
        <f t="shared" si="121"/>
        <v>1.5639945720379591</v>
      </c>
      <c r="BN133" s="27">
        <f t="shared" si="122"/>
        <v>2502.3913152607347</v>
      </c>
      <c r="BO133" s="27">
        <f t="shared" si="123"/>
        <v>2377.2717494976978</v>
      </c>
      <c r="BP133" s="7">
        <f t="shared" si="124"/>
        <v>1.5639945720379591</v>
      </c>
      <c r="BQ133" s="27">
        <f t="shared" si="125"/>
        <v>358154.75699669262</v>
      </c>
      <c r="BR133" s="27">
        <f t="shared" si="126"/>
        <v>773.10008471846163</v>
      </c>
      <c r="BS133" s="27">
        <f t="shared" si="127"/>
        <v>26830.411293956859</v>
      </c>
      <c r="BT133" s="7">
        <f>-SUM(BR$24:BR133)/BR$23</f>
        <v>3.1550531159804716</v>
      </c>
      <c r="BU133" s="27">
        <f t="shared" si="83"/>
        <v>0</v>
      </c>
      <c r="BV133" s="27">
        <f t="shared" si="128"/>
        <v>185492.77445109957</v>
      </c>
      <c r="BW133" s="7">
        <f>-SUM(BU$24:BU133)/BU$23</f>
        <v>15.899018028200768</v>
      </c>
      <c r="BX133" s="14"/>
      <c r="BY133" s="3"/>
      <c r="BZ133" s="3"/>
      <c r="CA133" s="3"/>
      <c r="CB133" s="3"/>
      <c r="CC133" s="3"/>
      <c r="CD133" s="3"/>
      <c r="CE133" s="3"/>
      <c r="CF133" s="3"/>
      <c r="CG133" s="3"/>
      <c r="CH133" s="3"/>
      <c r="CI133" s="3"/>
      <c r="CJ133" s="3"/>
      <c r="CK133" s="3"/>
      <c r="CL133" s="3"/>
      <c r="CM133" s="3"/>
      <c r="CN133" s="3"/>
      <c r="CO133" s="3"/>
    </row>
    <row r="134" spans="1:93" x14ac:dyDescent="0.25">
      <c r="A134" s="23">
        <v>111</v>
      </c>
      <c r="B134" s="27">
        <f t="shared" si="69"/>
        <v>976.89671832809768</v>
      </c>
      <c r="C134" s="27">
        <f t="shared" si="70"/>
        <v>505.22861297486236</v>
      </c>
      <c r="D134" s="27">
        <f t="shared" si="71"/>
        <v>471.66810535323526</v>
      </c>
      <c r="E134" s="27">
        <f t="shared" si="84"/>
        <v>172749.57062888527</v>
      </c>
      <c r="F134" s="27">
        <f t="shared" si="85"/>
        <v>56250.429371114704</v>
      </c>
      <c r="G134" s="27">
        <f t="shared" si="66"/>
        <v>186864.35318151437</v>
      </c>
      <c r="H134" s="27">
        <f t="shared" si="86"/>
        <v>0</v>
      </c>
      <c r="I134" s="27">
        <f t="shared" si="72"/>
        <v>95.237428808636679</v>
      </c>
      <c r="J134" s="27">
        <f t="shared" si="73"/>
        <v>285.71228642591007</v>
      </c>
      <c r="K134" s="27">
        <f t="shared" si="74"/>
        <v>171.42737185554603</v>
      </c>
      <c r="L134" s="27">
        <f t="shared" si="75"/>
        <v>76.189943046909335</v>
      </c>
      <c r="M134" s="7">
        <f t="shared" si="76"/>
        <v>1.2565962370845318</v>
      </c>
      <c r="N134" s="27">
        <f t="shared" si="129"/>
        <v>628.56703013700212</v>
      </c>
      <c r="O134" s="7">
        <f t="shared" si="77"/>
        <v>1.5703664795213959</v>
      </c>
      <c r="P134" s="27">
        <f t="shared" si="78"/>
        <v>2512.5863672342334</v>
      </c>
      <c r="Q134" s="27">
        <f t="shared" si="79"/>
        <v>2386.9570488725217</v>
      </c>
      <c r="R134" s="7">
        <f t="shared" si="80"/>
        <v>1.5703664795213959</v>
      </c>
      <c r="S134" s="27">
        <f t="shared" si="67"/>
        <v>359613.92381039966</v>
      </c>
      <c r="T134" s="27">
        <f t="shared" si="81"/>
        <v>781.49330040742188</v>
      </c>
      <c r="U134" s="27">
        <f t="shared" si="87"/>
        <v>27611.904594364281</v>
      </c>
      <c r="V134" s="7">
        <f>-SUM(T$24:T134)/T$23</f>
        <v>3.2178236621979353</v>
      </c>
      <c r="W134" s="27">
        <f t="shared" si="68"/>
        <v>0</v>
      </c>
      <c r="X134" s="27">
        <f t="shared" si="88"/>
        <v>185492.77445109957</v>
      </c>
      <c r="Y134" s="7">
        <f>-SUM(W$24:W134)/W$23</f>
        <v>15.899018028200768</v>
      </c>
      <c r="Z134" s="29"/>
      <c r="AA134" s="27">
        <f t="shared" si="89"/>
        <v>976.89671832809768</v>
      </c>
      <c r="AB134" s="27">
        <f t="shared" si="90"/>
        <v>505.22861297486236</v>
      </c>
      <c r="AC134" s="27">
        <f t="shared" si="91"/>
        <v>471.66810535323526</v>
      </c>
      <c r="AD134" s="27">
        <f t="shared" si="92"/>
        <v>172749.57062888527</v>
      </c>
      <c r="AE134" s="27">
        <f t="shared" si="93"/>
        <v>56250.429371114704</v>
      </c>
      <c r="AF134" s="27">
        <f t="shared" si="94"/>
        <v>186864.35318151437</v>
      </c>
      <c r="AG134" s="27">
        <f t="shared" si="95"/>
        <v>0</v>
      </c>
      <c r="AH134" s="27">
        <f t="shared" si="96"/>
        <v>95.237428808636679</v>
      </c>
      <c r="AI134" s="27">
        <f t="shared" si="97"/>
        <v>285.71228642591007</v>
      </c>
      <c r="AJ134" s="27">
        <f t="shared" si="98"/>
        <v>171.42737185554603</v>
      </c>
      <c r="AK134" s="27">
        <f t="shared" si="99"/>
        <v>76.189943046909335</v>
      </c>
      <c r="AL134" s="7">
        <f t="shared" si="100"/>
        <v>1.2565962370845318</v>
      </c>
      <c r="AM134" s="27">
        <f t="shared" si="130"/>
        <v>628.56703013700212</v>
      </c>
      <c r="AN134" s="7">
        <f t="shared" si="101"/>
        <v>1.5703664795213959</v>
      </c>
      <c r="AO134" s="27">
        <f t="shared" si="102"/>
        <v>2512.5863672342334</v>
      </c>
      <c r="AP134" s="27">
        <f t="shared" si="103"/>
        <v>2386.9570488725217</v>
      </c>
      <c r="AQ134" s="7">
        <f t="shared" si="104"/>
        <v>1.5703664795213959</v>
      </c>
      <c r="AR134" s="27">
        <f t="shared" si="105"/>
        <v>359613.92381039966</v>
      </c>
      <c r="AS134" s="27">
        <f t="shared" si="106"/>
        <v>781.49330040742188</v>
      </c>
      <c r="AT134" s="27">
        <f t="shared" si="107"/>
        <v>27611.904594364281</v>
      </c>
      <c r="AU134" s="7">
        <f>-SUM(AS$24:AS134)/AS$23</f>
        <v>3.2178236621979353</v>
      </c>
      <c r="AV134" s="27">
        <f t="shared" si="82"/>
        <v>0</v>
      </c>
      <c r="AW134" s="27">
        <f t="shared" si="108"/>
        <v>185492.77445109957</v>
      </c>
      <c r="AX134" s="7">
        <f>-SUM(AV$24:AV134)/AV$23</f>
        <v>15.899018028200768</v>
      </c>
      <c r="AY134" s="28"/>
      <c r="AZ134" s="27">
        <f t="shared" si="109"/>
        <v>976.89671832809768</v>
      </c>
      <c r="BA134" s="27">
        <f t="shared" si="110"/>
        <v>505.22861297486236</v>
      </c>
      <c r="BB134" s="27">
        <f t="shared" si="111"/>
        <v>471.66810535323526</v>
      </c>
      <c r="BC134" s="27">
        <f t="shared" si="112"/>
        <v>172749.57062888527</v>
      </c>
      <c r="BD134" s="27">
        <f t="shared" si="113"/>
        <v>56250.429371114704</v>
      </c>
      <c r="BE134" s="27">
        <f t="shared" si="114"/>
        <v>186864.35318151437</v>
      </c>
      <c r="BF134" s="27">
        <f t="shared" si="115"/>
        <v>0</v>
      </c>
      <c r="BG134" s="27">
        <f t="shared" si="116"/>
        <v>95.237428808636679</v>
      </c>
      <c r="BH134" s="27">
        <f t="shared" si="117"/>
        <v>285.71228642591007</v>
      </c>
      <c r="BI134" s="27">
        <f t="shared" si="118"/>
        <v>171.42737185554603</v>
      </c>
      <c r="BJ134" s="27">
        <f t="shared" si="119"/>
        <v>76.189943046909335</v>
      </c>
      <c r="BK134" s="7">
        <f t="shared" si="120"/>
        <v>1.2565962370845318</v>
      </c>
      <c r="BL134" s="27">
        <f t="shared" si="131"/>
        <v>628.56703013700212</v>
      </c>
      <c r="BM134" s="7">
        <f t="shared" si="121"/>
        <v>1.5703664795213959</v>
      </c>
      <c r="BN134" s="27">
        <f t="shared" si="122"/>
        <v>2512.5863672342334</v>
      </c>
      <c r="BO134" s="27">
        <f t="shared" si="123"/>
        <v>2386.9570488725217</v>
      </c>
      <c r="BP134" s="7">
        <f t="shared" si="124"/>
        <v>1.5703664795213959</v>
      </c>
      <c r="BQ134" s="27">
        <f t="shared" si="125"/>
        <v>359613.92381039966</v>
      </c>
      <c r="BR134" s="27">
        <f t="shared" si="126"/>
        <v>781.49330040742188</v>
      </c>
      <c r="BS134" s="27">
        <f t="shared" si="127"/>
        <v>27611.904594364281</v>
      </c>
      <c r="BT134" s="7">
        <f>-SUM(BR$24:BR134)/BR$23</f>
        <v>3.2178236621979353</v>
      </c>
      <c r="BU134" s="27">
        <f t="shared" si="83"/>
        <v>0</v>
      </c>
      <c r="BV134" s="27">
        <f t="shared" si="128"/>
        <v>185492.77445109957</v>
      </c>
      <c r="BW134" s="7">
        <f>-SUM(BU$24:BU134)/BU$23</f>
        <v>15.899018028200768</v>
      </c>
      <c r="BX134" s="14"/>
      <c r="BY134" s="3"/>
      <c r="BZ134" s="3"/>
      <c r="CA134" s="3"/>
      <c r="CB134" s="3"/>
      <c r="CC134" s="3"/>
      <c r="CD134" s="3"/>
      <c r="CE134" s="3"/>
      <c r="CF134" s="3"/>
      <c r="CG134" s="3"/>
      <c r="CH134" s="3"/>
      <c r="CI134" s="3"/>
      <c r="CJ134" s="3"/>
      <c r="CK134" s="3"/>
      <c r="CL134" s="3"/>
      <c r="CM134" s="3"/>
      <c r="CN134" s="3"/>
      <c r="CO134" s="3"/>
    </row>
    <row r="135" spans="1:93" x14ac:dyDescent="0.25">
      <c r="A135" s="23">
        <v>112</v>
      </c>
      <c r="B135" s="27">
        <f t="shared" si="69"/>
        <v>976.89671832809768</v>
      </c>
      <c r="C135" s="27">
        <f t="shared" si="70"/>
        <v>503.85291433424891</v>
      </c>
      <c r="D135" s="27">
        <f t="shared" si="71"/>
        <v>473.04380399384894</v>
      </c>
      <c r="E135" s="27">
        <f t="shared" si="84"/>
        <v>172276.52682489142</v>
      </c>
      <c r="F135" s="27">
        <f t="shared" si="85"/>
        <v>56723.473175108549</v>
      </c>
      <c r="G135" s="27">
        <f t="shared" si="66"/>
        <v>188802.50862543529</v>
      </c>
      <c r="H135" s="27">
        <f t="shared" si="86"/>
        <v>0</v>
      </c>
      <c r="I135" s="27">
        <f t="shared" si="72"/>
        <v>95.433602318743283</v>
      </c>
      <c r="J135" s="27">
        <f t="shared" si="73"/>
        <v>286.30080695622985</v>
      </c>
      <c r="K135" s="27">
        <f t="shared" si="74"/>
        <v>171.7804841737379</v>
      </c>
      <c r="L135" s="27">
        <f t="shared" si="75"/>
        <v>76.346881854994621</v>
      </c>
      <c r="M135" s="7">
        <f t="shared" si="76"/>
        <v>1.2591846195902265</v>
      </c>
      <c r="N135" s="27">
        <f t="shared" si="129"/>
        <v>629.86177530370571</v>
      </c>
      <c r="O135" s="7">
        <f t="shared" si="77"/>
        <v>1.5767643469446582</v>
      </c>
      <c r="P135" s="27">
        <f t="shared" si="78"/>
        <v>2522.8229551114532</v>
      </c>
      <c r="Q135" s="27">
        <f t="shared" si="79"/>
        <v>2396.6818073558807</v>
      </c>
      <c r="R135" s="7">
        <f t="shared" si="80"/>
        <v>1.5767643469446582</v>
      </c>
      <c r="S135" s="27">
        <f t="shared" si="67"/>
        <v>361079.03545032674</v>
      </c>
      <c r="T135" s="27">
        <f t="shared" si="81"/>
        <v>789.92331372407739</v>
      </c>
      <c r="U135" s="27">
        <f t="shared" si="87"/>
        <v>28401.827908088359</v>
      </c>
      <c r="V135" s="7">
        <f>-SUM(T$24:T135)/T$23</f>
        <v>3.2812713179187449</v>
      </c>
      <c r="W135" s="27">
        <f t="shared" si="68"/>
        <v>0</v>
      </c>
      <c r="X135" s="27">
        <f t="shared" si="88"/>
        <v>185492.77445109957</v>
      </c>
      <c r="Y135" s="7">
        <f>-SUM(W$24:W135)/W$23</f>
        <v>15.899018028200768</v>
      </c>
      <c r="Z135" s="29"/>
      <c r="AA135" s="27">
        <f t="shared" si="89"/>
        <v>976.89671832809768</v>
      </c>
      <c r="AB135" s="27">
        <f t="shared" si="90"/>
        <v>503.85291433424891</v>
      </c>
      <c r="AC135" s="27">
        <f t="shared" si="91"/>
        <v>473.04380399384894</v>
      </c>
      <c r="AD135" s="27">
        <f t="shared" si="92"/>
        <v>172276.52682489142</v>
      </c>
      <c r="AE135" s="27">
        <f t="shared" si="93"/>
        <v>56723.473175108549</v>
      </c>
      <c r="AF135" s="27">
        <f t="shared" si="94"/>
        <v>188802.50862543529</v>
      </c>
      <c r="AG135" s="27">
        <f t="shared" si="95"/>
        <v>0</v>
      </c>
      <c r="AH135" s="27">
        <f t="shared" si="96"/>
        <v>95.433602318743283</v>
      </c>
      <c r="AI135" s="27">
        <f t="shared" si="97"/>
        <v>286.30080695622985</v>
      </c>
      <c r="AJ135" s="27">
        <f t="shared" si="98"/>
        <v>171.7804841737379</v>
      </c>
      <c r="AK135" s="27">
        <f t="shared" si="99"/>
        <v>76.346881854994621</v>
      </c>
      <c r="AL135" s="7">
        <f t="shared" si="100"/>
        <v>1.2591846195902265</v>
      </c>
      <c r="AM135" s="27">
        <f t="shared" si="130"/>
        <v>629.86177530370571</v>
      </c>
      <c r="AN135" s="7">
        <f t="shared" si="101"/>
        <v>1.5767643469446582</v>
      </c>
      <c r="AO135" s="27">
        <f t="shared" si="102"/>
        <v>2522.8229551114532</v>
      </c>
      <c r="AP135" s="27">
        <f t="shared" si="103"/>
        <v>2396.6818073558807</v>
      </c>
      <c r="AQ135" s="7">
        <f t="shared" si="104"/>
        <v>1.5767643469446582</v>
      </c>
      <c r="AR135" s="27">
        <f t="shared" si="105"/>
        <v>361079.03545032674</v>
      </c>
      <c r="AS135" s="27">
        <f t="shared" si="106"/>
        <v>789.92331372407739</v>
      </c>
      <c r="AT135" s="27">
        <f t="shared" si="107"/>
        <v>28401.827908088359</v>
      </c>
      <c r="AU135" s="7">
        <f>-SUM(AS$24:AS135)/AS$23</f>
        <v>3.2812713179187449</v>
      </c>
      <c r="AV135" s="27">
        <f t="shared" si="82"/>
        <v>0</v>
      </c>
      <c r="AW135" s="27">
        <f t="shared" si="108"/>
        <v>185492.77445109957</v>
      </c>
      <c r="AX135" s="7">
        <f>-SUM(AV$24:AV135)/AV$23</f>
        <v>15.899018028200768</v>
      </c>
      <c r="AY135" s="28"/>
      <c r="AZ135" s="27">
        <f t="shared" si="109"/>
        <v>976.89671832809768</v>
      </c>
      <c r="BA135" s="27">
        <f t="shared" si="110"/>
        <v>503.85291433424891</v>
      </c>
      <c r="BB135" s="27">
        <f t="shared" si="111"/>
        <v>473.04380399384894</v>
      </c>
      <c r="BC135" s="27">
        <f t="shared" si="112"/>
        <v>172276.52682489142</v>
      </c>
      <c r="BD135" s="27">
        <f t="shared" si="113"/>
        <v>56723.473175108549</v>
      </c>
      <c r="BE135" s="27">
        <f t="shared" si="114"/>
        <v>188802.50862543529</v>
      </c>
      <c r="BF135" s="27">
        <f t="shared" si="115"/>
        <v>0</v>
      </c>
      <c r="BG135" s="27">
        <f t="shared" si="116"/>
        <v>95.433602318743283</v>
      </c>
      <c r="BH135" s="27">
        <f t="shared" si="117"/>
        <v>286.30080695622985</v>
      </c>
      <c r="BI135" s="27">
        <f t="shared" si="118"/>
        <v>171.7804841737379</v>
      </c>
      <c r="BJ135" s="27">
        <f t="shared" si="119"/>
        <v>76.346881854994621</v>
      </c>
      <c r="BK135" s="7">
        <f t="shared" si="120"/>
        <v>1.2591846195902265</v>
      </c>
      <c r="BL135" s="27">
        <f t="shared" si="131"/>
        <v>629.86177530370571</v>
      </c>
      <c r="BM135" s="7">
        <f t="shared" si="121"/>
        <v>1.5767643469446582</v>
      </c>
      <c r="BN135" s="27">
        <f t="shared" si="122"/>
        <v>2522.8229551114532</v>
      </c>
      <c r="BO135" s="27">
        <f t="shared" si="123"/>
        <v>2396.6818073558807</v>
      </c>
      <c r="BP135" s="7">
        <f t="shared" si="124"/>
        <v>1.5767643469446582</v>
      </c>
      <c r="BQ135" s="27">
        <f t="shared" si="125"/>
        <v>361079.03545032674</v>
      </c>
      <c r="BR135" s="27">
        <f t="shared" si="126"/>
        <v>789.92331372407739</v>
      </c>
      <c r="BS135" s="27">
        <f t="shared" si="127"/>
        <v>28401.827908088359</v>
      </c>
      <c r="BT135" s="7">
        <f>-SUM(BR$24:BR135)/BR$23</f>
        <v>3.2812713179187449</v>
      </c>
      <c r="BU135" s="27">
        <f t="shared" si="83"/>
        <v>0</v>
      </c>
      <c r="BV135" s="27">
        <f t="shared" si="128"/>
        <v>185492.77445109957</v>
      </c>
      <c r="BW135" s="7">
        <f>-SUM(BU$24:BU135)/BU$23</f>
        <v>15.899018028200768</v>
      </c>
      <c r="BX135" s="14"/>
      <c r="BY135" s="3"/>
      <c r="BZ135" s="3"/>
      <c r="CA135" s="3"/>
      <c r="CB135" s="3"/>
      <c r="CC135" s="3"/>
      <c r="CD135" s="3"/>
      <c r="CE135" s="3"/>
      <c r="CF135" s="3"/>
      <c r="CG135" s="3"/>
      <c r="CH135" s="3"/>
      <c r="CI135" s="3"/>
      <c r="CJ135" s="3"/>
      <c r="CK135" s="3"/>
      <c r="CL135" s="3"/>
      <c r="CM135" s="3"/>
      <c r="CN135" s="3"/>
      <c r="CO135" s="3"/>
    </row>
    <row r="136" spans="1:93" x14ac:dyDescent="0.25">
      <c r="A136" s="23">
        <v>113</v>
      </c>
      <c r="B136" s="27">
        <f t="shared" si="69"/>
        <v>976.89671832809768</v>
      </c>
      <c r="C136" s="27">
        <f t="shared" si="70"/>
        <v>502.47320323926675</v>
      </c>
      <c r="D136" s="27">
        <f t="shared" si="71"/>
        <v>474.42351508883098</v>
      </c>
      <c r="E136" s="27">
        <f t="shared" si="84"/>
        <v>171802.10330980259</v>
      </c>
      <c r="F136" s="27">
        <f t="shared" si="85"/>
        <v>57197.896690197384</v>
      </c>
      <c r="G136" s="27">
        <f t="shared" si="66"/>
        <v>190748.01282662916</v>
      </c>
      <c r="H136" s="27">
        <f t="shared" si="86"/>
        <v>0</v>
      </c>
      <c r="I136" s="27">
        <f t="shared" si="72"/>
        <v>95.630179914161161</v>
      </c>
      <c r="J136" s="27">
        <f t="shared" si="73"/>
        <v>286.8905397424835</v>
      </c>
      <c r="K136" s="27">
        <f t="shared" si="74"/>
        <v>172.13432384549012</v>
      </c>
      <c r="L136" s="27">
        <f t="shared" si="75"/>
        <v>76.504143931328926</v>
      </c>
      <c r="M136" s="7">
        <f t="shared" si="76"/>
        <v>1.2617783337400865</v>
      </c>
      <c r="N136" s="27">
        <f t="shared" si="129"/>
        <v>631.15918743346367</v>
      </c>
      <c r="O136" s="7">
        <f t="shared" si="77"/>
        <v>1.5831882800717543</v>
      </c>
      <c r="P136" s="27">
        <f t="shared" si="78"/>
        <v>2533.1012481148068</v>
      </c>
      <c r="Q136" s="27">
        <f t="shared" si="79"/>
        <v>2406.4461857090664</v>
      </c>
      <c r="R136" s="7">
        <f t="shared" si="80"/>
        <v>1.5831882800717543</v>
      </c>
      <c r="S136" s="27">
        <f t="shared" si="67"/>
        <v>362550.11613643175</v>
      </c>
      <c r="T136" s="27">
        <f t="shared" si="81"/>
        <v>798.39027994750518</v>
      </c>
      <c r="U136" s="27">
        <f t="shared" si="87"/>
        <v>29200.218188035862</v>
      </c>
      <c r="V136" s="7">
        <f>-SUM(T$24:T136)/T$23</f>
        <v>3.3453990512478615</v>
      </c>
      <c r="W136" s="27">
        <f t="shared" si="68"/>
        <v>0</v>
      </c>
      <c r="X136" s="27">
        <f t="shared" si="88"/>
        <v>185492.77445109957</v>
      </c>
      <c r="Y136" s="7">
        <f>-SUM(W$24:W136)/W$23</f>
        <v>15.899018028200768</v>
      </c>
      <c r="Z136" s="29"/>
      <c r="AA136" s="27">
        <f t="shared" si="89"/>
        <v>976.89671832809768</v>
      </c>
      <c r="AB136" s="27">
        <f t="shared" si="90"/>
        <v>502.47320323926675</v>
      </c>
      <c r="AC136" s="27">
        <f t="shared" si="91"/>
        <v>474.42351508883098</v>
      </c>
      <c r="AD136" s="27">
        <f t="shared" si="92"/>
        <v>171802.10330980259</v>
      </c>
      <c r="AE136" s="27">
        <f t="shared" si="93"/>
        <v>57197.896690197384</v>
      </c>
      <c r="AF136" s="27">
        <f t="shared" si="94"/>
        <v>190748.01282662916</v>
      </c>
      <c r="AG136" s="27">
        <f t="shared" si="95"/>
        <v>0</v>
      </c>
      <c r="AH136" s="27">
        <f t="shared" si="96"/>
        <v>95.630179914161161</v>
      </c>
      <c r="AI136" s="27">
        <f t="shared" si="97"/>
        <v>286.8905397424835</v>
      </c>
      <c r="AJ136" s="27">
        <f t="shared" si="98"/>
        <v>172.13432384549012</v>
      </c>
      <c r="AK136" s="27">
        <f t="shared" si="99"/>
        <v>76.504143931328926</v>
      </c>
      <c r="AL136" s="7">
        <f t="shared" si="100"/>
        <v>1.2617783337400865</v>
      </c>
      <c r="AM136" s="27">
        <f t="shared" si="130"/>
        <v>631.15918743346367</v>
      </c>
      <c r="AN136" s="7">
        <f t="shared" si="101"/>
        <v>1.5831882800717543</v>
      </c>
      <c r="AO136" s="27">
        <f t="shared" si="102"/>
        <v>2533.1012481148068</v>
      </c>
      <c r="AP136" s="27">
        <f t="shared" si="103"/>
        <v>2406.4461857090664</v>
      </c>
      <c r="AQ136" s="7">
        <f t="shared" si="104"/>
        <v>1.5831882800717543</v>
      </c>
      <c r="AR136" s="27">
        <f t="shared" si="105"/>
        <v>362550.11613643175</v>
      </c>
      <c r="AS136" s="27">
        <f t="shared" si="106"/>
        <v>798.39027994750518</v>
      </c>
      <c r="AT136" s="27">
        <f t="shared" si="107"/>
        <v>29200.218188035862</v>
      </c>
      <c r="AU136" s="7">
        <f>-SUM(AS$24:AS136)/AS$23</f>
        <v>3.3453990512478615</v>
      </c>
      <c r="AV136" s="27">
        <f t="shared" si="82"/>
        <v>0</v>
      </c>
      <c r="AW136" s="27">
        <f t="shared" si="108"/>
        <v>185492.77445109957</v>
      </c>
      <c r="AX136" s="7">
        <f>-SUM(AV$24:AV136)/AV$23</f>
        <v>15.899018028200768</v>
      </c>
      <c r="AY136" s="28"/>
      <c r="AZ136" s="27">
        <f t="shared" si="109"/>
        <v>976.89671832809768</v>
      </c>
      <c r="BA136" s="27">
        <f t="shared" si="110"/>
        <v>502.47320323926675</v>
      </c>
      <c r="BB136" s="27">
        <f t="shared" si="111"/>
        <v>474.42351508883098</v>
      </c>
      <c r="BC136" s="27">
        <f t="shared" si="112"/>
        <v>171802.10330980259</v>
      </c>
      <c r="BD136" s="27">
        <f t="shared" si="113"/>
        <v>57197.896690197384</v>
      </c>
      <c r="BE136" s="27">
        <f t="shared" si="114"/>
        <v>190748.01282662916</v>
      </c>
      <c r="BF136" s="27">
        <f t="shared" si="115"/>
        <v>0</v>
      </c>
      <c r="BG136" s="27">
        <f t="shared" si="116"/>
        <v>95.630179914161161</v>
      </c>
      <c r="BH136" s="27">
        <f t="shared" si="117"/>
        <v>286.8905397424835</v>
      </c>
      <c r="BI136" s="27">
        <f t="shared" si="118"/>
        <v>172.13432384549012</v>
      </c>
      <c r="BJ136" s="27">
        <f t="shared" si="119"/>
        <v>76.504143931328926</v>
      </c>
      <c r="BK136" s="7">
        <f t="shared" si="120"/>
        <v>1.2617783337400865</v>
      </c>
      <c r="BL136" s="27">
        <f t="shared" si="131"/>
        <v>631.15918743346367</v>
      </c>
      <c r="BM136" s="7">
        <f t="shared" si="121"/>
        <v>1.5831882800717543</v>
      </c>
      <c r="BN136" s="27">
        <f t="shared" si="122"/>
        <v>2533.1012481148068</v>
      </c>
      <c r="BO136" s="27">
        <f t="shared" si="123"/>
        <v>2406.4461857090664</v>
      </c>
      <c r="BP136" s="7">
        <f t="shared" si="124"/>
        <v>1.5831882800717543</v>
      </c>
      <c r="BQ136" s="27">
        <f t="shared" si="125"/>
        <v>362550.11613643175</v>
      </c>
      <c r="BR136" s="27">
        <f t="shared" si="126"/>
        <v>798.39027994750518</v>
      </c>
      <c r="BS136" s="27">
        <f t="shared" si="127"/>
        <v>29200.218188035862</v>
      </c>
      <c r="BT136" s="7">
        <f>-SUM(BR$24:BR136)/BR$23</f>
        <v>3.3453990512478615</v>
      </c>
      <c r="BU136" s="27">
        <f t="shared" si="83"/>
        <v>0</v>
      </c>
      <c r="BV136" s="27">
        <f t="shared" si="128"/>
        <v>185492.77445109957</v>
      </c>
      <c r="BW136" s="7">
        <f>-SUM(BU$24:BU136)/BU$23</f>
        <v>15.899018028200768</v>
      </c>
      <c r="BX136" s="14"/>
      <c r="BY136" s="3"/>
      <c r="BZ136" s="3"/>
      <c r="CA136" s="3"/>
      <c r="CB136" s="3"/>
      <c r="CC136" s="3"/>
      <c r="CD136" s="3"/>
      <c r="CE136" s="3"/>
      <c r="CF136" s="3"/>
      <c r="CG136" s="3"/>
      <c r="CH136" s="3"/>
      <c r="CI136" s="3"/>
      <c r="CJ136" s="3"/>
      <c r="CK136" s="3"/>
      <c r="CL136" s="3"/>
      <c r="CM136" s="3"/>
      <c r="CN136" s="3"/>
      <c r="CO136" s="3"/>
    </row>
    <row r="137" spans="1:93" x14ac:dyDescent="0.25">
      <c r="A137" s="23">
        <v>114</v>
      </c>
      <c r="B137" s="27">
        <f t="shared" si="69"/>
        <v>976.89671832809768</v>
      </c>
      <c r="C137" s="27">
        <f t="shared" si="70"/>
        <v>501.08946798692443</v>
      </c>
      <c r="D137" s="27">
        <f t="shared" si="71"/>
        <v>475.80725034117336</v>
      </c>
      <c r="E137" s="27">
        <f t="shared" si="84"/>
        <v>171326.29605946143</v>
      </c>
      <c r="F137" s="27">
        <f t="shared" si="85"/>
        <v>57673.703940538559</v>
      </c>
      <c r="G137" s="27">
        <f t="shared" si="66"/>
        <v>192700.89412788622</v>
      </c>
      <c r="H137" s="27">
        <f t="shared" si="86"/>
        <v>0</v>
      </c>
      <c r="I137" s="27">
        <f t="shared" si="72"/>
        <v>95.827162427239941</v>
      </c>
      <c r="J137" s="27">
        <f t="shared" si="73"/>
        <v>287.48148728171986</v>
      </c>
      <c r="K137" s="27">
        <f t="shared" si="74"/>
        <v>172.48889236903193</v>
      </c>
      <c r="L137" s="27">
        <f t="shared" si="75"/>
        <v>76.661729941791961</v>
      </c>
      <c r="M137" s="7">
        <f t="shared" si="76"/>
        <v>1.2643773905164262</v>
      </c>
      <c r="N137" s="27">
        <f t="shared" si="129"/>
        <v>632.45927201978361</v>
      </c>
      <c r="O137" s="7">
        <f t="shared" si="77"/>
        <v>1.5896383850975879</v>
      </c>
      <c r="P137" s="27">
        <f t="shared" si="78"/>
        <v>2543.4214161561408</v>
      </c>
      <c r="Q137" s="27">
        <f t="shared" si="79"/>
        <v>2416.2503453483337</v>
      </c>
      <c r="R137" s="7">
        <f t="shared" si="80"/>
        <v>1.5896383850975879</v>
      </c>
      <c r="S137" s="27">
        <f t="shared" si="67"/>
        <v>364027.19018734765</v>
      </c>
      <c r="T137" s="27">
        <f t="shared" si="81"/>
        <v>806.89435500045238</v>
      </c>
      <c r="U137" s="27">
        <f t="shared" si="87"/>
        <v>30007.112543036314</v>
      </c>
      <c r="V137" s="7">
        <f>-SUM(T$24:T137)/T$23</f>
        <v>3.4102098428141634</v>
      </c>
      <c r="W137" s="27">
        <f t="shared" si="68"/>
        <v>0</v>
      </c>
      <c r="X137" s="27">
        <f t="shared" si="88"/>
        <v>185492.77445109957</v>
      </c>
      <c r="Y137" s="7">
        <f>-SUM(W$24:W137)/W$23</f>
        <v>15.899018028200768</v>
      </c>
      <c r="Z137" s="29"/>
      <c r="AA137" s="27">
        <f t="shared" si="89"/>
        <v>976.89671832809768</v>
      </c>
      <c r="AB137" s="27">
        <f t="shared" si="90"/>
        <v>501.08946798692443</v>
      </c>
      <c r="AC137" s="27">
        <f t="shared" si="91"/>
        <v>475.80725034117336</v>
      </c>
      <c r="AD137" s="27">
        <f t="shared" si="92"/>
        <v>171326.29605946143</v>
      </c>
      <c r="AE137" s="27">
        <f t="shared" si="93"/>
        <v>57673.703940538559</v>
      </c>
      <c r="AF137" s="27">
        <f t="shared" si="94"/>
        <v>192700.89412788622</v>
      </c>
      <c r="AG137" s="27">
        <f t="shared" si="95"/>
        <v>0</v>
      </c>
      <c r="AH137" s="27">
        <f t="shared" si="96"/>
        <v>95.827162427239941</v>
      </c>
      <c r="AI137" s="27">
        <f t="shared" si="97"/>
        <v>287.48148728171986</v>
      </c>
      <c r="AJ137" s="27">
        <f t="shared" si="98"/>
        <v>172.48889236903193</v>
      </c>
      <c r="AK137" s="27">
        <f t="shared" si="99"/>
        <v>76.661729941791961</v>
      </c>
      <c r="AL137" s="7">
        <f t="shared" si="100"/>
        <v>1.2643773905164262</v>
      </c>
      <c r="AM137" s="27">
        <f t="shared" si="130"/>
        <v>632.45927201978361</v>
      </c>
      <c r="AN137" s="7">
        <f t="shared" si="101"/>
        <v>1.5896383850975879</v>
      </c>
      <c r="AO137" s="27">
        <f t="shared" si="102"/>
        <v>2543.4214161561408</v>
      </c>
      <c r="AP137" s="27">
        <f t="shared" si="103"/>
        <v>2416.2503453483337</v>
      </c>
      <c r="AQ137" s="7">
        <f t="shared" si="104"/>
        <v>1.5896383850975879</v>
      </c>
      <c r="AR137" s="27">
        <f t="shared" si="105"/>
        <v>364027.19018734765</v>
      </c>
      <c r="AS137" s="27">
        <f t="shared" si="106"/>
        <v>806.89435500045238</v>
      </c>
      <c r="AT137" s="27">
        <f t="shared" si="107"/>
        <v>30007.112543036314</v>
      </c>
      <c r="AU137" s="7">
        <f>-SUM(AS$24:AS137)/AS$23</f>
        <v>3.4102098428141634</v>
      </c>
      <c r="AV137" s="27">
        <f t="shared" si="82"/>
        <v>0</v>
      </c>
      <c r="AW137" s="27">
        <f t="shared" si="108"/>
        <v>185492.77445109957</v>
      </c>
      <c r="AX137" s="7">
        <f>-SUM(AV$24:AV137)/AV$23</f>
        <v>15.899018028200768</v>
      </c>
      <c r="AY137" s="28"/>
      <c r="AZ137" s="27">
        <f t="shared" si="109"/>
        <v>976.89671832809768</v>
      </c>
      <c r="BA137" s="27">
        <f t="shared" si="110"/>
        <v>501.08946798692443</v>
      </c>
      <c r="BB137" s="27">
        <f t="shared" si="111"/>
        <v>475.80725034117336</v>
      </c>
      <c r="BC137" s="27">
        <f t="shared" si="112"/>
        <v>171326.29605946143</v>
      </c>
      <c r="BD137" s="27">
        <f t="shared" si="113"/>
        <v>57673.703940538559</v>
      </c>
      <c r="BE137" s="27">
        <f t="shared" si="114"/>
        <v>192700.89412788622</v>
      </c>
      <c r="BF137" s="27">
        <f t="shared" si="115"/>
        <v>0</v>
      </c>
      <c r="BG137" s="27">
        <f t="shared" si="116"/>
        <v>95.827162427239941</v>
      </c>
      <c r="BH137" s="27">
        <f t="shared" si="117"/>
        <v>287.48148728171986</v>
      </c>
      <c r="BI137" s="27">
        <f t="shared" si="118"/>
        <v>172.48889236903193</v>
      </c>
      <c r="BJ137" s="27">
        <f t="shared" si="119"/>
        <v>76.661729941791961</v>
      </c>
      <c r="BK137" s="7">
        <f t="shared" si="120"/>
        <v>1.2643773905164262</v>
      </c>
      <c r="BL137" s="27">
        <f t="shared" si="131"/>
        <v>632.45927201978361</v>
      </c>
      <c r="BM137" s="7">
        <f t="shared" si="121"/>
        <v>1.5896383850975879</v>
      </c>
      <c r="BN137" s="27">
        <f t="shared" si="122"/>
        <v>2543.4214161561408</v>
      </c>
      <c r="BO137" s="27">
        <f t="shared" si="123"/>
        <v>2416.2503453483337</v>
      </c>
      <c r="BP137" s="7">
        <f t="shared" si="124"/>
        <v>1.5896383850975879</v>
      </c>
      <c r="BQ137" s="27">
        <f t="shared" si="125"/>
        <v>364027.19018734765</v>
      </c>
      <c r="BR137" s="27">
        <f t="shared" si="126"/>
        <v>806.89435500045238</v>
      </c>
      <c r="BS137" s="27">
        <f t="shared" si="127"/>
        <v>30007.112543036314</v>
      </c>
      <c r="BT137" s="7">
        <f>-SUM(BR$24:BR137)/BR$23</f>
        <v>3.4102098428141634</v>
      </c>
      <c r="BU137" s="27">
        <f t="shared" si="83"/>
        <v>0</v>
      </c>
      <c r="BV137" s="27">
        <f t="shared" si="128"/>
        <v>185492.77445109957</v>
      </c>
      <c r="BW137" s="7">
        <f>-SUM(BU$24:BU137)/BU$23</f>
        <v>15.899018028200768</v>
      </c>
      <c r="BX137" s="14"/>
      <c r="BY137" s="3"/>
      <c r="BZ137" s="3"/>
      <c r="CA137" s="3"/>
      <c r="CB137" s="3"/>
      <c r="CC137" s="3"/>
      <c r="CD137" s="3"/>
      <c r="CE137" s="3"/>
      <c r="CF137" s="3"/>
      <c r="CG137" s="3"/>
      <c r="CH137" s="3"/>
      <c r="CI137" s="3"/>
      <c r="CJ137" s="3"/>
      <c r="CK137" s="3"/>
      <c r="CL137" s="3"/>
      <c r="CM137" s="3"/>
      <c r="CN137" s="3"/>
      <c r="CO137" s="3"/>
    </row>
    <row r="138" spans="1:93" x14ac:dyDescent="0.25">
      <c r="A138" s="23">
        <v>115</v>
      </c>
      <c r="B138" s="27">
        <f t="shared" si="69"/>
        <v>976.89671832809768</v>
      </c>
      <c r="C138" s="27">
        <f t="shared" si="70"/>
        <v>499.70169684009596</v>
      </c>
      <c r="D138" s="27">
        <f t="shared" si="71"/>
        <v>477.19502148800177</v>
      </c>
      <c r="E138" s="27">
        <f t="shared" si="84"/>
        <v>170849.10103797342</v>
      </c>
      <c r="F138" s="27">
        <f t="shared" si="85"/>
        <v>58150.898962026564</v>
      </c>
      <c r="G138" s="27">
        <f t="shared" si="66"/>
        <v>194661.18098281114</v>
      </c>
      <c r="H138" s="27">
        <f t="shared" si="86"/>
        <v>0</v>
      </c>
      <c r="I138" s="27">
        <f t="shared" si="72"/>
        <v>96.02455069204369</v>
      </c>
      <c r="J138" s="27">
        <f t="shared" si="73"/>
        <v>288.07365207613111</v>
      </c>
      <c r="K138" s="27">
        <f t="shared" si="74"/>
        <v>172.84419124567867</v>
      </c>
      <c r="L138" s="27">
        <f t="shared" si="75"/>
        <v>76.819640553634954</v>
      </c>
      <c r="M138" s="7">
        <f t="shared" si="76"/>
        <v>1.2669818009241811</v>
      </c>
      <c r="N138" s="27">
        <f t="shared" si="129"/>
        <v>633.7620345674884</v>
      </c>
      <c r="O138" s="7">
        <f t="shared" si="77"/>
        <v>1.5961147686497144</v>
      </c>
      <c r="P138" s="27">
        <f t="shared" si="78"/>
        <v>2553.7836298395428</v>
      </c>
      <c r="Q138" s="27">
        <f t="shared" si="79"/>
        <v>2426.0944483475655</v>
      </c>
      <c r="R138" s="7">
        <f t="shared" si="80"/>
        <v>1.5961147686497144</v>
      </c>
      <c r="S138" s="27">
        <f t="shared" si="67"/>
        <v>365510.28202078457</v>
      </c>
      <c r="T138" s="27">
        <f t="shared" si="81"/>
        <v>815.43569545197943</v>
      </c>
      <c r="U138" s="27">
        <f t="shared" si="87"/>
        <v>30822.548238488293</v>
      </c>
      <c r="V138" s="7">
        <f>-SUM(T$24:T138)/T$23</f>
        <v>3.4757066858223546</v>
      </c>
      <c r="W138" s="27">
        <f t="shared" si="68"/>
        <v>0</v>
      </c>
      <c r="X138" s="27">
        <f t="shared" si="88"/>
        <v>185492.77445109957</v>
      </c>
      <c r="Y138" s="7">
        <f>-SUM(W$24:W138)/W$23</f>
        <v>15.899018028200768</v>
      </c>
      <c r="Z138" s="29"/>
      <c r="AA138" s="27">
        <f t="shared" si="89"/>
        <v>976.89671832809768</v>
      </c>
      <c r="AB138" s="27">
        <f t="shared" si="90"/>
        <v>499.70169684009596</v>
      </c>
      <c r="AC138" s="27">
        <f t="shared" si="91"/>
        <v>477.19502148800177</v>
      </c>
      <c r="AD138" s="27">
        <f t="shared" si="92"/>
        <v>170849.10103797342</v>
      </c>
      <c r="AE138" s="27">
        <f t="shared" si="93"/>
        <v>58150.898962026564</v>
      </c>
      <c r="AF138" s="27">
        <f t="shared" si="94"/>
        <v>194661.18098281114</v>
      </c>
      <c r="AG138" s="27">
        <f t="shared" si="95"/>
        <v>0</v>
      </c>
      <c r="AH138" s="27">
        <f t="shared" si="96"/>
        <v>96.02455069204369</v>
      </c>
      <c r="AI138" s="27">
        <f t="shared" si="97"/>
        <v>288.07365207613111</v>
      </c>
      <c r="AJ138" s="27">
        <f t="shared" si="98"/>
        <v>172.84419124567867</v>
      </c>
      <c r="AK138" s="27">
        <f t="shared" si="99"/>
        <v>76.819640553634954</v>
      </c>
      <c r="AL138" s="7">
        <f t="shared" si="100"/>
        <v>1.2669818009241811</v>
      </c>
      <c r="AM138" s="27">
        <f t="shared" si="130"/>
        <v>633.7620345674884</v>
      </c>
      <c r="AN138" s="7">
        <f t="shared" si="101"/>
        <v>1.5961147686497144</v>
      </c>
      <c r="AO138" s="27">
        <f t="shared" si="102"/>
        <v>2553.7836298395428</v>
      </c>
      <c r="AP138" s="27">
        <f t="shared" si="103"/>
        <v>2426.0944483475655</v>
      </c>
      <c r="AQ138" s="7">
        <f t="shared" si="104"/>
        <v>1.5961147686497144</v>
      </c>
      <c r="AR138" s="27">
        <f t="shared" si="105"/>
        <v>365510.28202078457</v>
      </c>
      <c r="AS138" s="27">
        <f t="shared" si="106"/>
        <v>815.43569545197943</v>
      </c>
      <c r="AT138" s="27">
        <f t="shared" si="107"/>
        <v>30822.548238488293</v>
      </c>
      <c r="AU138" s="7">
        <f>-SUM(AS$24:AS138)/AS$23</f>
        <v>3.4757066858223546</v>
      </c>
      <c r="AV138" s="27">
        <f t="shared" si="82"/>
        <v>0</v>
      </c>
      <c r="AW138" s="27">
        <f t="shared" si="108"/>
        <v>185492.77445109957</v>
      </c>
      <c r="AX138" s="7">
        <f>-SUM(AV$24:AV138)/AV$23</f>
        <v>15.899018028200768</v>
      </c>
      <c r="AY138" s="28"/>
      <c r="AZ138" s="27">
        <f t="shared" si="109"/>
        <v>976.89671832809768</v>
      </c>
      <c r="BA138" s="27">
        <f t="shared" si="110"/>
        <v>499.70169684009596</v>
      </c>
      <c r="BB138" s="27">
        <f t="shared" si="111"/>
        <v>477.19502148800177</v>
      </c>
      <c r="BC138" s="27">
        <f t="shared" si="112"/>
        <v>170849.10103797342</v>
      </c>
      <c r="BD138" s="27">
        <f t="shared" si="113"/>
        <v>58150.898962026564</v>
      </c>
      <c r="BE138" s="27">
        <f t="shared" si="114"/>
        <v>194661.18098281114</v>
      </c>
      <c r="BF138" s="27">
        <f t="shared" si="115"/>
        <v>0</v>
      </c>
      <c r="BG138" s="27">
        <f t="shared" si="116"/>
        <v>96.02455069204369</v>
      </c>
      <c r="BH138" s="27">
        <f t="shared" si="117"/>
        <v>288.07365207613111</v>
      </c>
      <c r="BI138" s="27">
        <f t="shared" si="118"/>
        <v>172.84419124567867</v>
      </c>
      <c r="BJ138" s="27">
        <f t="shared" si="119"/>
        <v>76.819640553634954</v>
      </c>
      <c r="BK138" s="7">
        <f t="shared" si="120"/>
        <v>1.2669818009241811</v>
      </c>
      <c r="BL138" s="27">
        <f t="shared" si="131"/>
        <v>633.7620345674884</v>
      </c>
      <c r="BM138" s="7">
        <f t="shared" si="121"/>
        <v>1.5961147686497144</v>
      </c>
      <c r="BN138" s="27">
        <f t="shared" si="122"/>
        <v>2553.7836298395428</v>
      </c>
      <c r="BO138" s="27">
        <f t="shared" si="123"/>
        <v>2426.0944483475655</v>
      </c>
      <c r="BP138" s="7">
        <f t="shared" si="124"/>
        <v>1.5961147686497144</v>
      </c>
      <c r="BQ138" s="27">
        <f t="shared" si="125"/>
        <v>365510.28202078457</v>
      </c>
      <c r="BR138" s="27">
        <f t="shared" si="126"/>
        <v>815.43569545197943</v>
      </c>
      <c r="BS138" s="27">
        <f t="shared" si="127"/>
        <v>30822.548238488293</v>
      </c>
      <c r="BT138" s="7">
        <f>-SUM(BR$24:BR138)/BR$23</f>
        <v>3.4757066858223546</v>
      </c>
      <c r="BU138" s="27">
        <f t="shared" si="83"/>
        <v>0</v>
      </c>
      <c r="BV138" s="27">
        <f t="shared" si="128"/>
        <v>185492.77445109957</v>
      </c>
      <c r="BW138" s="7">
        <f>-SUM(BU$24:BU138)/BU$23</f>
        <v>15.899018028200768</v>
      </c>
      <c r="BX138" s="14"/>
      <c r="BY138" s="3"/>
      <c r="BZ138" s="3"/>
      <c r="CA138" s="3"/>
      <c r="CB138" s="3"/>
      <c r="CC138" s="3"/>
      <c r="CD138" s="3"/>
      <c r="CE138" s="3"/>
      <c r="CF138" s="3"/>
      <c r="CG138" s="3"/>
      <c r="CH138" s="3"/>
      <c r="CI138" s="3"/>
      <c r="CJ138" s="3"/>
      <c r="CK138" s="3"/>
      <c r="CL138" s="3"/>
      <c r="CM138" s="3"/>
      <c r="CN138" s="3"/>
      <c r="CO138" s="3"/>
    </row>
    <row r="139" spans="1:93" x14ac:dyDescent="0.25">
      <c r="A139" s="23">
        <v>116</v>
      </c>
      <c r="B139" s="27">
        <f t="shared" si="69"/>
        <v>976.89671832809768</v>
      </c>
      <c r="C139" s="27">
        <f t="shared" si="70"/>
        <v>498.3098780274226</v>
      </c>
      <c r="D139" s="27">
        <f t="shared" si="71"/>
        <v>478.58684030067514</v>
      </c>
      <c r="E139" s="27">
        <f t="shared" si="84"/>
        <v>170370.51419767275</v>
      </c>
      <c r="F139" s="27">
        <f t="shared" si="85"/>
        <v>58629.485802327239</v>
      </c>
      <c r="G139" s="27">
        <f t="shared" si="66"/>
        <v>196628.90195626073</v>
      </c>
      <c r="H139" s="27">
        <f t="shared" si="86"/>
        <v>0</v>
      </c>
      <c r="I139" s="27">
        <f t="shared" si="72"/>
        <v>96.222345544354525</v>
      </c>
      <c r="J139" s="27">
        <f t="shared" si="73"/>
        <v>288.66703663306362</v>
      </c>
      <c r="K139" s="27">
        <f t="shared" si="74"/>
        <v>173.20022197983818</v>
      </c>
      <c r="L139" s="27">
        <f t="shared" si="75"/>
        <v>76.977876435483623</v>
      </c>
      <c r="M139" s="7">
        <f t="shared" si="76"/>
        <v>1.2695915759909555</v>
      </c>
      <c r="N139" s="27">
        <f t="shared" si="129"/>
        <v>635.06748059273991</v>
      </c>
      <c r="O139" s="7">
        <f t="shared" si="77"/>
        <v>1.6026175377901026</v>
      </c>
      <c r="P139" s="27">
        <f t="shared" si="78"/>
        <v>2564.1880604641642</v>
      </c>
      <c r="Q139" s="27">
        <f t="shared" si="79"/>
        <v>2435.9786574409559</v>
      </c>
      <c r="R139" s="7">
        <f t="shared" si="80"/>
        <v>1.6026175377901026</v>
      </c>
      <c r="S139" s="27">
        <f t="shared" si="67"/>
        <v>366999.4161539335</v>
      </c>
      <c r="T139" s="27">
        <f t="shared" si="81"/>
        <v>824.0144585201183</v>
      </c>
      <c r="U139" s="27">
        <f t="shared" si="87"/>
        <v>31646.562697008412</v>
      </c>
      <c r="V139" s="7">
        <f>-SUM(T$24:T139)/T$23</f>
        <v>3.5418925861050949</v>
      </c>
      <c r="W139" s="27">
        <f t="shared" si="68"/>
        <v>0</v>
      </c>
      <c r="X139" s="27">
        <f t="shared" si="88"/>
        <v>185492.77445109957</v>
      </c>
      <c r="Y139" s="7">
        <f>-SUM(W$24:W139)/W$23</f>
        <v>15.899018028200768</v>
      </c>
      <c r="Z139" s="29"/>
      <c r="AA139" s="27">
        <f t="shared" si="89"/>
        <v>976.89671832809768</v>
      </c>
      <c r="AB139" s="27">
        <f t="shared" si="90"/>
        <v>498.3098780274226</v>
      </c>
      <c r="AC139" s="27">
        <f t="shared" si="91"/>
        <v>478.58684030067514</v>
      </c>
      <c r="AD139" s="27">
        <f t="shared" si="92"/>
        <v>170370.51419767275</v>
      </c>
      <c r="AE139" s="27">
        <f t="shared" si="93"/>
        <v>58629.485802327239</v>
      </c>
      <c r="AF139" s="27">
        <f t="shared" si="94"/>
        <v>196628.90195626073</v>
      </c>
      <c r="AG139" s="27">
        <f t="shared" si="95"/>
        <v>0</v>
      </c>
      <c r="AH139" s="27">
        <f t="shared" si="96"/>
        <v>96.222345544354525</v>
      </c>
      <c r="AI139" s="27">
        <f t="shared" si="97"/>
        <v>288.66703663306362</v>
      </c>
      <c r="AJ139" s="27">
        <f t="shared" si="98"/>
        <v>173.20022197983818</v>
      </c>
      <c r="AK139" s="27">
        <f t="shared" si="99"/>
        <v>76.977876435483623</v>
      </c>
      <c r="AL139" s="7">
        <f t="shared" si="100"/>
        <v>1.2695915759909555</v>
      </c>
      <c r="AM139" s="27">
        <f t="shared" si="130"/>
        <v>635.06748059273991</v>
      </c>
      <c r="AN139" s="7">
        <f t="shared" si="101"/>
        <v>1.6026175377901026</v>
      </c>
      <c r="AO139" s="27">
        <f t="shared" si="102"/>
        <v>2564.1880604641642</v>
      </c>
      <c r="AP139" s="27">
        <f t="shared" si="103"/>
        <v>2435.9786574409559</v>
      </c>
      <c r="AQ139" s="7">
        <f t="shared" si="104"/>
        <v>1.6026175377901026</v>
      </c>
      <c r="AR139" s="27">
        <f t="shared" si="105"/>
        <v>366999.4161539335</v>
      </c>
      <c r="AS139" s="27">
        <f t="shared" si="106"/>
        <v>824.0144585201183</v>
      </c>
      <c r="AT139" s="27">
        <f t="shared" si="107"/>
        <v>31646.562697008412</v>
      </c>
      <c r="AU139" s="7">
        <f>-SUM(AS$24:AS139)/AS$23</f>
        <v>3.5418925861050949</v>
      </c>
      <c r="AV139" s="27">
        <f t="shared" si="82"/>
        <v>0</v>
      </c>
      <c r="AW139" s="27">
        <f t="shared" si="108"/>
        <v>185492.77445109957</v>
      </c>
      <c r="AX139" s="7">
        <f>-SUM(AV$24:AV139)/AV$23</f>
        <v>15.899018028200768</v>
      </c>
      <c r="AY139" s="28"/>
      <c r="AZ139" s="27">
        <f t="shared" si="109"/>
        <v>976.89671832809768</v>
      </c>
      <c r="BA139" s="27">
        <f t="shared" si="110"/>
        <v>498.3098780274226</v>
      </c>
      <c r="BB139" s="27">
        <f t="shared" si="111"/>
        <v>478.58684030067514</v>
      </c>
      <c r="BC139" s="27">
        <f t="shared" si="112"/>
        <v>170370.51419767275</v>
      </c>
      <c r="BD139" s="27">
        <f t="shared" si="113"/>
        <v>58629.485802327239</v>
      </c>
      <c r="BE139" s="27">
        <f t="shared" si="114"/>
        <v>196628.90195626073</v>
      </c>
      <c r="BF139" s="27">
        <f t="shared" si="115"/>
        <v>0</v>
      </c>
      <c r="BG139" s="27">
        <f t="shared" si="116"/>
        <v>96.222345544354525</v>
      </c>
      <c r="BH139" s="27">
        <f t="shared" si="117"/>
        <v>288.66703663306362</v>
      </c>
      <c r="BI139" s="27">
        <f t="shared" si="118"/>
        <v>173.20022197983818</v>
      </c>
      <c r="BJ139" s="27">
        <f t="shared" si="119"/>
        <v>76.977876435483623</v>
      </c>
      <c r="BK139" s="7">
        <f t="shared" si="120"/>
        <v>1.2695915759909555</v>
      </c>
      <c r="BL139" s="27">
        <f t="shared" si="131"/>
        <v>635.06748059273991</v>
      </c>
      <c r="BM139" s="7">
        <f t="shared" si="121"/>
        <v>1.6026175377901026</v>
      </c>
      <c r="BN139" s="27">
        <f t="shared" si="122"/>
        <v>2564.1880604641642</v>
      </c>
      <c r="BO139" s="27">
        <f t="shared" si="123"/>
        <v>2435.9786574409559</v>
      </c>
      <c r="BP139" s="7">
        <f t="shared" si="124"/>
        <v>1.6026175377901026</v>
      </c>
      <c r="BQ139" s="27">
        <f t="shared" si="125"/>
        <v>366999.4161539335</v>
      </c>
      <c r="BR139" s="27">
        <f t="shared" si="126"/>
        <v>824.0144585201183</v>
      </c>
      <c r="BS139" s="27">
        <f t="shared" si="127"/>
        <v>31646.562697008412</v>
      </c>
      <c r="BT139" s="7">
        <f>-SUM(BR$24:BR139)/BR$23</f>
        <v>3.5418925861050949</v>
      </c>
      <c r="BU139" s="27">
        <f t="shared" si="83"/>
        <v>0</v>
      </c>
      <c r="BV139" s="27">
        <f t="shared" si="128"/>
        <v>185492.77445109957</v>
      </c>
      <c r="BW139" s="7">
        <f>-SUM(BU$24:BU139)/BU$23</f>
        <v>15.899018028200768</v>
      </c>
      <c r="BX139" s="14"/>
      <c r="BY139" s="3"/>
      <c r="BZ139" s="3"/>
      <c r="CA139" s="3"/>
      <c r="CB139" s="3"/>
      <c r="CC139" s="3"/>
      <c r="CD139" s="3"/>
      <c r="CE139" s="3"/>
      <c r="CF139" s="3"/>
      <c r="CG139" s="3"/>
      <c r="CH139" s="3"/>
      <c r="CI139" s="3"/>
      <c r="CJ139" s="3"/>
      <c r="CK139" s="3"/>
      <c r="CL139" s="3"/>
      <c r="CM139" s="3"/>
      <c r="CN139" s="3"/>
      <c r="CO139" s="3"/>
    </row>
    <row r="140" spans="1:93" x14ac:dyDescent="0.25">
      <c r="A140" s="23">
        <v>117</v>
      </c>
      <c r="B140" s="27">
        <f t="shared" si="69"/>
        <v>976.89671832809768</v>
      </c>
      <c r="C140" s="27">
        <f t="shared" si="70"/>
        <v>496.91399974321229</v>
      </c>
      <c r="D140" s="27">
        <f t="shared" si="71"/>
        <v>479.98271858488545</v>
      </c>
      <c r="E140" s="27">
        <f t="shared" si="84"/>
        <v>169890.53147908786</v>
      </c>
      <c r="F140" s="27">
        <f t="shared" si="85"/>
        <v>59109.468520912123</v>
      </c>
      <c r="G140" s="27">
        <f t="shared" si="66"/>
        <v>198604.08572478342</v>
      </c>
      <c r="H140" s="27">
        <f t="shared" si="86"/>
        <v>0</v>
      </c>
      <c r="I140" s="27">
        <f t="shared" si="72"/>
        <v>96.420547821676124</v>
      </c>
      <c r="J140" s="27">
        <f t="shared" si="73"/>
        <v>289.26164346502838</v>
      </c>
      <c r="K140" s="27">
        <f t="shared" si="74"/>
        <v>173.55698607901704</v>
      </c>
      <c r="L140" s="27">
        <f t="shared" si="75"/>
        <v>77.136438257340899</v>
      </c>
      <c r="M140" s="7">
        <f t="shared" si="76"/>
        <v>1.2722067267670685</v>
      </c>
      <c r="N140" s="27">
        <f t="shared" si="129"/>
        <v>636.37561562306246</v>
      </c>
      <c r="O140" s="7">
        <f t="shared" si="77"/>
        <v>1.6091468000169054</v>
      </c>
      <c r="P140" s="27">
        <f t="shared" si="78"/>
        <v>2574.6348800270484</v>
      </c>
      <c r="Q140" s="27">
        <f t="shared" si="79"/>
        <v>2445.9031360256959</v>
      </c>
      <c r="R140" s="7">
        <f t="shared" si="80"/>
        <v>1.6091468000169054</v>
      </c>
      <c r="S140" s="27">
        <f t="shared" si="67"/>
        <v>368494.61720387131</v>
      </c>
      <c r="T140" s="27">
        <f t="shared" si="81"/>
        <v>832.63080207453572</v>
      </c>
      <c r="U140" s="27">
        <f t="shared" si="87"/>
        <v>32479.193499082947</v>
      </c>
      <c r="V140" s="7">
        <f>-SUM(T$24:T140)/T$23</f>
        <v>3.608770562175339</v>
      </c>
      <c r="W140" s="27">
        <f t="shared" si="68"/>
        <v>0</v>
      </c>
      <c r="X140" s="27">
        <f t="shared" si="88"/>
        <v>185492.77445109957</v>
      </c>
      <c r="Y140" s="7">
        <f>-SUM(W$24:W140)/W$23</f>
        <v>15.899018028200768</v>
      </c>
      <c r="Z140" s="29"/>
      <c r="AA140" s="27">
        <f t="shared" si="89"/>
        <v>976.89671832809768</v>
      </c>
      <c r="AB140" s="27">
        <f t="shared" si="90"/>
        <v>496.91399974321229</v>
      </c>
      <c r="AC140" s="27">
        <f t="shared" si="91"/>
        <v>479.98271858488545</v>
      </c>
      <c r="AD140" s="27">
        <f t="shared" si="92"/>
        <v>169890.53147908786</v>
      </c>
      <c r="AE140" s="27">
        <f t="shared" si="93"/>
        <v>59109.468520912123</v>
      </c>
      <c r="AF140" s="27">
        <f t="shared" si="94"/>
        <v>198604.08572478342</v>
      </c>
      <c r="AG140" s="27">
        <f t="shared" si="95"/>
        <v>0</v>
      </c>
      <c r="AH140" s="27">
        <f t="shared" si="96"/>
        <v>96.420547821676124</v>
      </c>
      <c r="AI140" s="27">
        <f t="shared" si="97"/>
        <v>289.26164346502838</v>
      </c>
      <c r="AJ140" s="27">
        <f t="shared" si="98"/>
        <v>173.55698607901704</v>
      </c>
      <c r="AK140" s="27">
        <f t="shared" si="99"/>
        <v>77.136438257340899</v>
      </c>
      <c r="AL140" s="7">
        <f t="shared" si="100"/>
        <v>1.2722067267670685</v>
      </c>
      <c r="AM140" s="27">
        <f t="shared" si="130"/>
        <v>636.37561562306246</v>
      </c>
      <c r="AN140" s="7">
        <f t="shared" si="101"/>
        <v>1.6091468000169054</v>
      </c>
      <c r="AO140" s="27">
        <f t="shared" si="102"/>
        <v>2574.6348800270484</v>
      </c>
      <c r="AP140" s="27">
        <f t="shared" si="103"/>
        <v>2445.9031360256959</v>
      </c>
      <c r="AQ140" s="7">
        <f t="shared" si="104"/>
        <v>1.6091468000169054</v>
      </c>
      <c r="AR140" s="27">
        <f t="shared" si="105"/>
        <v>368494.61720387131</v>
      </c>
      <c r="AS140" s="27">
        <f t="shared" si="106"/>
        <v>832.63080207453572</v>
      </c>
      <c r="AT140" s="27">
        <f t="shared" si="107"/>
        <v>32479.193499082947</v>
      </c>
      <c r="AU140" s="7">
        <f>-SUM(AS$24:AS140)/AS$23</f>
        <v>3.608770562175339</v>
      </c>
      <c r="AV140" s="27">
        <f t="shared" si="82"/>
        <v>0</v>
      </c>
      <c r="AW140" s="27">
        <f t="shared" si="108"/>
        <v>185492.77445109957</v>
      </c>
      <c r="AX140" s="7">
        <f>-SUM(AV$24:AV140)/AV$23</f>
        <v>15.899018028200768</v>
      </c>
      <c r="AY140" s="28"/>
      <c r="AZ140" s="27">
        <f t="shared" si="109"/>
        <v>976.89671832809768</v>
      </c>
      <c r="BA140" s="27">
        <f t="shared" si="110"/>
        <v>496.91399974321229</v>
      </c>
      <c r="BB140" s="27">
        <f t="shared" si="111"/>
        <v>479.98271858488545</v>
      </c>
      <c r="BC140" s="27">
        <f t="shared" si="112"/>
        <v>169890.53147908786</v>
      </c>
      <c r="BD140" s="27">
        <f t="shared" si="113"/>
        <v>59109.468520912123</v>
      </c>
      <c r="BE140" s="27">
        <f t="shared" si="114"/>
        <v>198604.08572478342</v>
      </c>
      <c r="BF140" s="27">
        <f t="shared" si="115"/>
        <v>0</v>
      </c>
      <c r="BG140" s="27">
        <f t="shared" si="116"/>
        <v>96.420547821676124</v>
      </c>
      <c r="BH140" s="27">
        <f t="shared" si="117"/>
        <v>289.26164346502838</v>
      </c>
      <c r="BI140" s="27">
        <f t="shared" si="118"/>
        <v>173.55698607901704</v>
      </c>
      <c r="BJ140" s="27">
        <f t="shared" si="119"/>
        <v>77.136438257340899</v>
      </c>
      <c r="BK140" s="7">
        <f t="shared" si="120"/>
        <v>1.2722067267670685</v>
      </c>
      <c r="BL140" s="27">
        <f t="shared" si="131"/>
        <v>636.37561562306246</v>
      </c>
      <c r="BM140" s="7">
        <f t="shared" si="121"/>
        <v>1.6091468000169054</v>
      </c>
      <c r="BN140" s="27">
        <f t="shared" si="122"/>
        <v>2574.6348800270484</v>
      </c>
      <c r="BO140" s="27">
        <f t="shared" si="123"/>
        <v>2445.9031360256959</v>
      </c>
      <c r="BP140" s="7">
        <f t="shared" si="124"/>
        <v>1.6091468000169054</v>
      </c>
      <c r="BQ140" s="27">
        <f t="shared" si="125"/>
        <v>368494.61720387131</v>
      </c>
      <c r="BR140" s="27">
        <f t="shared" si="126"/>
        <v>832.63080207453572</v>
      </c>
      <c r="BS140" s="27">
        <f t="shared" si="127"/>
        <v>32479.193499082947</v>
      </c>
      <c r="BT140" s="7">
        <f>-SUM(BR$24:BR140)/BR$23</f>
        <v>3.608770562175339</v>
      </c>
      <c r="BU140" s="27">
        <f t="shared" si="83"/>
        <v>0</v>
      </c>
      <c r="BV140" s="27">
        <f t="shared" si="128"/>
        <v>185492.77445109957</v>
      </c>
      <c r="BW140" s="7">
        <f>-SUM(BU$24:BU140)/BU$23</f>
        <v>15.899018028200768</v>
      </c>
      <c r="BX140" s="14"/>
      <c r="BY140" s="3"/>
      <c r="BZ140" s="3"/>
      <c r="CA140" s="3"/>
      <c r="CB140" s="3"/>
      <c r="CC140" s="3"/>
      <c r="CD140" s="3"/>
      <c r="CE140" s="3"/>
      <c r="CF140" s="3"/>
      <c r="CG140" s="3"/>
      <c r="CH140" s="3"/>
      <c r="CI140" s="3"/>
      <c r="CJ140" s="3"/>
      <c r="CK140" s="3"/>
      <c r="CL140" s="3"/>
      <c r="CM140" s="3"/>
      <c r="CN140" s="3"/>
      <c r="CO140" s="3"/>
    </row>
    <row r="141" spans="1:93" x14ac:dyDescent="0.25">
      <c r="A141" s="23">
        <v>118</v>
      </c>
      <c r="B141" s="27">
        <f t="shared" si="69"/>
        <v>976.89671832809768</v>
      </c>
      <c r="C141" s="27">
        <f t="shared" si="70"/>
        <v>495.51405014733973</v>
      </c>
      <c r="D141" s="27">
        <f t="shared" si="71"/>
        <v>481.382668180758</v>
      </c>
      <c r="E141" s="27">
        <f t="shared" si="84"/>
        <v>169409.14881090709</v>
      </c>
      <c r="F141" s="27">
        <f t="shared" si="85"/>
        <v>59590.851189092878</v>
      </c>
      <c r="G141" s="27">
        <f t="shared" si="66"/>
        <v>200586.76107706095</v>
      </c>
      <c r="H141" s="27">
        <f t="shared" si="86"/>
        <v>0</v>
      </c>
      <c r="I141" s="27">
        <f t="shared" si="72"/>
        <v>96.619158363237318</v>
      </c>
      <c r="J141" s="27">
        <f t="shared" si="73"/>
        <v>289.85747508971195</v>
      </c>
      <c r="K141" s="27">
        <f t="shared" si="74"/>
        <v>173.91448505382718</v>
      </c>
      <c r="L141" s="27">
        <f t="shared" si="75"/>
        <v>77.29532669058986</v>
      </c>
      <c r="M141" s="7">
        <f t="shared" si="76"/>
        <v>1.2748272643256011</v>
      </c>
      <c r="N141" s="27">
        <f t="shared" si="129"/>
        <v>637.68644519736631</v>
      </c>
      <c r="O141" s="7">
        <f t="shared" si="77"/>
        <v>1.6157026632662359</v>
      </c>
      <c r="P141" s="27">
        <f t="shared" si="78"/>
        <v>2585.1242612259775</v>
      </c>
      <c r="Q141" s="27">
        <f t="shared" si="79"/>
        <v>2455.8680481646784</v>
      </c>
      <c r="R141" s="7">
        <f t="shared" si="80"/>
        <v>1.6157026632662359</v>
      </c>
      <c r="S141" s="27">
        <f t="shared" si="67"/>
        <v>369995.90988796804</v>
      </c>
      <c r="T141" s="27">
        <f t="shared" si="81"/>
        <v>841.2848846392144</v>
      </c>
      <c r="U141" s="27">
        <f t="shared" si="87"/>
        <v>33320.478383722162</v>
      </c>
      <c r="V141" s="7">
        <f>-SUM(T$24:T141)/T$23</f>
        <v>3.6763436452788905</v>
      </c>
      <c r="W141" s="27">
        <f t="shared" si="68"/>
        <v>0</v>
      </c>
      <c r="X141" s="27">
        <f t="shared" si="88"/>
        <v>185492.77445109957</v>
      </c>
      <c r="Y141" s="7">
        <f>-SUM(W$24:W141)/W$23</f>
        <v>15.899018028200768</v>
      </c>
      <c r="Z141" s="29"/>
      <c r="AA141" s="27">
        <f t="shared" si="89"/>
        <v>976.89671832809768</v>
      </c>
      <c r="AB141" s="27">
        <f t="shared" si="90"/>
        <v>495.51405014733973</v>
      </c>
      <c r="AC141" s="27">
        <f t="shared" si="91"/>
        <v>481.382668180758</v>
      </c>
      <c r="AD141" s="27">
        <f t="shared" si="92"/>
        <v>169409.14881090709</v>
      </c>
      <c r="AE141" s="27">
        <f t="shared" si="93"/>
        <v>59590.851189092878</v>
      </c>
      <c r="AF141" s="27">
        <f t="shared" si="94"/>
        <v>200586.76107706095</v>
      </c>
      <c r="AG141" s="27">
        <f t="shared" si="95"/>
        <v>0</v>
      </c>
      <c r="AH141" s="27">
        <f t="shared" si="96"/>
        <v>96.619158363237318</v>
      </c>
      <c r="AI141" s="27">
        <f t="shared" si="97"/>
        <v>289.85747508971195</v>
      </c>
      <c r="AJ141" s="27">
        <f t="shared" si="98"/>
        <v>173.91448505382718</v>
      </c>
      <c r="AK141" s="27">
        <f t="shared" si="99"/>
        <v>77.29532669058986</v>
      </c>
      <c r="AL141" s="7">
        <f t="shared" si="100"/>
        <v>1.2748272643256011</v>
      </c>
      <c r="AM141" s="27">
        <f t="shared" si="130"/>
        <v>637.68644519736631</v>
      </c>
      <c r="AN141" s="7">
        <f t="shared" si="101"/>
        <v>1.6157026632662359</v>
      </c>
      <c r="AO141" s="27">
        <f t="shared" si="102"/>
        <v>2585.1242612259775</v>
      </c>
      <c r="AP141" s="27">
        <f t="shared" si="103"/>
        <v>2455.8680481646784</v>
      </c>
      <c r="AQ141" s="7">
        <f t="shared" si="104"/>
        <v>1.6157026632662359</v>
      </c>
      <c r="AR141" s="27">
        <f t="shared" si="105"/>
        <v>369995.90988796804</v>
      </c>
      <c r="AS141" s="27">
        <f t="shared" si="106"/>
        <v>841.2848846392144</v>
      </c>
      <c r="AT141" s="27">
        <f t="shared" si="107"/>
        <v>33320.478383722162</v>
      </c>
      <c r="AU141" s="7">
        <f>-SUM(AS$24:AS141)/AS$23</f>
        <v>3.6763436452788905</v>
      </c>
      <c r="AV141" s="27">
        <f t="shared" si="82"/>
        <v>0</v>
      </c>
      <c r="AW141" s="27">
        <f t="shared" si="108"/>
        <v>185492.77445109957</v>
      </c>
      <c r="AX141" s="7">
        <f>-SUM(AV$24:AV141)/AV$23</f>
        <v>15.899018028200768</v>
      </c>
      <c r="AY141" s="28"/>
      <c r="AZ141" s="27">
        <f t="shared" si="109"/>
        <v>976.89671832809768</v>
      </c>
      <c r="BA141" s="27">
        <f t="shared" si="110"/>
        <v>495.51405014733973</v>
      </c>
      <c r="BB141" s="27">
        <f t="shared" si="111"/>
        <v>481.382668180758</v>
      </c>
      <c r="BC141" s="27">
        <f t="shared" si="112"/>
        <v>169409.14881090709</v>
      </c>
      <c r="BD141" s="27">
        <f t="shared" si="113"/>
        <v>59590.851189092878</v>
      </c>
      <c r="BE141" s="27">
        <f t="shared" si="114"/>
        <v>200586.76107706095</v>
      </c>
      <c r="BF141" s="27">
        <f t="shared" si="115"/>
        <v>0</v>
      </c>
      <c r="BG141" s="27">
        <f t="shared" si="116"/>
        <v>96.619158363237318</v>
      </c>
      <c r="BH141" s="27">
        <f t="shared" si="117"/>
        <v>289.85747508971195</v>
      </c>
      <c r="BI141" s="27">
        <f t="shared" si="118"/>
        <v>173.91448505382718</v>
      </c>
      <c r="BJ141" s="27">
        <f t="shared" si="119"/>
        <v>77.29532669058986</v>
      </c>
      <c r="BK141" s="7">
        <f t="shared" si="120"/>
        <v>1.2748272643256011</v>
      </c>
      <c r="BL141" s="27">
        <f t="shared" si="131"/>
        <v>637.68644519736631</v>
      </c>
      <c r="BM141" s="7">
        <f t="shared" si="121"/>
        <v>1.6157026632662359</v>
      </c>
      <c r="BN141" s="27">
        <f t="shared" si="122"/>
        <v>2585.1242612259775</v>
      </c>
      <c r="BO141" s="27">
        <f t="shared" si="123"/>
        <v>2455.8680481646784</v>
      </c>
      <c r="BP141" s="7">
        <f t="shared" si="124"/>
        <v>1.6157026632662359</v>
      </c>
      <c r="BQ141" s="27">
        <f t="shared" si="125"/>
        <v>369995.90988796804</v>
      </c>
      <c r="BR141" s="27">
        <f t="shared" si="126"/>
        <v>841.2848846392144</v>
      </c>
      <c r="BS141" s="27">
        <f t="shared" si="127"/>
        <v>33320.478383722162</v>
      </c>
      <c r="BT141" s="7">
        <f>-SUM(BR$24:BR141)/BR$23</f>
        <v>3.6763436452788905</v>
      </c>
      <c r="BU141" s="27">
        <f t="shared" si="83"/>
        <v>0</v>
      </c>
      <c r="BV141" s="27">
        <f t="shared" si="128"/>
        <v>185492.77445109957</v>
      </c>
      <c r="BW141" s="7">
        <f>-SUM(BU$24:BU141)/BU$23</f>
        <v>15.899018028200768</v>
      </c>
      <c r="BX141" s="14"/>
      <c r="BY141" s="3"/>
      <c r="BZ141" s="3"/>
      <c r="CA141" s="3"/>
      <c r="CB141" s="3"/>
      <c r="CC141" s="3"/>
      <c r="CD141" s="3"/>
      <c r="CE141" s="3"/>
      <c r="CF141" s="3"/>
      <c r="CG141" s="3"/>
      <c r="CH141" s="3"/>
      <c r="CI141" s="3"/>
      <c r="CJ141" s="3"/>
      <c r="CK141" s="3"/>
      <c r="CL141" s="3"/>
      <c r="CM141" s="3"/>
      <c r="CN141" s="3"/>
      <c r="CO141" s="3"/>
    </row>
    <row r="142" spans="1:93" x14ac:dyDescent="0.25">
      <c r="A142" s="23">
        <v>119</v>
      </c>
      <c r="B142" s="27">
        <f t="shared" si="69"/>
        <v>976.89671832809768</v>
      </c>
      <c r="C142" s="27">
        <f t="shared" si="70"/>
        <v>494.11001736514589</v>
      </c>
      <c r="D142" s="27">
        <f t="shared" si="71"/>
        <v>482.78670096295184</v>
      </c>
      <c r="E142" s="27">
        <f t="shared" si="84"/>
        <v>168926.36210994414</v>
      </c>
      <c r="F142" s="27">
        <f t="shared" si="85"/>
        <v>60073.637890055834</v>
      </c>
      <c r="G142" s="27">
        <f t="shared" si="66"/>
        <v>202576.95691435103</v>
      </c>
      <c r="H142" s="27">
        <f t="shared" si="86"/>
        <v>0</v>
      </c>
      <c r="I142" s="27">
        <f t="shared" si="72"/>
        <v>96.818178009995592</v>
      </c>
      <c r="J142" s="27">
        <f t="shared" si="73"/>
        <v>290.4545340299868</v>
      </c>
      <c r="K142" s="27">
        <f t="shared" si="74"/>
        <v>174.27272041799208</v>
      </c>
      <c r="L142" s="27">
        <f t="shared" si="75"/>
        <v>77.45454240799647</v>
      </c>
      <c r="M142" s="7">
        <f t="shared" si="76"/>
        <v>1.2774531997624434</v>
      </c>
      <c r="N142" s="27">
        <f t="shared" si="129"/>
        <v>638.9999748659709</v>
      </c>
      <c r="O142" s="7">
        <f t="shared" si="77"/>
        <v>1.6222852359139528</v>
      </c>
      <c r="P142" s="27">
        <f t="shared" si="78"/>
        <v>2595.6563774623246</v>
      </c>
      <c r="Q142" s="27">
        <f t="shared" si="79"/>
        <v>2465.8735585892082</v>
      </c>
      <c r="R142" s="7">
        <f t="shared" si="80"/>
        <v>1.6222852359139528</v>
      </c>
      <c r="S142" s="27">
        <f t="shared" si="67"/>
        <v>371503.3190242952</v>
      </c>
      <c r="T142" s="27">
        <f t="shared" si="81"/>
        <v>849.97686539513961</v>
      </c>
      <c r="U142" s="27">
        <f t="shared" si="87"/>
        <v>34170.455249117302</v>
      </c>
      <c r="V142" s="7">
        <f>-SUM(T$24:T142)/T$23</f>
        <v>3.7446148794471745</v>
      </c>
      <c r="W142" s="27">
        <f t="shared" si="68"/>
        <v>0</v>
      </c>
      <c r="X142" s="27">
        <f t="shared" si="88"/>
        <v>185492.77445109957</v>
      </c>
      <c r="Y142" s="7">
        <f>-SUM(W$24:W142)/W$23</f>
        <v>15.899018028200768</v>
      </c>
      <c r="Z142" s="29"/>
      <c r="AA142" s="27">
        <f t="shared" si="89"/>
        <v>976.89671832809768</v>
      </c>
      <c r="AB142" s="27">
        <f t="shared" si="90"/>
        <v>494.11001736514589</v>
      </c>
      <c r="AC142" s="27">
        <f t="shared" si="91"/>
        <v>482.78670096295184</v>
      </c>
      <c r="AD142" s="27">
        <f t="shared" si="92"/>
        <v>168926.36210994414</v>
      </c>
      <c r="AE142" s="27">
        <f t="shared" si="93"/>
        <v>60073.637890055834</v>
      </c>
      <c r="AF142" s="27">
        <f t="shared" si="94"/>
        <v>202576.95691435103</v>
      </c>
      <c r="AG142" s="27">
        <f t="shared" si="95"/>
        <v>0</v>
      </c>
      <c r="AH142" s="27">
        <f t="shared" si="96"/>
        <v>96.818178009995592</v>
      </c>
      <c r="AI142" s="27">
        <f t="shared" si="97"/>
        <v>290.4545340299868</v>
      </c>
      <c r="AJ142" s="27">
        <f t="shared" si="98"/>
        <v>174.27272041799208</v>
      </c>
      <c r="AK142" s="27">
        <f t="shared" si="99"/>
        <v>77.45454240799647</v>
      </c>
      <c r="AL142" s="7">
        <f t="shared" si="100"/>
        <v>1.2774531997624434</v>
      </c>
      <c r="AM142" s="27">
        <f t="shared" si="130"/>
        <v>638.9999748659709</v>
      </c>
      <c r="AN142" s="7">
        <f t="shared" si="101"/>
        <v>1.6222852359139528</v>
      </c>
      <c r="AO142" s="27">
        <f t="shared" si="102"/>
        <v>2595.6563774623246</v>
      </c>
      <c r="AP142" s="27">
        <f t="shared" si="103"/>
        <v>2465.8735585892082</v>
      </c>
      <c r="AQ142" s="7">
        <f t="shared" si="104"/>
        <v>1.6222852359139528</v>
      </c>
      <c r="AR142" s="27">
        <f t="shared" si="105"/>
        <v>371503.3190242952</v>
      </c>
      <c r="AS142" s="27">
        <f t="shared" si="106"/>
        <v>849.97686539513961</v>
      </c>
      <c r="AT142" s="27">
        <f t="shared" si="107"/>
        <v>34170.455249117302</v>
      </c>
      <c r="AU142" s="7">
        <f>-SUM(AS$24:AS142)/AS$23</f>
        <v>3.7446148794471745</v>
      </c>
      <c r="AV142" s="27">
        <f t="shared" si="82"/>
        <v>0</v>
      </c>
      <c r="AW142" s="27">
        <f t="shared" si="108"/>
        <v>185492.77445109957</v>
      </c>
      <c r="AX142" s="7">
        <f>-SUM(AV$24:AV142)/AV$23</f>
        <v>15.899018028200768</v>
      </c>
      <c r="AY142" s="28"/>
      <c r="AZ142" s="27">
        <f t="shared" si="109"/>
        <v>976.89671832809768</v>
      </c>
      <c r="BA142" s="27">
        <f t="shared" si="110"/>
        <v>494.11001736514589</v>
      </c>
      <c r="BB142" s="27">
        <f t="shared" si="111"/>
        <v>482.78670096295184</v>
      </c>
      <c r="BC142" s="27">
        <f t="shared" si="112"/>
        <v>168926.36210994414</v>
      </c>
      <c r="BD142" s="27">
        <f t="shared" si="113"/>
        <v>60073.637890055834</v>
      </c>
      <c r="BE142" s="27">
        <f t="shared" si="114"/>
        <v>202576.95691435103</v>
      </c>
      <c r="BF142" s="27">
        <f t="shared" si="115"/>
        <v>0</v>
      </c>
      <c r="BG142" s="27">
        <f t="shared" si="116"/>
        <v>96.818178009995592</v>
      </c>
      <c r="BH142" s="27">
        <f t="shared" si="117"/>
        <v>290.4545340299868</v>
      </c>
      <c r="BI142" s="27">
        <f t="shared" si="118"/>
        <v>174.27272041799208</v>
      </c>
      <c r="BJ142" s="27">
        <f t="shared" si="119"/>
        <v>77.45454240799647</v>
      </c>
      <c r="BK142" s="7">
        <f t="shared" si="120"/>
        <v>1.2774531997624434</v>
      </c>
      <c r="BL142" s="27">
        <f t="shared" si="131"/>
        <v>638.9999748659709</v>
      </c>
      <c r="BM142" s="7">
        <f t="shared" si="121"/>
        <v>1.6222852359139528</v>
      </c>
      <c r="BN142" s="27">
        <f t="shared" si="122"/>
        <v>2595.6563774623246</v>
      </c>
      <c r="BO142" s="27">
        <f t="shared" si="123"/>
        <v>2465.8735585892082</v>
      </c>
      <c r="BP142" s="7">
        <f t="shared" si="124"/>
        <v>1.6222852359139528</v>
      </c>
      <c r="BQ142" s="27">
        <f t="shared" si="125"/>
        <v>371503.3190242952</v>
      </c>
      <c r="BR142" s="27">
        <f t="shared" si="126"/>
        <v>849.97686539513961</v>
      </c>
      <c r="BS142" s="27">
        <f t="shared" si="127"/>
        <v>34170.455249117302</v>
      </c>
      <c r="BT142" s="7">
        <f>-SUM(BR$24:BR142)/BR$23</f>
        <v>3.7446148794471745</v>
      </c>
      <c r="BU142" s="27">
        <f t="shared" si="83"/>
        <v>0</v>
      </c>
      <c r="BV142" s="27">
        <f t="shared" si="128"/>
        <v>185492.77445109957</v>
      </c>
      <c r="BW142" s="7">
        <f>-SUM(BU$24:BU142)/BU$23</f>
        <v>15.899018028200768</v>
      </c>
      <c r="BX142" s="14"/>
      <c r="BY142" s="3"/>
      <c r="BZ142" s="3"/>
      <c r="CA142" s="3"/>
      <c r="CB142" s="3"/>
      <c r="CC142" s="3"/>
      <c r="CD142" s="3"/>
      <c r="CE142" s="3"/>
      <c r="CF142" s="3"/>
      <c r="CG142" s="3"/>
      <c r="CH142" s="3"/>
      <c r="CI142" s="3"/>
      <c r="CJ142" s="3"/>
      <c r="CK142" s="3"/>
      <c r="CL142" s="3"/>
      <c r="CM142" s="3"/>
      <c r="CN142" s="3"/>
      <c r="CO142" s="3"/>
    </row>
    <row r="143" spans="1:93" x14ac:dyDescent="0.25">
      <c r="A143" s="23">
        <v>120</v>
      </c>
      <c r="B143" s="27">
        <f t="shared" si="69"/>
        <v>976.89671832809768</v>
      </c>
      <c r="C143" s="27">
        <f t="shared" si="70"/>
        <v>492.70188948733716</v>
      </c>
      <c r="D143" s="27">
        <f t="shared" si="71"/>
        <v>484.19482884076058</v>
      </c>
      <c r="E143" s="27">
        <f t="shared" si="84"/>
        <v>168442.16728110338</v>
      </c>
      <c r="F143" s="27">
        <f t="shared" si="85"/>
        <v>60557.832718896592</v>
      </c>
      <c r="G143" s="27">
        <f t="shared" si="66"/>
        <v>204574.70225093293</v>
      </c>
      <c r="H143" s="27">
        <f t="shared" si="86"/>
        <v>0</v>
      </c>
      <c r="I143" s="27">
        <f t="shared" si="72"/>
        <v>97.017607604640688</v>
      </c>
      <c r="J143" s="27">
        <f t="shared" si="73"/>
        <v>291.05282281392209</v>
      </c>
      <c r="K143" s="27">
        <f t="shared" si="74"/>
        <v>174.63169368835324</v>
      </c>
      <c r="L143" s="27">
        <f t="shared" si="75"/>
        <v>77.61408608371255</v>
      </c>
      <c r="M143" s="7">
        <f t="shared" si="76"/>
        <v>1.2800845441963409</v>
      </c>
      <c r="N143" s="27">
        <f t="shared" si="129"/>
        <v>640.31621019062857</v>
      </c>
      <c r="O143" s="7">
        <f t="shared" si="77"/>
        <v>1.6288946267774513</v>
      </c>
      <c r="P143" s="27">
        <f t="shared" si="78"/>
        <v>2606.2314028439223</v>
      </c>
      <c r="Q143" s="27">
        <f t="shared" si="79"/>
        <v>2475.9198327017261</v>
      </c>
      <c r="R143" s="7">
        <f t="shared" si="80"/>
        <v>1.6288946267774513</v>
      </c>
      <c r="S143" s="27">
        <f t="shared" si="67"/>
        <v>373016.86953203636</v>
      </c>
      <c r="T143" s="27">
        <f t="shared" si="81"/>
        <v>858.70690418299978</v>
      </c>
      <c r="U143" s="27">
        <f t="shared" si="87"/>
        <v>35029.162153300298</v>
      </c>
      <c r="V143" s="7">
        <f>-SUM(T$24:T143)/T$23</f>
        <v>3.8135873215502265</v>
      </c>
      <c r="W143" s="27">
        <f t="shared" si="68"/>
        <v>0</v>
      </c>
      <c r="X143" s="27">
        <f t="shared" si="88"/>
        <v>185492.77445109957</v>
      </c>
      <c r="Y143" s="7">
        <f>-SUM(W$24:W143)/W$23</f>
        <v>15.899018028200768</v>
      </c>
      <c r="Z143" s="29"/>
      <c r="AA143" s="27">
        <f t="shared" si="89"/>
        <v>976.89671832809768</v>
      </c>
      <c r="AB143" s="27">
        <f t="shared" si="90"/>
        <v>492.70188948733716</v>
      </c>
      <c r="AC143" s="27">
        <f t="shared" si="91"/>
        <v>484.19482884076058</v>
      </c>
      <c r="AD143" s="27">
        <f t="shared" si="92"/>
        <v>168442.16728110338</v>
      </c>
      <c r="AE143" s="27">
        <f t="shared" si="93"/>
        <v>60557.832718896592</v>
      </c>
      <c r="AF143" s="27">
        <f t="shared" si="94"/>
        <v>204574.70225093293</v>
      </c>
      <c r="AG143" s="27">
        <f t="shared" si="95"/>
        <v>0</v>
      </c>
      <c r="AH143" s="27">
        <f t="shared" si="96"/>
        <v>97.017607604640688</v>
      </c>
      <c r="AI143" s="27">
        <f t="shared" si="97"/>
        <v>291.05282281392209</v>
      </c>
      <c r="AJ143" s="27">
        <f t="shared" si="98"/>
        <v>174.63169368835324</v>
      </c>
      <c r="AK143" s="27">
        <f t="shared" si="99"/>
        <v>77.61408608371255</v>
      </c>
      <c r="AL143" s="7">
        <f t="shared" si="100"/>
        <v>1.2800845441963409</v>
      </c>
      <c r="AM143" s="27">
        <f t="shared" si="130"/>
        <v>640.31621019062857</v>
      </c>
      <c r="AN143" s="7">
        <f t="shared" si="101"/>
        <v>1.6288946267774513</v>
      </c>
      <c r="AO143" s="27">
        <f t="shared" si="102"/>
        <v>2606.2314028439223</v>
      </c>
      <c r="AP143" s="27">
        <f t="shared" si="103"/>
        <v>2475.9198327017261</v>
      </c>
      <c r="AQ143" s="7">
        <f t="shared" si="104"/>
        <v>1.6288946267774513</v>
      </c>
      <c r="AR143" s="27">
        <f t="shared" si="105"/>
        <v>373016.86953203636</v>
      </c>
      <c r="AS143" s="27">
        <f t="shared" si="106"/>
        <v>858.70690418299978</v>
      </c>
      <c r="AT143" s="27">
        <f t="shared" si="107"/>
        <v>35029.162153300298</v>
      </c>
      <c r="AU143" s="7">
        <f>-SUM(AS$24:AS143)/AS$23</f>
        <v>3.8135873215502265</v>
      </c>
      <c r="AV143" s="27">
        <f t="shared" si="82"/>
        <v>0</v>
      </c>
      <c r="AW143" s="27">
        <f t="shared" si="108"/>
        <v>185492.77445109957</v>
      </c>
      <c r="AX143" s="7">
        <f>-SUM(AV$24:AV143)/AV$23</f>
        <v>15.899018028200768</v>
      </c>
      <c r="AY143" s="28"/>
      <c r="AZ143" s="27">
        <f t="shared" si="109"/>
        <v>976.89671832809768</v>
      </c>
      <c r="BA143" s="27">
        <f t="shared" si="110"/>
        <v>492.70188948733716</v>
      </c>
      <c r="BB143" s="27">
        <f t="shared" si="111"/>
        <v>484.19482884076058</v>
      </c>
      <c r="BC143" s="27">
        <f t="shared" si="112"/>
        <v>168442.16728110338</v>
      </c>
      <c r="BD143" s="27">
        <f t="shared" si="113"/>
        <v>60557.832718896592</v>
      </c>
      <c r="BE143" s="27">
        <f t="shared" si="114"/>
        <v>204574.70225093293</v>
      </c>
      <c r="BF143" s="27">
        <f t="shared" si="115"/>
        <v>0</v>
      </c>
      <c r="BG143" s="27">
        <f t="shared" si="116"/>
        <v>97.017607604640688</v>
      </c>
      <c r="BH143" s="27">
        <f t="shared" si="117"/>
        <v>291.05282281392209</v>
      </c>
      <c r="BI143" s="27">
        <f t="shared" si="118"/>
        <v>174.63169368835324</v>
      </c>
      <c r="BJ143" s="27">
        <f t="shared" si="119"/>
        <v>77.61408608371255</v>
      </c>
      <c r="BK143" s="7">
        <f t="shared" si="120"/>
        <v>1.2800845441963409</v>
      </c>
      <c r="BL143" s="27">
        <f t="shared" si="131"/>
        <v>640.31621019062857</v>
      </c>
      <c r="BM143" s="7">
        <f t="shared" si="121"/>
        <v>1.6288946267774513</v>
      </c>
      <c r="BN143" s="27">
        <f t="shared" si="122"/>
        <v>2606.2314028439223</v>
      </c>
      <c r="BO143" s="27">
        <f t="shared" si="123"/>
        <v>2475.9198327017261</v>
      </c>
      <c r="BP143" s="7">
        <f t="shared" si="124"/>
        <v>1.6288946267774513</v>
      </c>
      <c r="BQ143" s="27">
        <f t="shared" si="125"/>
        <v>373016.86953203636</v>
      </c>
      <c r="BR143" s="27">
        <f t="shared" si="126"/>
        <v>858.70690418299978</v>
      </c>
      <c r="BS143" s="27">
        <f t="shared" si="127"/>
        <v>35029.162153300298</v>
      </c>
      <c r="BT143" s="7">
        <f>-SUM(BR$24:BR143)/BR$23</f>
        <v>3.8135873215502265</v>
      </c>
      <c r="BU143" s="27">
        <f t="shared" si="83"/>
        <v>0</v>
      </c>
      <c r="BV143" s="27">
        <f t="shared" si="128"/>
        <v>185492.77445109957</v>
      </c>
      <c r="BW143" s="7">
        <f>-SUM(BU$24:BU143)/BU$23</f>
        <v>15.899018028200768</v>
      </c>
      <c r="BX143" s="14"/>
      <c r="BY143" s="3"/>
      <c r="BZ143" s="3"/>
      <c r="CA143" s="3"/>
      <c r="CB143" s="3"/>
      <c r="CC143" s="3"/>
      <c r="CD143" s="3"/>
      <c r="CE143" s="3"/>
      <c r="CF143" s="3"/>
      <c r="CG143" s="3"/>
      <c r="CH143" s="3"/>
      <c r="CI143" s="3"/>
      <c r="CJ143" s="3"/>
      <c r="CK143" s="3"/>
      <c r="CL143" s="3"/>
      <c r="CM143" s="3"/>
      <c r="CN143" s="3"/>
      <c r="CO143" s="3"/>
    </row>
    <row r="144" spans="1:93" x14ac:dyDescent="0.25">
      <c r="A144" s="23">
        <v>121</v>
      </c>
      <c r="B144" s="27">
        <f t="shared" si="69"/>
        <v>976.89671832809768</v>
      </c>
      <c r="C144" s="27">
        <f t="shared" si="70"/>
        <v>491.28965456988504</v>
      </c>
      <c r="D144" s="27">
        <f t="shared" si="71"/>
        <v>485.60706375821269</v>
      </c>
      <c r="E144" s="27">
        <f t="shared" si="84"/>
        <v>167956.56021734516</v>
      </c>
      <c r="F144" s="27">
        <f t="shared" si="85"/>
        <v>61043.439782654808</v>
      </c>
      <c r="G144" s="27">
        <f t="shared" si="66"/>
        <v>206580.02621455368</v>
      </c>
      <c r="H144" s="27">
        <f t="shared" si="86"/>
        <v>0</v>
      </c>
      <c r="I144" s="27">
        <f t="shared" si="72"/>
        <v>97.217447991598092</v>
      </c>
      <c r="J144" s="27">
        <f t="shared" si="73"/>
        <v>291.65234397479429</v>
      </c>
      <c r="K144" s="27">
        <f t="shared" si="74"/>
        <v>174.99140638487657</v>
      </c>
      <c r="L144" s="27">
        <f t="shared" si="75"/>
        <v>77.773958393278463</v>
      </c>
      <c r="M144" s="7">
        <f t="shared" si="76"/>
        <v>1.2827213087689415</v>
      </c>
      <c r="N144" s="27">
        <f t="shared" si="129"/>
        <v>641.63515674454743</v>
      </c>
      <c r="O144" s="7">
        <f t="shared" si="77"/>
        <v>1.6355309451174624</v>
      </c>
      <c r="P144" s="27">
        <f t="shared" si="78"/>
        <v>2616.84951218794</v>
      </c>
      <c r="Q144" s="27">
        <f t="shared" si="79"/>
        <v>2486.0070365785427</v>
      </c>
      <c r="R144" s="7">
        <f t="shared" si="80"/>
        <v>1.6355309451174624</v>
      </c>
      <c r="S144" s="27">
        <f t="shared" si="67"/>
        <v>374536.58643189888</v>
      </c>
      <c r="T144" s="27">
        <f t="shared" si="81"/>
        <v>867.47516150589763</v>
      </c>
      <c r="U144" s="27">
        <f t="shared" si="87"/>
        <v>35896.637314806198</v>
      </c>
      <c r="V144" s="7">
        <f>-SUM(T$24:T144)/T$23</f>
        <v>3.8832640413498973</v>
      </c>
      <c r="W144" s="27">
        <f t="shared" si="68"/>
        <v>0</v>
      </c>
      <c r="X144" s="27">
        <f t="shared" si="88"/>
        <v>185492.77445109957</v>
      </c>
      <c r="Y144" s="7">
        <f>-SUM(W$24:W144)/W$23</f>
        <v>15.899018028200768</v>
      </c>
      <c r="Z144" s="29"/>
      <c r="AA144" s="27">
        <f t="shared" si="89"/>
        <v>976.89671832809768</v>
      </c>
      <c r="AB144" s="27">
        <f t="shared" si="90"/>
        <v>491.28965456988504</v>
      </c>
      <c r="AC144" s="27">
        <f t="shared" si="91"/>
        <v>485.60706375821269</v>
      </c>
      <c r="AD144" s="27">
        <f t="shared" si="92"/>
        <v>167956.56021734516</v>
      </c>
      <c r="AE144" s="27">
        <f t="shared" si="93"/>
        <v>61043.439782654808</v>
      </c>
      <c r="AF144" s="27">
        <f t="shared" si="94"/>
        <v>206580.02621455368</v>
      </c>
      <c r="AG144" s="27">
        <f t="shared" si="95"/>
        <v>0</v>
      </c>
      <c r="AH144" s="27">
        <f t="shared" si="96"/>
        <v>97.217447991598092</v>
      </c>
      <c r="AI144" s="27">
        <f t="shared" si="97"/>
        <v>291.65234397479429</v>
      </c>
      <c r="AJ144" s="27">
        <f t="shared" si="98"/>
        <v>174.99140638487657</v>
      </c>
      <c r="AK144" s="27">
        <f t="shared" si="99"/>
        <v>77.773958393278463</v>
      </c>
      <c r="AL144" s="7">
        <f t="shared" si="100"/>
        <v>1.2827213087689415</v>
      </c>
      <c r="AM144" s="27">
        <f t="shared" si="130"/>
        <v>641.63515674454743</v>
      </c>
      <c r="AN144" s="7">
        <f t="shared" si="101"/>
        <v>1.6355309451174624</v>
      </c>
      <c r="AO144" s="27">
        <f t="shared" si="102"/>
        <v>2616.84951218794</v>
      </c>
      <c r="AP144" s="27">
        <f t="shared" si="103"/>
        <v>2486.0070365785427</v>
      </c>
      <c r="AQ144" s="7">
        <f t="shared" si="104"/>
        <v>1.6355309451174624</v>
      </c>
      <c r="AR144" s="27">
        <f t="shared" si="105"/>
        <v>374536.58643189888</v>
      </c>
      <c r="AS144" s="27">
        <f t="shared" si="106"/>
        <v>867.47516150589763</v>
      </c>
      <c r="AT144" s="27">
        <f t="shared" si="107"/>
        <v>35896.637314806198</v>
      </c>
      <c r="AU144" s="7">
        <f>-SUM(AS$24:AS144)/AS$23</f>
        <v>3.8832640413498973</v>
      </c>
      <c r="AV144" s="27">
        <f t="shared" si="82"/>
        <v>0</v>
      </c>
      <c r="AW144" s="27">
        <f t="shared" si="108"/>
        <v>185492.77445109957</v>
      </c>
      <c r="AX144" s="7">
        <f>-SUM(AV$24:AV144)/AV$23</f>
        <v>15.899018028200768</v>
      </c>
      <c r="AY144" s="28"/>
      <c r="AZ144" s="27">
        <f t="shared" si="109"/>
        <v>976.89671832809768</v>
      </c>
      <c r="BA144" s="27">
        <f t="shared" si="110"/>
        <v>491.28965456988504</v>
      </c>
      <c r="BB144" s="27">
        <f t="shared" si="111"/>
        <v>485.60706375821269</v>
      </c>
      <c r="BC144" s="27">
        <f t="shared" si="112"/>
        <v>167956.56021734516</v>
      </c>
      <c r="BD144" s="27">
        <f t="shared" si="113"/>
        <v>61043.439782654808</v>
      </c>
      <c r="BE144" s="27">
        <f t="shared" si="114"/>
        <v>206580.02621455368</v>
      </c>
      <c r="BF144" s="27">
        <f t="shared" si="115"/>
        <v>0</v>
      </c>
      <c r="BG144" s="27">
        <f t="shared" si="116"/>
        <v>97.217447991598092</v>
      </c>
      <c r="BH144" s="27">
        <f t="shared" si="117"/>
        <v>291.65234397479429</v>
      </c>
      <c r="BI144" s="27">
        <f t="shared" si="118"/>
        <v>174.99140638487657</v>
      </c>
      <c r="BJ144" s="27">
        <f t="shared" si="119"/>
        <v>77.773958393278463</v>
      </c>
      <c r="BK144" s="7">
        <f t="shared" si="120"/>
        <v>1.2827213087689415</v>
      </c>
      <c r="BL144" s="27">
        <f t="shared" si="131"/>
        <v>641.63515674454743</v>
      </c>
      <c r="BM144" s="7">
        <f t="shared" si="121"/>
        <v>1.6355309451174624</v>
      </c>
      <c r="BN144" s="27">
        <f t="shared" si="122"/>
        <v>2616.84951218794</v>
      </c>
      <c r="BO144" s="27">
        <f t="shared" si="123"/>
        <v>2486.0070365785427</v>
      </c>
      <c r="BP144" s="7">
        <f t="shared" si="124"/>
        <v>1.6355309451174624</v>
      </c>
      <c r="BQ144" s="27">
        <f t="shared" si="125"/>
        <v>374536.58643189888</v>
      </c>
      <c r="BR144" s="27">
        <f t="shared" si="126"/>
        <v>867.47516150589763</v>
      </c>
      <c r="BS144" s="27">
        <f t="shared" si="127"/>
        <v>35896.637314806198</v>
      </c>
      <c r="BT144" s="7">
        <f>-SUM(BR$24:BR144)/BR$23</f>
        <v>3.8832640413498973</v>
      </c>
      <c r="BU144" s="27">
        <f t="shared" si="83"/>
        <v>0</v>
      </c>
      <c r="BV144" s="27">
        <f t="shared" si="128"/>
        <v>185492.77445109957</v>
      </c>
      <c r="BW144" s="7">
        <f>-SUM(BU$24:BU144)/BU$23</f>
        <v>15.899018028200768</v>
      </c>
      <c r="BX144" s="14"/>
      <c r="BY144" s="3"/>
      <c r="BZ144" s="3"/>
      <c r="CA144" s="3"/>
      <c r="CB144" s="3"/>
      <c r="CC144" s="3"/>
      <c r="CD144" s="3"/>
      <c r="CE144" s="3"/>
      <c r="CF144" s="3"/>
      <c r="CG144" s="3"/>
      <c r="CH144" s="3"/>
      <c r="CI144" s="3"/>
      <c r="CJ144" s="3"/>
      <c r="CK144" s="3"/>
      <c r="CL144" s="3"/>
      <c r="CM144" s="3"/>
      <c r="CN144" s="3"/>
      <c r="CO144" s="3"/>
    </row>
    <row r="145" spans="1:93" x14ac:dyDescent="0.25">
      <c r="A145" s="23">
        <v>122</v>
      </c>
      <c r="B145" s="27">
        <f t="shared" si="69"/>
        <v>976.89671832809768</v>
      </c>
      <c r="C145" s="27">
        <f t="shared" si="70"/>
        <v>489.87330063392352</v>
      </c>
      <c r="D145" s="27">
        <f t="shared" si="71"/>
        <v>487.02341769417416</v>
      </c>
      <c r="E145" s="27">
        <f t="shared" si="84"/>
        <v>167469.53679965099</v>
      </c>
      <c r="F145" s="27">
        <f t="shared" si="85"/>
        <v>61530.463200348982</v>
      </c>
      <c r="G145" s="27">
        <f t="shared" si="66"/>
        <v>208592.95804687648</v>
      </c>
      <c r="H145" s="27">
        <f t="shared" si="86"/>
        <v>0</v>
      </c>
      <c r="I145" s="27">
        <f t="shared" si="72"/>
        <v>97.417700017032729</v>
      </c>
      <c r="J145" s="27">
        <f t="shared" si="73"/>
        <v>292.25310005109822</v>
      </c>
      <c r="K145" s="27">
        <f t="shared" si="74"/>
        <v>175.35186003065894</v>
      </c>
      <c r="L145" s="27">
        <f t="shared" si="75"/>
        <v>77.934160013626183</v>
      </c>
      <c r="M145" s="7">
        <f t="shared" si="76"/>
        <v>1.2853635046448439</v>
      </c>
      <c r="N145" s="27">
        <f t="shared" si="129"/>
        <v>642.95682011241604</v>
      </c>
      <c r="O145" s="7">
        <f t="shared" si="77"/>
        <v>1.6421943006398583</v>
      </c>
      <c r="P145" s="27">
        <f t="shared" si="78"/>
        <v>2627.5108810237734</v>
      </c>
      <c r="Q145" s="27">
        <f t="shared" si="79"/>
        <v>2496.1353369725848</v>
      </c>
      <c r="R145" s="7">
        <f t="shared" si="80"/>
        <v>1.6421943006398583</v>
      </c>
      <c r="S145" s="27">
        <f t="shared" si="67"/>
        <v>376062.49484652752</v>
      </c>
      <c r="T145" s="27">
        <f t="shared" si="81"/>
        <v>876.28179853207098</v>
      </c>
      <c r="U145" s="27">
        <f t="shared" si="87"/>
        <v>36772.91911333827</v>
      </c>
      <c r="V145" s="7">
        <f>-SUM(T$24:T145)/T$23</f>
        <v>3.9536481215532766</v>
      </c>
      <c r="W145" s="27">
        <f t="shared" si="68"/>
        <v>0</v>
      </c>
      <c r="X145" s="27">
        <f t="shared" si="88"/>
        <v>185492.77445109957</v>
      </c>
      <c r="Y145" s="7">
        <f>-SUM(W$24:W145)/W$23</f>
        <v>15.899018028200768</v>
      </c>
      <c r="Z145" s="29"/>
      <c r="AA145" s="27">
        <f t="shared" si="89"/>
        <v>976.89671832809768</v>
      </c>
      <c r="AB145" s="27">
        <f t="shared" si="90"/>
        <v>489.87330063392352</v>
      </c>
      <c r="AC145" s="27">
        <f t="shared" si="91"/>
        <v>487.02341769417416</v>
      </c>
      <c r="AD145" s="27">
        <f t="shared" si="92"/>
        <v>167469.53679965099</v>
      </c>
      <c r="AE145" s="27">
        <f t="shared" si="93"/>
        <v>61530.463200348982</v>
      </c>
      <c r="AF145" s="27">
        <f t="shared" si="94"/>
        <v>208592.95804687648</v>
      </c>
      <c r="AG145" s="27">
        <f t="shared" si="95"/>
        <v>0</v>
      </c>
      <c r="AH145" s="27">
        <f t="shared" si="96"/>
        <v>97.417700017032729</v>
      </c>
      <c r="AI145" s="27">
        <f t="shared" si="97"/>
        <v>292.25310005109822</v>
      </c>
      <c r="AJ145" s="27">
        <f t="shared" si="98"/>
        <v>175.35186003065894</v>
      </c>
      <c r="AK145" s="27">
        <f t="shared" si="99"/>
        <v>77.934160013626183</v>
      </c>
      <c r="AL145" s="7">
        <f t="shared" si="100"/>
        <v>1.2853635046448439</v>
      </c>
      <c r="AM145" s="27">
        <f t="shared" si="130"/>
        <v>642.95682011241604</v>
      </c>
      <c r="AN145" s="7">
        <f t="shared" si="101"/>
        <v>1.6421943006398583</v>
      </c>
      <c r="AO145" s="27">
        <f t="shared" si="102"/>
        <v>2627.5108810237734</v>
      </c>
      <c r="AP145" s="27">
        <f t="shared" si="103"/>
        <v>2496.1353369725848</v>
      </c>
      <c r="AQ145" s="7">
        <f t="shared" si="104"/>
        <v>1.6421943006398583</v>
      </c>
      <c r="AR145" s="27">
        <f t="shared" si="105"/>
        <v>376062.49484652752</v>
      </c>
      <c r="AS145" s="27">
        <f t="shared" si="106"/>
        <v>876.28179853207098</v>
      </c>
      <c r="AT145" s="27">
        <f t="shared" si="107"/>
        <v>36772.91911333827</v>
      </c>
      <c r="AU145" s="7">
        <f>-SUM(AS$24:AS145)/AS$23</f>
        <v>3.9536481215532766</v>
      </c>
      <c r="AV145" s="27">
        <f t="shared" si="82"/>
        <v>0</v>
      </c>
      <c r="AW145" s="27">
        <f t="shared" si="108"/>
        <v>185492.77445109957</v>
      </c>
      <c r="AX145" s="7">
        <f>-SUM(AV$24:AV145)/AV$23</f>
        <v>15.899018028200768</v>
      </c>
      <c r="AY145" s="28"/>
      <c r="AZ145" s="27">
        <f t="shared" si="109"/>
        <v>976.89671832809768</v>
      </c>
      <c r="BA145" s="27">
        <f t="shared" si="110"/>
        <v>489.87330063392352</v>
      </c>
      <c r="BB145" s="27">
        <f t="shared" si="111"/>
        <v>487.02341769417416</v>
      </c>
      <c r="BC145" s="27">
        <f t="shared" si="112"/>
        <v>167469.53679965099</v>
      </c>
      <c r="BD145" s="27">
        <f t="shared" si="113"/>
        <v>61530.463200348982</v>
      </c>
      <c r="BE145" s="27">
        <f t="shared" si="114"/>
        <v>208592.95804687648</v>
      </c>
      <c r="BF145" s="27">
        <f t="shared" si="115"/>
        <v>0</v>
      </c>
      <c r="BG145" s="27">
        <f t="shared" si="116"/>
        <v>97.417700017032729</v>
      </c>
      <c r="BH145" s="27">
        <f t="shared" si="117"/>
        <v>292.25310005109822</v>
      </c>
      <c r="BI145" s="27">
        <f t="shared" si="118"/>
        <v>175.35186003065894</v>
      </c>
      <c r="BJ145" s="27">
        <f t="shared" si="119"/>
        <v>77.934160013626183</v>
      </c>
      <c r="BK145" s="7">
        <f t="shared" si="120"/>
        <v>1.2853635046448439</v>
      </c>
      <c r="BL145" s="27">
        <f t="shared" si="131"/>
        <v>642.95682011241604</v>
      </c>
      <c r="BM145" s="7">
        <f t="shared" si="121"/>
        <v>1.6421943006398583</v>
      </c>
      <c r="BN145" s="27">
        <f t="shared" si="122"/>
        <v>2627.5108810237734</v>
      </c>
      <c r="BO145" s="27">
        <f t="shared" si="123"/>
        <v>2496.1353369725848</v>
      </c>
      <c r="BP145" s="7">
        <f t="shared" si="124"/>
        <v>1.6421943006398583</v>
      </c>
      <c r="BQ145" s="27">
        <f t="shared" si="125"/>
        <v>376062.49484652752</v>
      </c>
      <c r="BR145" s="27">
        <f t="shared" si="126"/>
        <v>876.28179853207098</v>
      </c>
      <c r="BS145" s="27">
        <f t="shared" si="127"/>
        <v>36772.91911333827</v>
      </c>
      <c r="BT145" s="7">
        <f>-SUM(BR$24:BR145)/BR$23</f>
        <v>3.9536481215532766</v>
      </c>
      <c r="BU145" s="27">
        <f t="shared" si="83"/>
        <v>0</v>
      </c>
      <c r="BV145" s="27">
        <f t="shared" si="128"/>
        <v>185492.77445109957</v>
      </c>
      <c r="BW145" s="7">
        <f>-SUM(BU$24:BU145)/BU$23</f>
        <v>15.899018028200768</v>
      </c>
      <c r="BX145" s="14"/>
      <c r="BY145" s="3"/>
      <c r="BZ145" s="3"/>
      <c r="CA145" s="3"/>
      <c r="CB145" s="3"/>
      <c r="CC145" s="3"/>
      <c r="CD145" s="3"/>
      <c r="CE145" s="3"/>
      <c r="CF145" s="3"/>
      <c r="CG145" s="3"/>
      <c r="CH145" s="3"/>
      <c r="CI145" s="3"/>
      <c r="CJ145" s="3"/>
      <c r="CK145" s="3"/>
      <c r="CL145" s="3"/>
      <c r="CM145" s="3"/>
      <c r="CN145" s="3"/>
      <c r="CO145" s="3"/>
    </row>
    <row r="146" spans="1:93" x14ac:dyDescent="0.25">
      <c r="A146" s="23">
        <v>123</v>
      </c>
      <c r="B146" s="27">
        <f t="shared" si="69"/>
        <v>976.89671832809768</v>
      </c>
      <c r="C146" s="27">
        <f t="shared" si="70"/>
        <v>488.45281566564893</v>
      </c>
      <c r="D146" s="27">
        <f t="shared" si="71"/>
        <v>488.44390266244881</v>
      </c>
      <c r="E146" s="27">
        <f t="shared" si="84"/>
        <v>166981.09289698853</v>
      </c>
      <c r="F146" s="27">
        <f t="shared" si="85"/>
        <v>62018.907103011428</v>
      </c>
      <c r="G146" s="27">
        <f t="shared" si="66"/>
        <v>210613.52710393135</v>
      </c>
      <c r="H146" s="27">
        <f t="shared" si="86"/>
        <v>0</v>
      </c>
      <c r="I146" s="27">
        <f t="shared" si="72"/>
        <v>97.618364528852481</v>
      </c>
      <c r="J146" s="27">
        <f t="shared" si="73"/>
        <v>292.85509358655747</v>
      </c>
      <c r="K146" s="27">
        <f t="shared" si="74"/>
        <v>175.7130561519345</v>
      </c>
      <c r="L146" s="27">
        <f t="shared" si="75"/>
        <v>78.094691623081985</v>
      </c>
      <c r="M146" s="7">
        <f t="shared" si="76"/>
        <v>1.2880111430116437</v>
      </c>
      <c r="N146" s="27">
        <f t="shared" si="129"/>
        <v>644.28120589042635</v>
      </c>
      <c r="O146" s="7">
        <f t="shared" si="77"/>
        <v>1.6488848034974668</v>
      </c>
      <c r="P146" s="27">
        <f t="shared" si="78"/>
        <v>2638.215685595947</v>
      </c>
      <c r="Q146" s="27">
        <f t="shared" si="79"/>
        <v>2506.3049013161494</v>
      </c>
      <c r="R146" s="7">
        <f t="shared" si="80"/>
        <v>1.6488848034974668</v>
      </c>
      <c r="S146" s="27">
        <f t="shared" si="67"/>
        <v>377594.62000091991</v>
      </c>
      <c r="T146" s="27">
        <f t="shared" si="81"/>
        <v>885.12697709762529</v>
      </c>
      <c r="U146" s="27">
        <f t="shared" si="87"/>
        <v>37658.046090435899</v>
      </c>
      <c r="V146" s="7">
        <f>-SUM(T$24:T146)/T$23</f>
        <v>4.024742657866339</v>
      </c>
      <c r="W146" s="27">
        <f t="shared" si="68"/>
        <v>0</v>
      </c>
      <c r="X146" s="27">
        <f t="shared" si="88"/>
        <v>185492.77445109957</v>
      </c>
      <c r="Y146" s="7">
        <f>-SUM(W$24:W146)/W$23</f>
        <v>15.899018028200768</v>
      </c>
      <c r="Z146" s="29"/>
      <c r="AA146" s="27">
        <f t="shared" si="89"/>
        <v>976.89671832809768</v>
      </c>
      <c r="AB146" s="27">
        <f t="shared" si="90"/>
        <v>488.45281566564893</v>
      </c>
      <c r="AC146" s="27">
        <f t="shared" si="91"/>
        <v>488.44390266244881</v>
      </c>
      <c r="AD146" s="27">
        <f t="shared" si="92"/>
        <v>166981.09289698853</v>
      </c>
      <c r="AE146" s="27">
        <f t="shared" si="93"/>
        <v>62018.907103011428</v>
      </c>
      <c r="AF146" s="27">
        <f t="shared" si="94"/>
        <v>210613.52710393135</v>
      </c>
      <c r="AG146" s="27">
        <f t="shared" si="95"/>
        <v>0</v>
      </c>
      <c r="AH146" s="27">
        <f t="shared" si="96"/>
        <v>97.618364528852481</v>
      </c>
      <c r="AI146" s="27">
        <f t="shared" si="97"/>
        <v>292.85509358655747</v>
      </c>
      <c r="AJ146" s="27">
        <f t="shared" si="98"/>
        <v>175.7130561519345</v>
      </c>
      <c r="AK146" s="27">
        <f t="shared" si="99"/>
        <v>78.094691623081985</v>
      </c>
      <c r="AL146" s="7">
        <f t="shared" si="100"/>
        <v>1.2880111430116437</v>
      </c>
      <c r="AM146" s="27">
        <f t="shared" si="130"/>
        <v>644.28120589042635</v>
      </c>
      <c r="AN146" s="7">
        <f t="shared" si="101"/>
        <v>1.6488848034974668</v>
      </c>
      <c r="AO146" s="27">
        <f t="shared" si="102"/>
        <v>2638.215685595947</v>
      </c>
      <c r="AP146" s="27">
        <f t="shared" si="103"/>
        <v>2506.3049013161494</v>
      </c>
      <c r="AQ146" s="7">
        <f t="shared" si="104"/>
        <v>1.6488848034974668</v>
      </c>
      <c r="AR146" s="27">
        <f t="shared" si="105"/>
        <v>377594.62000091991</v>
      </c>
      <c r="AS146" s="27">
        <f t="shared" si="106"/>
        <v>885.12697709762529</v>
      </c>
      <c r="AT146" s="27">
        <f t="shared" si="107"/>
        <v>37658.046090435899</v>
      </c>
      <c r="AU146" s="7">
        <f>-SUM(AS$24:AS146)/AS$23</f>
        <v>4.024742657866339</v>
      </c>
      <c r="AV146" s="27">
        <f t="shared" si="82"/>
        <v>0</v>
      </c>
      <c r="AW146" s="27">
        <f t="shared" si="108"/>
        <v>185492.77445109957</v>
      </c>
      <c r="AX146" s="7">
        <f>-SUM(AV$24:AV146)/AV$23</f>
        <v>15.899018028200768</v>
      </c>
      <c r="AY146" s="28"/>
      <c r="AZ146" s="27">
        <f t="shared" si="109"/>
        <v>976.89671832809768</v>
      </c>
      <c r="BA146" s="27">
        <f t="shared" si="110"/>
        <v>488.45281566564893</v>
      </c>
      <c r="BB146" s="27">
        <f t="shared" si="111"/>
        <v>488.44390266244881</v>
      </c>
      <c r="BC146" s="27">
        <f t="shared" si="112"/>
        <v>166981.09289698853</v>
      </c>
      <c r="BD146" s="27">
        <f t="shared" si="113"/>
        <v>62018.907103011428</v>
      </c>
      <c r="BE146" s="27">
        <f t="shared" si="114"/>
        <v>210613.52710393135</v>
      </c>
      <c r="BF146" s="27">
        <f t="shared" si="115"/>
        <v>0</v>
      </c>
      <c r="BG146" s="27">
        <f t="shared" si="116"/>
        <v>97.618364528852481</v>
      </c>
      <c r="BH146" s="27">
        <f t="shared" si="117"/>
        <v>292.85509358655747</v>
      </c>
      <c r="BI146" s="27">
        <f t="shared" si="118"/>
        <v>175.7130561519345</v>
      </c>
      <c r="BJ146" s="27">
        <f t="shared" si="119"/>
        <v>78.094691623081985</v>
      </c>
      <c r="BK146" s="7">
        <f t="shared" si="120"/>
        <v>1.2880111430116437</v>
      </c>
      <c r="BL146" s="27">
        <f t="shared" si="131"/>
        <v>644.28120589042635</v>
      </c>
      <c r="BM146" s="7">
        <f t="shared" si="121"/>
        <v>1.6488848034974668</v>
      </c>
      <c r="BN146" s="27">
        <f t="shared" si="122"/>
        <v>2638.215685595947</v>
      </c>
      <c r="BO146" s="27">
        <f t="shared" si="123"/>
        <v>2506.3049013161494</v>
      </c>
      <c r="BP146" s="7">
        <f t="shared" si="124"/>
        <v>1.6488848034974668</v>
      </c>
      <c r="BQ146" s="27">
        <f t="shared" si="125"/>
        <v>377594.62000091991</v>
      </c>
      <c r="BR146" s="27">
        <f t="shared" si="126"/>
        <v>885.12697709762529</v>
      </c>
      <c r="BS146" s="27">
        <f t="shared" si="127"/>
        <v>37658.046090435899</v>
      </c>
      <c r="BT146" s="7">
        <f>-SUM(BR$24:BR146)/BR$23</f>
        <v>4.024742657866339</v>
      </c>
      <c r="BU146" s="27">
        <f t="shared" si="83"/>
        <v>0</v>
      </c>
      <c r="BV146" s="27">
        <f t="shared" si="128"/>
        <v>185492.77445109957</v>
      </c>
      <c r="BW146" s="7">
        <f>-SUM(BU$24:BU146)/BU$23</f>
        <v>15.899018028200768</v>
      </c>
      <c r="BX146" s="14"/>
      <c r="BY146" s="3"/>
      <c r="BZ146" s="3"/>
      <c r="CA146" s="3"/>
      <c r="CB146" s="3"/>
      <c r="CC146" s="3"/>
      <c r="CD146" s="3"/>
      <c r="CE146" s="3"/>
      <c r="CF146" s="3"/>
      <c r="CG146" s="3"/>
      <c r="CH146" s="3"/>
      <c r="CI146" s="3"/>
      <c r="CJ146" s="3"/>
      <c r="CK146" s="3"/>
      <c r="CL146" s="3"/>
      <c r="CM146" s="3"/>
      <c r="CN146" s="3"/>
      <c r="CO146" s="3"/>
    </row>
    <row r="147" spans="1:93" x14ac:dyDescent="0.25">
      <c r="A147" s="23">
        <v>124</v>
      </c>
      <c r="B147" s="27">
        <f t="shared" si="69"/>
        <v>976.89671832809768</v>
      </c>
      <c r="C147" s="27">
        <f t="shared" si="70"/>
        <v>487.02818761621666</v>
      </c>
      <c r="D147" s="27">
        <f t="shared" si="71"/>
        <v>489.86853071188096</v>
      </c>
      <c r="E147" s="27">
        <f t="shared" si="84"/>
        <v>166491.22436627664</v>
      </c>
      <c r="F147" s="27">
        <f t="shared" si="85"/>
        <v>62508.775633723308</v>
      </c>
      <c r="G147" s="27">
        <f t="shared" si="66"/>
        <v>212641.76285656658</v>
      </c>
      <c r="H147" s="27">
        <f t="shared" si="86"/>
        <v>0</v>
      </c>
      <c r="I147" s="27">
        <f t="shared" si="72"/>
        <v>97.819442376711734</v>
      </c>
      <c r="J147" s="27">
        <f t="shared" si="73"/>
        <v>293.45832713013522</v>
      </c>
      <c r="K147" s="27">
        <f t="shared" si="74"/>
        <v>176.07499627808116</v>
      </c>
      <c r="L147" s="27">
        <f t="shared" si="75"/>
        <v>78.255553901369396</v>
      </c>
      <c r="M147" s="7">
        <f t="shared" si="76"/>
        <v>1.2906642350799806</v>
      </c>
      <c r="N147" s="27">
        <f t="shared" si="129"/>
        <v>645.60831968629748</v>
      </c>
      <c r="O147" s="7">
        <f t="shared" si="77"/>
        <v>1.6556025642918921</v>
      </c>
      <c r="P147" s="27">
        <f t="shared" si="78"/>
        <v>2648.9641028670276</v>
      </c>
      <c r="Q147" s="27">
        <f t="shared" si="79"/>
        <v>2516.5158977236761</v>
      </c>
      <c r="R147" s="7">
        <f t="shared" si="80"/>
        <v>1.6556025642918921</v>
      </c>
      <c r="S147" s="27">
        <f t="shared" si="67"/>
        <v>379132.98722284328</v>
      </c>
      <c r="T147" s="27">
        <f t="shared" si="81"/>
        <v>894.01085970928102</v>
      </c>
      <c r="U147" s="27">
        <f t="shared" si="87"/>
        <v>38552.056950145183</v>
      </c>
      <c r="V147" s="7">
        <f>-SUM(T$24:T147)/T$23</f>
        <v>4.0965507590478074</v>
      </c>
      <c r="W147" s="27">
        <f t="shared" si="68"/>
        <v>0</v>
      </c>
      <c r="X147" s="27">
        <f t="shared" si="88"/>
        <v>185492.77445109957</v>
      </c>
      <c r="Y147" s="7">
        <f>-SUM(W$24:W147)/W$23</f>
        <v>15.899018028200768</v>
      </c>
      <c r="Z147" s="29"/>
      <c r="AA147" s="27">
        <f t="shared" si="89"/>
        <v>976.89671832809768</v>
      </c>
      <c r="AB147" s="27">
        <f t="shared" si="90"/>
        <v>487.02818761621666</v>
      </c>
      <c r="AC147" s="27">
        <f t="shared" si="91"/>
        <v>489.86853071188096</v>
      </c>
      <c r="AD147" s="27">
        <f t="shared" si="92"/>
        <v>166491.22436627664</v>
      </c>
      <c r="AE147" s="27">
        <f t="shared" si="93"/>
        <v>62508.775633723308</v>
      </c>
      <c r="AF147" s="27">
        <f t="shared" si="94"/>
        <v>212641.76285656658</v>
      </c>
      <c r="AG147" s="27">
        <f t="shared" si="95"/>
        <v>0</v>
      </c>
      <c r="AH147" s="27">
        <f t="shared" si="96"/>
        <v>97.819442376711734</v>
      </c>
      <c r="AI147" s="27">
        <f t="shared" si="97"/>
        <v>293.45832713013522</v>
      </c>
      <c r="AJ147" s="27">
        <f t="shared" si="98"/>
        <v>176.07499627808116</v>
      </c>
      <c r="AK147" s="27">
        <f t="shared" si="99"/>
        <v>78.255553901369396</v>
      </c>
      <c r="AL147" s="7">
        <f t="shared" si="100"/>
        <v>1.2906642350799806</v>
      </c>
      <c r="AM147" s="27">
        <f t="shared" si="130"/>
        <v>645.60831968629748</v>
      </c>
      <c r="AN147" s="7">
        <f t="shared" si="101"/>
        <v>1.6556025642918921</v>
      </c>
      <c r="AO147" s="27">
        <f t="shared" si="102"/>
        <v>2648.9641028670276</v>
      </c>
      <c r="AP147" s="27">
        <f t="shared" si="103"/>
        <v>2516.5158977236761</v>
      </c>
      <c r="AQ147" s="7">
        <f t="shared" si="104"/>
        <v>1.6556025642918921</v>
      </c>
      <c r="AR147" s="27">
        <f t="shared" si="105"/>
        <v>379132.98722284328</v>
      </c>
      <c r="AS147" s="27">
        <f t="shared" si="106"/>
        <v>894.01085970928102</v>
      </c>
      <c r="AT147" s="27">
        <f t="shared" si="107"/>
        <v>38552.056950145183</v>
      </c>
      <c r="AU147" s="7">
        <f>-SUM(AS$24:AS147)/AS$23</f>
        <v>4.0965507590478074</v>
      </c>
      <c r="AV147" s="27">
        <f t="shared" si="82"/>
        <v>0</v>
      </c>
      <c r="AW147" s="27">
        <f t="shared" si="108"/>
        <v>185492.77445109957</v>
      </c>
      <c r="AX147" s="7">
        <f>-SUM(AV$24:AV147)/AV$23</f>
        <v>15.899018028200768</v>
      </c>
      <c r="AY147" s="28"/>
      <c r="AZ147" s="27">
        <f t="shared" si="109"/>
        <v>976.89671832809768</v>
      </c>
      <c r="BA147" s="27">
        <f t="shared" si="110"/>
        <v>487.02818761621666</v>
      </c>
      <c r="BB147" s="27">
        <f t="shared" si="111"/>
        <v>489.86853071188096</v>
      </c>
      <c r="BC147" s="27">
        <f t="shared" si="112"/>
        <v>166491.22436627664</v>
      </c>
      <c r="BD147" s="27">
        <f t="shared" si="113"/>
        <v>62508.775633723308</v>
      </c>
      <c r="BE147" s="27">
        <f t="shared" si="114"/>
        <v>212641.76285656658</v>
      </c>
      <c r="BF147" s="27">
        <f t="shared" si="115"/>
        <v>0</v>
      </c>
      <c r="BG147" s="27">
        <f t="shared" si="116"/>
        <v>97.819442376711734</v>
      </c>
      <c r="BH147" s="27">
        <f t="shared" si="117"/>
        <v>293.45832713013522</v>
      </c>
      <c r="BI147" s="27">
        <f t="shared" si="118"/>
        <v>176.07499627808116</v>
      </c>
      <c r="BJ147" s="27">
        <f t="shared" si="119"/>
        <v>78.255553901369396</v>
      </c>
      <c r="BK147" s="7">
        <f t="shared" si="120"/>
        <v>1.2906642350799806</v>
      </c>
      <c r="BL147" s="27">
        <f t="shared" si="131"/>
        <v>645.60831968629748</v>
      </c>
      <c r="BM147" s="7">
        <f t="shared" si="121"/>
        <v>1.6556025642918921</v>
      </c>
      <c r="BN147" s="27">
        <f t="shared" si="122"/>
        <v>2648.9641028670276</v>
      </c>
      <c r="BO147" s="27">
        <f t="shared" si="123"/>
        <v>2516.5158977236761</v>
      </c>
      <c r="BP147" s="7">
        <f t="shared" si="124"/>
        <v>1.6556025642918921</v>
      </c>
      <c r="BQ147" s="27">
        <f t="shared" si="125"/>
        <v>379132.98722284328</v>
      </c>
      <c r="BR147" s="27">
        <f t="shared" si="126"/>
        <v>894.01085970928102</v>
      </c>
      <c r="BS147" s="27">
        <f t="shared" si="127"/>
        <v>38552.056950145183</v>
      </c>
      <c r="BT147" s="7">
        <f>-SUM(BR$24:BR147)/BR$23</f>
        <v>4.0965507590478074</v>
      </c>
      <c r="BU147" s="27">
        <f t="shared" si="83"/>
        <v>0</v>
      </c>
      <c r="BV147" s="27">
        <f t="shared" si="128"/>
        <v>185492.77445109957</v>
      </c>
      <c r="BW147" s="7">
        <f>-SUM(BU$24:BU147)/BU$23</f>
        <v>15.899018028200768</v>
      </c>
      <c r="BX147" s="14"/>
      <c r="BY147" s="3"/>
      <c r="BZ147" s="3"/>
      <c r="CA147" s="3"/>
      <c r="CB147" s="3"/>
      <c r="CC147" s="3"/>
      <c r="CD147" s="3"/>
      <c r="CE147" s="3"/>
      <c r="CF147" s="3"/>
      <c r="CG147" s="3"/>
      <c r="CH147" s="3"/>
      <c r="CI147" s="3"/>
      <c r="CJ147" s="3"/>
      <c r="CK147" s="3"/>
      <c r="CL147" s="3"/>
      <c r="CM147" s="3"/>
      <c r="CN147" s="3"/>
      <c r="CO147" s="3"/>
    </row>
    <row r="148" spans="1:93" x14ac:dyDescent="0.25">
      <c r="A148" s="23">
        <v>125</v>
      </c>
      <c r="B148" s="27">
        <f t="shared" si="69"/>
        <v>976.89671832809768</v>
      </c>
      <c r="C148" s="27">
        <f t="shared" si="70"/>
        <v>485.59940440164041</v>
      </c>
      <c r="D148" s="27">
        <f t="shared" si="71"/>
        <v>491.29731392645732</v>
      </c>
      <c r="E148" s="27">
        <f t="shared" si="84"/>
        <v>165999.92705235019</v>
      </c>
      <c r="F148" s="27">
        <f t="shared" si="85"/>
        <v>63000.072947649765</v>
      </c>
      <c r="G148" s="27">
        <f t="shared" si="66"/>
        <v>214677.69489090331</v>
      </c>
      <c r="H148" s="27">
        <f t="shared" si="86"/>
        <v>0</v>
      </c>
      <c r="I148" s="27">
        <f t="shared" si="72"/>
        <v>98.02093441201508</v>
      </c>
      <c r="J148" s="27">
        <f t="shared" si="73"/>
        <v>294.06280323604528</v>
      </c>
      <c r="K148" s="27">
        <f t="shared" si="74"/>
        <v>176.43768194162718</v>
      </c>
      <c r="L148" s="27">
        <f t="shared" si="75"/>
        <v>78.416747529612067</v>
      </c>
      <c r="M148" s="7">
        <f t="shared" si="76"/>
        <v>1.2933227920835872</v>
      </c>
      <c r="N148" s="27">
        <f t="shared" si="129"/>
        <v>646.93816711929958</v>
      </c>
      <c r="O148" s="7">
        <f t="shared" si="77"/>
        <v>1.662347694075343</v>
      </c>
      <c r="P148" s="27">
        <f t="shared" si="78"/>
        <v>2659.7563105205486</v>
      </c>
      <c r="Q148" s="27">
        <f t="shared" si="79"/>
        <v>2526.768494994521</v>
      </c>
      <c r="R148" s="7">
        <f t="shared" si="80"/>
        <v>1.662347694075343</v>
      </c>
      <c r="S148" s="27">
        <f t="shared" si="67"/>
        <v>380677.62194325356</v>
      </c>
      <c r="T148" s="27">
        <f t="shared" si="81"/>
        <v>902.93360954712375</v>
      </c>
      <c r="U148" s="27">
        <f t="shared" si="87"/>
        <v>39454.990559692305</v>
      </c>
      <c r="V148" s="7">
        <f>-SUM(T$24:T148)/T$23</f>
        <v>4.1690755469632395</v>
      </c>
      <c r="W148" s="27">
        <f t="shared" si="68"/>
        <v>0</v>
      </c>
      <c r="X148" s="27">
        <f t="shared" si="88"/>
        <v>185492.77445109957</v>
      </c>
      <c r="Y148" s="7">
        <f>-SUM(W$24:W148)/W$23</f>
        <v>15.899018028200768</v>
      </c>
      <c r="Z148" s="29"/>
      <c r="AA148" s="27">
        <f t="shared" si="89"/>
        <v>976.89671832809768</v>
      </c>
      <c r="AB148" s="27">
        <f t="shared" si="90"/>
        <v>485.59940440164041</v>
      </c>
      <c r="AC148" s="27">
        <f t="shared" si="91"/>
        <v>491.29731392645732</v>
      </c>
      <c r="AD148" s="27">
        <f t="shared" si="92"/>
        <v>165999.92705235019</v>
      </c>
      <c r="AE148" s="27">
        <f t="shared" si="93"/>
        <v>63000.072947649765</v>
      </c>
      <c r="AF148" s="27">
        <f t="shared" si="94"/>
        <v>214677.69489090331</v>
      </c>
      <c r="AG148" s="27">
        <f t="shared" si="95"/>
        <v>0</v>
      </c>
      <c r="AH148" s="27">
        <f t="shared" si="96"/>
        <v>98.02093441201508</v>
      </c>
      <c r="AI148" s="27">
        <f t="shared" si="97"/>
        <v>294.06280323604528</v>
      </c>
      <c r="AJ148" s="27">
        <f t="shared" si="98"/>
        <v>176.43768194162718</v>
      </c>
      <c r="AK148" s="27">
        <f t="shared" si="99"/>
        <v>78.416747529612067</v>
      </c>
      <c r="AL148" s="7">
        <f t="shared" si="100"/>
        <v>1.2933227920835872</v>
      </c>
      <c r="AM148" s="27">
        <f t="shared" si="130"/>
        <v>646.93816711929958</v>
      </c>
      <c r="AN148" s="7">
        <f t="shared" si="101"/>
        <v>1.662347694075343</v>
      </c>
      <c r="AO148" s="27">
        <f t="shared" si="102"/>
        <v>2659.7563105205486</v>
      </c>
      <c r="AP148" s="27">
        <f t="shared" si="103"/>
        <v>2526.768494994521</v>
      </c>
      <c r="AQ148" s="7">
        <f t="shared" si="104"/>
        <v>1.662347694075343</v>
      </c>
      <c r="AR148" s="27">
        <f t="shared" si="105"/>
        <v>380677.62194325356</v>
      </c>
      <c r="AS148" s="27">
        <f t="shared" si="106"/>
        <v>902.93360954712375</v>
      </c>
      <c r="AT148" s="27">
        <f t="shared" si="107"/>
        <v>39454.990559692305</v>
      </c>
      <c r="AU148" s="7">
        <f>-SUM(AS$24:AS148)/AS$23</f>
        <v>4.1690755469632395</v>
      </c>
      <c r="AV148" s="27">
        <f t="shared" si="82"/>
        <v>0</v>
      </c>
      <c r="AW148" s="27">
        <f t="shared" si="108"/>
        <v>185492.77445109957</v>
      </c>
      <c r="AX148" s="7">
        <f>-SUM(AV$24:AV148)/AV$23</f>
        <v>15.899018028200768</v>
      </c>
      <c r="AY148" s="28"/>
      <c r="AZ148" s="27">
        <f t="shared" si="109"/>
        <v>976.89671832809768</v>
      </c>
      <c r="BA148" s="27">
        <f t="shared" si="110"/>
        <v>485.59940440164041</v>
      </c>
      <c r="BB148" s="27">
        <f t="shared" si="111"/>
        <v>491.29731392645732</v>
      </c>
      <c r="BC148" s="27">
        <f t="shared" si="112"/>
        <v>165999.92705235019</v>
      </c>
      <c r="BD148" s="27">
        <f t="shared" si="113"/>
        <v>63000.072947649765</v>
      </c>
      <c r="BE148" s="27">
        <f t="shared" si="114"/>
        <v>214677.69489090331</v>
      </c>
      <c r="BF148" s="27">
        <f t="shared" si="115"/>
        <v>0</v>
      </c>
      <c r="BG148" s="27">
        <f t="shared" si="116"/>
        <v>98.02093441201508</v>
      </c>
      <c r="BH148" s="27">
        <f t="shared" si="117"/>
        <v>294.06280323604528</v>
      </c>
      <c r="BI148" s="27">
        <f t="shared" si="118"/>
        <v>176.43768194162718</v>
      </c>
      <c r="BJ148" s="27">
        <f t="shared" si="119"/>
        <v>78.416747529612067</v>
      </c>
      <c r="BK148" s="7">
        <f t="shared" si="120"/>
        <v>1.2933227920835872</v>
      </c>
      <c r="BL148" s="27">
        <f t="shared" si="131"/>
        <v>646.93816711929958</v>
      </c>
      <c r="BM148" s="7">
        <f t="shared" si="121"/>
        <v>1.662347694075343</v>
      </c>
      <c r="BN148" s="27">
        <f t="shared" si="122"/>
        <v>2659.7563105205486</v>
      </c>
      <c r="BO148" s="27">
        <f t="shared" si="123"/>
        <v>2526.768494994521</v>
      </c>
      <c r="BP148" s="7">
        <f t="shared" si="124"/>
        <v>1.662347694075343</v>
      </c>
      <c r="BQ148" s="27">
        <f t="shared" si="125"/>
        <v>380677.62194325356</v>
      </c>
      <c r="BR148" s="27">
        <f t="shared" si="126"/>
        <v>902.93360954712375</v>
      </c>
      <c r="BS148" s="27">
        <f t="shared" si="127"/>
        <v>39454.990559692305</v>
      </c>
      <c r="BT148" s="7">
        <f>-SUM(BR$24:BR148)/BR$23</f>
        <v>4.1690755469632395</v>
      </c>
      <c r="BU148" s="27">
        <f t="shared" si="83"/>
        <v>0</v>
      </c>
      <c r="BV148" s="27">
        <f t="shared" si="128"/>
        <v>185492.77445109957</v>
      </c>
      <c r="BW148" s="7">
        <f>-SUM(BU$24:BU148)/BU$23</f>
        <v>15.899018028200768</v>
      </c>
      <c r="BX148" s="14"/>
      <c r="BY148" s="3"/>
      <c r="BZ148" s="3"/>
      <c r="CA148" s="3"/>
      <c r="CB148" s="3"/>
      <c r="CC148" s="3"/>
      <c r="CD148" s="3"/>
      <c r="CE148" s="3"/>
      <c r="CF148" s="3"/>
      <c r="CG148" s="3"/>
      <c r="CH148" s="3"/>
      <c r="CI148" s="3"/>
      <c r="CJ148" s="3"/>
      <c r="CK148" s="3"/>
      <c r="CL148" s="3"/>
      <c r="CM148" s="3"/>
      <c r="CN148" s="3"/>
      <c r="CO148" s="3"/>
    </row>
    <row r="149" spans="1:93" x14ac:dyDescent="0.25">
      <c r="A149" s="23">
        <v>126</v>
      </c>
      <c r="B149" s="27">
        <f t="shared" si="69"/>
        <v>976.89671832809768</v>
      </c>
      <c r="C149" s="27">
        <f t="shared" si="70"/>
        <v>484.16645390268826</v>
      </c>
      <c r="D149" s="27">
        <f t="shared" si="71"/>
        <v>492.73026442540947</v>
      </c>
      <c r="E149" s="27">
        <f t="shared" si="84"/>
        <v>165507.19678792477</v>
      </c>
      <c r="F149" s="27">
        <f t="shared" si="85"/>
        <v>63492.803212075174</v>
      </c>
      <c r="G149" s="27">
        <f t="shared" si="66"/>
        <v>216721.35290879046</v>
      </c>
      <c r="H149" s="27">
        <f t="shared" si="86"/>
        <v>0</v>
      </c>
      <c r="I149" s="27">
        <f t="shared" si="72"/>
        <v>98.222841487920832</v>
      </c>
      <c r="J149" s="27">
        <f t="shared" si="73"/>
        <v>294.66852446376254</v>
      </c>
      <c r="K149" s="27">
        <f t="shared" si="74"/>
        <v>176.80111467825753</v>
      </c>
      <c r="L149" s="27">
        <f t="shared" si="75"/>
        <v>78.578273190336674</v>
      </c>
      <c r="M149" s="7">
        <f t="shared" si="76"/>
        <v>1.2959868252793354</v>
      </c>
      <c r="N149" s="27">
        <f t="shared" si="129"/>
        <v>648.2707538202776</v>
      </c>
      <c r="O149" s="7">
        <f t="shared" si="77"/>
        <v>1.6691203043524683</v>
      </c>
      <c r="P149" s="27">
        <f t="shared" si="78"/>
        <v>2670.5924869639493</v>
      </c>
      <c r="Q149" s="27">
        <f t="shared" si="79"/>
        <v>2537.0628626157518</v>
      </c>
      <c r="R149" s="7">
        <f t="shared" si="80"/>
        <v>1.6691203043524683</v>
      </c>
      <c r="S149" s="27">
        <f t="shared" si="67"/>
        <v>382228.54969671526</v>
      </c>
      <c r="T149" s="27">
        <f t="shared" si="81"/>
        <v>911.8953904673765</v>
      </c>
      <c r="U149" s="27">
        <f t="shared" si="87"/>
        <v>40366.885950159682</v>
      </c>
      <c r="V149" s="7">
        <f>-SUM(T$24:T149)/T$23</f>
        <v>4.2423201566393338</v>
      </c>
      <c r="W149" s="27">
        <f t="shared" si="68"/>
        <v>0</v>
      </c>
      <c r="X149" s="27">
        <f t="shared" si="88"/>
        <v>185492.77445109957</v>
      </c>
      <c r="Y149" s="7">
        <f>-SUM(W$24:W149)/W$23</f>
        <v>15.899018028200768</v>
      </c>
      <c r="Z149" s="29"/>
      <c r="AA149" s="27">
        <f t="shared" si="89"/>
        <v>976.89671832809768</v>
      </c>
      <c r="AB149" s="27">
        <f t="shared" si="90"/>
        <v>484.16645390268826</v>
      </c>
      <c r="AC149" s="27">
        <f t="shared" si="91"/>
        <v>492.73026442540947</v>
      </c>
      <c r="AD149" s="27">
        <f t="shared" si="92"/>
        <v>165507.19678792477</v>
      </c>
      <c r="AE149" s="27">
        <f t="shared" si="93"/>
        <v>63492.803212075174</v>
      </c>
      <c r="AF149" s="27">
        <f t="shared" si="94"/>
        <v>216721.35290879046</v>
      </c>
      <c r="AG149" s="27">
        <f t="shared" si="95"/>
        <v>0</v>
      </c>
      <c r="AH149" s="27">
        <f t="shared" si="96"/>
        <v>98.222841487920832</v>
      </c>
      <c r="AI149" s="27">
        <f t="shared" si="97"/>
        <v>294.66852446376254</v>
      </c>
      <c r="AJ149" s="27">
        <f t="shared" si="98"/>
        <v>176.80111467825753</v>
      </c>
      <c r="AK149" s="27">
        <f t="shared" si="99"/>
        <v>78.578273190336674</v>
      </c>
      <c r="AL149" s="7">
        <f t="shared" si="100"/>
        <v>1.2959868252793354</v>
      </c>
      <c r="AM149" s="27">
        <f t="shared" si="130"/>
        <v>648.2707538202776</v>
      </c>
      <c r="AN149" s="7">
        <f t="shared" si="101"/>
        <v>1.6691203043524683</v>
      </c>
      <c r="AO149" s="27">
        <f t="shared" si="102"/>
        <v>2670.5924869639493</v>
      </c>
      <c r="AP149" s="27">
        <f t="shared" si="103"/>
        <v>2537.0628626157518</v>
      </c>
      <c r="AQ149" s="7">
        <f t="shared" si="104"/>
        <v>1.6691203043524683</v>
      </c>
      <c r="AR149" s="27">
        <f t="shared" si="105"/>
        <v>382228.54969671526</v>
      </c>
      <c r="AS149" s="27">
        <f t="shared" si="106"/>
        <v>911.8953904673765</v>
      </c>
      <c r="AT149" s="27">
        <f t="shared" si="107"/>
        <v>40366.885950159682</v>
      </c>
      <c r="AU149" s="7">
        <f>-SUM(AS$24:AS149)/AS$23</f>
        <v>4.2423201566393338</v>
      </c>
      <c r="AV149" s="27">
        <f t="shared" si="82"/>
        <v>0</v>
      </c>
      <c r="AW149" s="27">
        <f t="shared" si="108"/>
        <v>185492.77445109957</v>
      </c>
      <c r="AX149" s="7">
        <f>-SUM(AV$24:AV149)/AV$23</f>
        <v>15.899018028200768</v>
      </c>
      <c r="AY149" s="28"/>
      <c r="AZ149" s="27">
        <f t="shared" si="109"/>
        <v>976.89671832809768</v>
      </c>
      <c r="BA149" s="27">
        <f t="shared" si="110"/>
        <v>484.16645390268826</v>
      </c>
      <c r="BB149" s="27">
        <f t="shared" si="111"/>
        <v>492.73026442540947</v>
      </c>
      <c r="BC149" s="27">
        <f t="shared" si="112"/>
        <v>165507.19678792477</v>
      </c>
      <c r="BD149" s="27">
        <f t="shared" si="113"/>
        <v>63492.803212075174</v>
      </c>
      <c r="BE149" s="27">
        <f t="shared" si="114"/>
        <v>216721.35290879046</v>
      </c>
      <c r="BF149" s="27">
        <f t="shared" si="115"/>
        <v>0</v>
      </c>
      <c r="BG149" s="27">
        <f t="shared" si="116"/>
        <v>98.222841487920832</v>
      </c>
      <c r="BH149" s="27">
        <f t="shared" si="117"/>
        <v>294.66852446376254</v>
      </c>
      <c r="BI149" s="27">
        <f t="shared" si="118"/>
        <v>176.80111467825753</v>
      </c>
      <c r="BJ149" s="27">
        <f t="shared" si="119"/>
        <v>78.578273190336674</v>
      </c>
      <c r="BK149" s="7">
        <f t="shared" si="120"/>
        <v>1.2959868252793354</v>
      </c>
      <c r="BL149" s="27">
        <f t="shared" si="131"/>
        <v>648.2707538202776</v>
      </c>
      <c r="BM149" s="7">
        <f t="shared" si="121"/>
        <v>1.6691203043524683</v>
      </c>
      <c r="BN149" s="27">
        <f t="shared" si="122"/>
        <v>2670.5924869639493</v>
      </c>
      <c r="BO149" s="27">
        <f t="shared" si="123"/>
        <v>2537.0628626157518</v>
      </c>
      <c r="BP149" s="7">
        <f t="shared" si="124"/>
        <v>1.6691203043524683</v>
      </c>
      <c r="BQ149" s="27">
        <f t="shared" si="125"/>
        <v>382228.54969671526</v>
      </c>
      <c r="BR149" s="27">
        <f t="shared" si="126"/>
        <v>911.8953904673765</v>
      </c>
      <c r="BS149" s="27">
        <f t="shared" si="127"/>
        <v>40366.885950159682</v>
      </c>
      <c r="BT149" s="7">
        <f>-SUM(BR$24:BR149)/BR$23</f>
        <v>4.2423201566393338</v>
      </c>
      <c r="BU149" s="27">
        <f t="shared" si="83"/>
        <v>0</v>
      </c>
      <c r="BV149" s="27">
        <f t="shared" si="128"/>
        <v>185492.77445109957</v>
      </c>
      <c r="BW149" s="7">
        <f>-SUM(BU$24:BU149)/BU$23</f>
        <v>15.899018028200768</v>
      </c>
      <c r="BX149" s="14"/>
      <c r="BY149" s="3"/>
      <c r="BZ149" s="3"/>
      <c r="CA149" s="3"/>
      <c r="CB149" s="3"/>
      <c r="CC149" s="3"/>
      <c r="CD149" s="3"/>
      <c r="CE149" s="3"/>
      <c r="CF149" s="3"/>
      <c r="CG149" s="3"/>
      <c r="CH149" s="3"/>
      <c r="CI149" s="3"/>
      <c r="CJ149" s="3"/>
      <c r="CK149" s="3"/>
      <c r="CL149" s="3"/>
      <c r="CM149" s="3"/>
      <c r="CN149" s="3"/>
      <c r="CO149" s="3"/>
    </row>
    <row r="150" spans="1:93" x14ac:dyDescent="0.25">
      <c r="A150" s="23">
        <v>127</v>
      </c>
      <c r="B150" s="27">
        <f t="shared" si="69"/>
        <v>976.89671832809768</v>
      </c>
      <c r="C150" s="27">
        <f t="shared" si="70"/>
        <v>482.72932396478086</v>
      </c>
      <c r="D150" s="27">
        <f t="shared" si="71"/>
        <v>494.16739436331699</v>
      </c>
      <c r="E150" s="27">
        <f t="shared" si="84"/>
        <v>165013.02939356145</v>
      </c>
      <c r="F150" s="27">
        <f t="shared" si="85"/>
        <v>63986.970606438488</v>
      </c>
      <c r="G150" s="27">
        <f t="shared" si="66"/>
        <v>218772.76672826248</v>
      </c>
      <c r="H150" s="27">
        <f t="shared" si="86"/>
        <v>0</v>
      </c>
      <c r="I150" s="27">
        <f t="shared" si="72"/>
        <v>98.425164459344671</v>
      </c>
      <c r="J150" s="27">
        <f t="shared" si="73"/>
        <v>295.27549337803407</v>
      </c>
      <c r="K150" s="27">
        <f t="shared" si="74"/>
        <v>177.16529602682044</v>
      </c>
      <c r="L150" s="27">
        <f t="shared" si="75"/>
        <v>78.740131567475743</v>
      </c>
      <c r="M150" s="7">
        <f t="shared" si="76"/>
        <v>1.2986563459472842</v>
      </c>
      <c r="N150" s="27">
        <f t="shared" si="129"/>
        <v>649.60608543167484</v>
      </c>
      <c r="O150" s="7">
        <f t="shared" si="77"/>
        <v>1.675920507082201</v>
      </c>
      <c r="P150" s="27">
        <f t="shared" si="78"/>
        <v>2681.4728113315214</v>
      </c>
      <c r="Q150" s="27">
        <f t="shared" si="79"/>
        <v>2547.3991707649452</v>
      </c>
      <c r="R150" s="7">
        <f t="shared" si="80"/>
        <v>1.675920507082201</v>
      </c>
      <c r="S150" s="27">
        <f t="shared" si="67"/>
        <v>383785.79612182401</v>
      </c>
      <c r="T150" s="27">
        <f t="shared" si="81"/>
        <v>920.89636700517281</v>
      </c>
      <c r="U150" s="27">
        <f t="shared" si="87"/>
        <v>41287.782317164856</v>
      </c>
      <c r="V150" s="7">
        <f>-SUM(T$24:T150)/T$23</f>
        <v>4.316287736318464</v>
      </c>
      <c r="W150" s="27">
        <f t="shared" si="68"/>
        <v>0</v>
      </c>
      <c r="X150" s="27">
        <f t="shared" si="88"/>
        <v>185492.77445109957</v>
      </c>
      <c r="Y150" s="7">
        <f>-SUM(W$24:W150)/W$23</f>
        <v>15.899018028200768</v>
      </c>
      <c r="Z150" s="29"/>
      <c r="AA150" s="27">
        <f t="shared" si="89"/>
        <v>976.89671832809768</v>
      </c>
      <c r="AB150" s="27">
        <f t="shared" si="90"/>
        <v>482.72932396478086</v>
      </c>
      <c r="AC150" s="27">
        <f t="shared" si="91"/>
        <v>494.16739436331699</v>
      </c>
      <c r="AD150" s="27">
        <f t="shared" si="92"/>
        <v>165013.02939356145</v>
      </c>
      <c r="AE150" s="27">
        <f t="shared" si="93"/>
        <v>63986.970606438488</v>
      </c>
      <c r="AF150" s="27">
        <f t="shared" si="94"/>
        <v>218772.76672826248</v>
      </c>
      <c r="AG150" s="27">
        <f t="shared" si="95"/>
        <v>0</v>
      </c>
      <c r="AH150" s="27">
        <f t="shared" si="96"/>
        <v>98.425164459344671</v>
      </c>
      <c r="AI150" s="27">
        <f t="shared" si="97"/>
        <v>295.27549337803407</v>
      </c>
      <c r="AJ150" s="27">
        <f t="shared" si="98"/>
        <v>177.16529602682044</v>
      </c>
      <c r="AK150" s="27">
        <f t="shared" si="99"/>
        <v>78.740131567475743</v>
      </c>
      <c r="AL150" s="7">
        <f t="shared" si="100"/>
        <v>1.2986563459472842</v>
      </c>
      <c r="AM150" s="27">
        <f t="shared" si="130"/>
        <v>649.60608543167484</v>
      </c>
      <c r="AN150" s="7">
        <f t="shared" si="101"/>
        <v>1.675920507082201</v>
      </c>
      <c r="AO150" s="27">
        <f t="shared" si="102"/>
        <v>2681.4728113315214</v>
      </c>
      <c r="AP150" s="27">
        <f t="shared" si="103"/>
        <v>2547.3991707649452</v>
      </c>
      <c r="AQ150" s="7">
        <f t="shared" si="104"/>
        <v>1.675920507082201</v>
      </c>
      <c r="AR150" s="27">
        <f t="shared" si="105"/>
        <v>383785.79612182401</v>
      </c>
      <c r="AS150" s="27">
        <f t="shared" si="106"/>
        <v>920.89636700517281</v>
      </c>
      <c r="AT150" s="27">
        <f t="shared" si="107"/>
        <v>41287.782317164856</v>
      </c>
      <c r="AU150" s="7">
        <f>-SUM(AS$24:AS150)/AS$23</f>
        <v>4.316287736318464</v>
      </c>
      <c r="AV150" s="27">
        <f t="shared" si="82"/>
        <v>0</v>
      </c>
      <c r="AW150" s="27">
        <f t="shared" si="108"/>
        <v>185492.77445109957</v>
      </c>
      <c r="AX150" s="7">
        <f>-SUM(AV$24:AV150)/AV$23</f>
        <v>15.899018028200768</v>
      </c>
      <c r="AY150" s="28"/>
      <c r="AZ150" s="27">
        <f t="shared" si="109"/>
        <v>976.89671832809768</v>
      </c>
      <c r="BA150" s="27">
        <f t="shared" si="110"/>
        <v>482.72932396478086</v>
      </c>
      <c r="BB150" s="27">
        <f t="shared" si="111"/>
        <v>494.16739436331699</v>
      </c>
      <c r="BC150" s="27">
        <f t="shared" si="112"/>
        <v>165013.02939356145</v>
      </c>
      <c r="BD150" s="27">
        <f t="shared" si="113"/>
        <v>63986.970606438488</v>
      </c>
      <c r="BE150" s="27">
        <f t="shared" si="114"/>
        <v>218772.76672826248</v>
      </c>
      <c r="BF150" s="27">
        <f t="shared" si="115"/>
        <v>0</v>
      </c>
      <c r="BG150" s="27">
        <f t="shared" si="116"/>
        <v>98.425164459344671</v>
      </c>
      <c r="BH150" s="27">
        <f t="shared" si="117"/>
        <v>295.27549337803407</v>
      </c>
      <c r="BI150" s="27">
        <f t="shared" si="118"/>
        <v>177.16529602682044</v>
      </c>
      <c r="BJ150" s="27">
        <f t="shared" si="119"/>
        <v>78.740131567475743</v>
      </c>
      <c r="BK150" s="7">
        <f t="shared" si="120"/>
        <v>1.2986563459472842</v>
      </c>
      <c r="BL150" s="27">
        <f t="shared" si="131"/>
        <v>649.60608543167484</v>
      </c>
      <c r="BM150" s="7">
        <f t="shared" si="121"/>
        <v>1.675920507082201</v>
      </c>
      <c r="BN150" s="27">
        <f t="shared" si="122"/>
        <v>2681.4728113315214</v>
      </c>
      <c r="BO150" s="27">
        <f t="shared" si="123"/>
        <v>2547.3991707649452</v>
      </c>
      <c r="BP150" s="7">
        <f t="shared" si="124"/>
        <v>1.675920507082201</v>
      </c>
      <c r="BQ150" s="27">
        <f t="shared" si="125"/>
        <v>383785.79612182401</v>
      </c>
      <c r="BR150" s="27">
        <f t="shared" si="126"/>
        <v>920.89636700517281</v>
      </c>
      <c r="BS150" s="27">
        <f t="shared" si="127"/>
        <v>41287.782317164856</v>
      </c>
      <c r="BT150" s="7">
        <f>-SUM(BR$24:BR150)/BR$23</f>
        <v>4.316287736318464</v>
      </c>
      <c r="BU150" s="27">
        <f t="shared" si="83"/>
        <v>0</v>
      </c>
      <c r="BV150" s="27">
        <f t="shared" si="128"/>
        <v>185492.77445109957</v>
      </c>
      <c r="BW150" s="7">
        <f>-SUM(BU$24:BU150)/BU$23</f>
        <v>15.899018028200768</v>
      </c>
      <c r="BX150" s="14"/>
      <c r="BY150" s="3"/>
      <c r="BZ150" s="3"/>
      <c r="CA150" s="3"/>
      <c r="CB150" s="3"/>
      <c r="CC150" s="3"/>
      <c r="CD150" s="3"/>
      <c r="CE150" s="3"/>
      <c r="CF150" s="3"/>
      <c r="CG150" s="3"/>
      <c r="CH150" s="3"/>
      <c r="CI150" s="3"/>
      <c r="CJ150" s="3"/>
      <c r="CK150" s="3"/>
      <c r="CL150" s="3"/>
      <c r="CM150" s="3"/>
      <c r="CN150" s="3"/>
      <c r="CO150" s="3"/>
    </row>
    <row r="151" spans="1:93" x14ac:dyDescent="0.25">
      <c r="A151" s="23">
        <v>128</v>
      </c>
      <c r="B151" s="27">
        <f t="shared" si="69"/>
        <v>976.89671832809768</v>
      </c>
      <c r="C151" s="27">
        <f t="shared" si="70"/>
        <v>481.28800239788774</v>
      </c>
      <c r="D151" s="27">
        <f t="shared" si="71"/>
        <v>495.60871593020988</v>
      </c>
      <c r="E151" s="27">
        <f t="shared" si="84"/>
        <v>164517.42067763125</v>
      </c>
      <c r="F151" s="27">
        <f t="shared" si="85"/>
        <v>64482.5793223687</v>
      </c>
      <c r="G151" s="27">
        <f t="shared" ref="G151:G214" si="132">F151+S151-L$2</f>
        <v>220831.96628399909</v>
      </c>
      <c r="H151" s="27">
        <f t="shared" si="86"/>
        <v>0</v>
      </c>
      <c r="I151" s="27">
        <f t="shared" si="72"/>
        <v>98.627904182963277</v>
      </c>
      <c r="J151" s="27">
        <f t="shared" si="73"/>
        <v>295.88371254888983</v>
      </c>
      <c r="K151" s="27">
        <f t="shared" si="74"/>
        <v>177.53022752933393</v>
      </c>
      <c r="L151" s="27">
        <f t="shared" si="75"/>
        <v>78.902323346370622</v>
      </c>
      <c r="M151" s="7">
        <f t="shared" si="76"/>
        <v>1.3013313653907279</v>
      </c>
      <c r="N151" s="27">
        <f t="shared" si="129"/>
        <v>650.94416760755769</v>
      </c>
      <c r="O151" s="7">
        <f t="shared" si="77"/>
        <v>1.6827484146796086</v>
      </c>
      <c r="P151" s="27">
        <f t="shared" si="78"/>
        <v>2692.3974634873739</v>
      </c>
      <c r="Q151" s="27">
        <f t="shared" si="79"/>
        <v>2557.777590313005</v>
      </c>
      <c r="R151" s="7">
        <f t="shared" si="80"/>
        <v>1.6827484146796086</v>
      </c>
      <c r="S151" s="27">
        <f t="shared" ref="S151:S214" si="133">L$2*R151</f>
        <v>385349.38696163037</v>
      </c>
      <c r="T151" s="27">
        <f t="shared" si="81"/>
        <v>929.93670437734977</v>
      </c>
      <c r="U151" s="27">
        <f t="shared" si="87"/>
        <v>42217.719021542209</v>
      </c>
      <c r="V151" s="7">
        <f>-SUM(T$24:T151)/T$23</f>
        <v>4.3909814475134326</v>
      </c>
      <c r="W151" s="27">
        <f t="shared" ref="W151:W214" si="134">IF(A151&lt;=K$2,IF(A151=K$2,T151+G151, T151), 0)</f>
        <v>0</v>
      </c>
      <c r="X151" s="27">
        <f t="shared" si="88"/>
        <v>185492.77445109957</v>
      </c>
      <c r="Y151" s="7">
        <f>-SUM(W$24:W151)/W$23</f>
        <v>15.899018028200768</v>
      </c>
      <c r="Z151" s="29"/>
      <c r="AA151" s="27">
        <f t="shared" si="89"/>
        <v>976.89671832809768</v>
      </c>
      <c r="AB151" s="27">
        <f t="shared" si="90"/>
        <v>481.28800239788774</v>
      </c>
      <c r="AC151" s="27">
        <f t="shared" si="91"/>
        <v>495.60871593020988</v>
      </c>
      <c r="AD151" s="27">
        <f t="shared" si="92"/>
        <v>164517.42067763125</v>
      </c>
      <c r="AE151" s="27">
        <f t="shared" si="93"/>
        <v>64482.5793223687</v>
      </c>
      <c r="AF151" s="27">
        <f t="shared" si="94"/>
        <v>220831.96628399909</v>
      </c>
      <c r="AG151" s="27">
        <f t="shared" si="95"/>
        <v>0</v>
      </c>
      <c r="AH151" s="27">
        <f t="shared" si="96"/>
        <v>98.627904182963277</v>
      </c>
      <c r="AI151" s="27">
        <f t="shared" si="97"/>
        <v>295.88371254888983</v>
      </c>
      <c r="AJ151" s="27">
        <f t="shared" si="98"/>
        <v>177.53022752933393</v>
      </c>
      <c r="AK151" s="27">
        <f t="shared" si="99"/>
        <v>78.902323346370622</v>
      </c>
      <c r="AL151" s="7">
        <f t="shared" si="100"/>
        <v>1.3013313653907279</v>
      </c>
      <c r="AM151" s="27">
        <f t="shared" si="130"/>
        <v>650.94416760755769</v>
      </c>
      <c r="AN151" s="7">
        <f t="shared" si="101"/>
        <v>1.6827484146796086</v>
      </c>
      <c r="AO151" s="27">
        <f t="shared" si="102"/>
        <v>2692.3974634873739</v>
      </c>
      <c r="AP151" s="27">
        <f t="shared" si="103"/>
        <v>2557.777590313005</v>
      </c>
      <c r="AQ151" s="7">
        <f t="shared" si="104"/>
        <v>1.6827484146796086</v>
      </c>
      <c r="AR151" s="27">
        <f t="shared" si="105"/>
        <v>385349.38696163037</v>
      </c>
      <c r="AS151" s="27">
        <f t="shared" si="106"/>
        <v>929.93670437734977</v>
      </c>
      <c r="AT151" s="27">
        <f t="shared" si="107"/>
        <v>42217.719021542209</v>
      </c>
      <c r="AU151" s="7">
        <f>-SUM(AS$24:AS151)/AS$23</f>
        <v>4.3909814475134326</v>
      </c>
      <c r="AV151" s="27">
        <f t="shared" si="82"/>
        <v>0</v>
      </c>
      <c r="AW151" s="27">
        <f t="shared" si="108"/>
        <v>185492.77445109957</v>
      </c>
      <c r="AX151" s="7">
        <f>-SUM(AV$24:AV151)/AV$23</f>
        <v>15.899018028200768</v>
      </c>
      <c r="AY151" s="28"/>
      <c r="AZ151" s="27">
        <f t="shared" si="109"/>
        <v>976.89671832809768</v>
      </c>
      <c r="BA151" s="27">
        <f t="shared" si="110"/>
        <v>481.28800239788774</v>
      </c>
      <c r="BB151" s="27">
        <f t="shared" si="111"/>
        <v>495.60871593020988</v>
      </c>
      <c r="BC151" s="27">
        <f t="shared" si="112"/>
        <v>164517.42067763125</v>
      </c>
      <c r="BD151" s="27">
        <f t="shared" si="113"/>
        <v>64482.5793223687</v>
      </c>
      <c r="BE151" s="27">
        <f t="shared" si="114"/>
        <v>220831.96628399909</v>
      </c>
      <c r="BF151" s="27">
        <f t="shared" si="115"/>
        <v>0</v>
      </c>
      <c r="BG151" s="27">
        <f t="shared" si="116"/>
        <v>98.627904182963277</v>
      </c>
      <c r="BH151" s="27">
        <f t="shared" si="117"/>
        <v>295.88371254888983</v>
      </c>
      <c r="BI151" s="27">
        <f t="shared" si="118"/>
        <v>177.53022752933393</v>
      </c>
      <c r="BJ151" s="27">
        <f t="shared" si="119"/>
        <v>78.902323346370622</v>
      </c>
      <c r="BK151" s="7">
        <f t="shared" si="120"/>
        <v>1.3013313653907279</v>
      </c>
      <c r="BL151" s="27">
        <f t="shared" si="131"/>
        <v>650.94416760755769</v>
      </c>
      <c r="BM151" s="7">
        <f t="shared" si="121"/>
        <v>1.6827484146796086</v>
      </c>
      <c r="BN151" s="27">
        <f t="shared" si="122"/>
        <v>2692.3974634873739</v>
      </c>
      <c r="BO151" s="27">
        <f t="shared" si="123"/>
        <v>2557.777590313005</v>
      </c>
      <c r="BP151" s="7">
        <f t="shared" si="124"/>
        <v>1.6827484146796086</v>
      </c>
      <c r="BQ151" s="27">
        <f t="shared" si="125"/>
        <v>385349.38696163037</v>
      </c>
      <c r="BR151" s="27">
        <f t="shared" si="126"/>
        <v>929.93670437734977</v>
      </c>
      <c r="BS151" s="27">
        <f t="shared" si="127"/>
        <v>42217.719021542209</v>
      </c>
      <c r="BT151" s="7">
        <f>-SUM(BR$24:BR151)/BR$23</f>
        <v>4.3909814475134326</v>
      </c>
      <c r="BU151" s="27">
        <f t="shared" si="83"/>
        <v>0</v>
      </c>
      <c r="BV151" s="27">
        <f t="shared" si="128"/>
        <v>185492.77445109957</v>
      </c>
      <c r="BW151" s="7">
        <f>-SUM(BU$24:BU151)/BU$23</f>
        <v>15.899018028200768</v>
      </c>
      <c r="BX151" s="14"/>
      <c r="BY151" s="3"/>
      <c r="BZ151" s="3"/>
      <c r="CA151" s="3"/>
      <c r="CB151" s="3"/>
      <c r="CC151" s="3"/>
      <c r="CD151" s="3"/>
      <c r="CE151" s="3"/>
      <c r="CF151" s="3"/>
      <c r="CG151" s="3"/>
      <c r="CH151" s="3"/>
      <c r="CI151" s="3"/>
      <c r="CJ151" s="3"/>
      <c r="CK151" s="3"/>
      <c r="CL151" s="3"/>
      <c r="CM151" s="3"/>
      <c r="CN151" s="3"/>
      <c r="CO151" s="3"/>
    </row>
    <row r="152" spans="1:93" x14ac:dyDescent="0.25">
      <c r="A152" s="23">
        <v>129</v>
      </c>
      <c r="B152" s="27">
        <f t="shared" ref="B152:B215" si="135">PMT(E$2/12, C$2, -E$23)</f>
        <v>976.89671832809768</v>
      </c>
      <c r="C152" s="27">
        <f t="shared" ref="C152:C215" si="136">IPMT(E$2/12, A152, C$2, -E$23)</f>
        <v>479.84247697642473</v>
      </c>
      <c r="D152" s="27">
        <f t="shared" ref="D152:D215" si="137">PPMT(E$2/12, A152, C$2, -E$23)</f>
        <v>497.05424135167306</v>
      </c>
      <c r="E152" s="27">
        <f t="shared" si="84"/>
        <v>164020.36643627958</v>
      </c>
      <c r="F152" s="27">
        <f t="shared" si="85"/>
        <v>64979.633563720374</v>
      </c>
      <c r="G152" s="27">
        <f t="shared" si="132"/>
        <v>222898.98162778543</v>
      </c>
      <c r="H152" s="27">
        <f t="shared" si="86"/>
        <v>0</v>
      </c>
      <c r="I152" s="27">
        <f t="shared" ref="I152:I215" si="138">O$2* $M152</f>
        <v>98.831061517217933</v>
      </c>
      <c r="J152" s="27">
        <f t="shared" ref="J152:J215" si="139">P$2* $M152</f>
        <v>296.49318455165383</v>
      </c>
      <c r="K152" s="27">
        <f t="shared" ref="K152:K215" si="140">Q$2* $M152</f>
        <v>177.89591073099228</v>
      </c>
      <c r="L152" s="27">
        <f t="shared" ref="L152:L215" si="141">R$2* $M152</f>
        <v>79.064849213774337</v>
      </c>
      <c r="M152" s="7">
        <f t="shared" ref="M152:M215" si="142">M151*POWER(1 + $I$2, 1/12)</f>
        <v>1.3040118949362438</v>
      </c>
      <c r="N152" s="27">
        <f t="shared" si="129"/>
        <v>652.28500601363839</v>
      </c>
      <c r="O152" s="7">
        <f t="shared" ref="O152:O215" si="143">O151*POWER(1 + $H$2, 1/12)</f>
        <v>1.6896041400177513</v>
      </c>
      <c r="P152" s="27">
        <f t="shared" ref="P152:P215" si="144">$M$2 * O152</f>
        <v>2703.3666240284019</v>
      </c>
      <c r="Q152" s="27">
        <f t="shared" ref="Q152:Q215" si="145" xml:space="preserve"> P152 * (1-$J$2)</f>
        <v>2568.1982928269817</v>
      </c>
      <c r="R152" s="7">
        <f t="shared" ref="R152:R215" si="146">R151*POWER(1+G$2, 1/12)</f>
        <v>1.6896041400177513</v>
      </c>
      <c r="S152" s="27">
        <f t="shared" si="133"/>
        <v>386919.34806406504</v>
      </c>
      <c r="T152" s="27">
        <f t="shared" ref="T152:T215" si="147">Q152-N152-B152</f>
        <v>939.01656848524567</v>
      </c>
      <c r="U152" s="27">
        <f t="shared" si="87"/>
        <v>43156.735590027456</v>
      </c>
      <c r="V152" s="7">
        <f>-SUM(T$24:T152)/T$23</f>
        <v>4.4664044650624479</v>
      </c>
      <c r="W152" s="27">
        <f t="shared" si="134"/>
        <v>0</v>
      </c>
      <c r="X152" s="27">
        <f t="shared" si="88"/>
        <v>185492.77445109957</v>
      </c>
      <c r="Y152" s="7">
        <f>-SUM(W$24:W152)/W$23</f>
        <v>15.899018028200768</v>
      </c>
      <c r="Z152" s="29"/>
      <c r="AA152" s="27">
        <f t="shared" si="89"/>
        <v>976.89671832809768</v>
      </c>
      <c r="AB152" s="27">
        <f t="shared" si="90"/>
        <v>479.84247697642473</v>
      </c>
      <c r="AC152" s="27">
        <f t="shared" si="91"/>
        <v>497.05424135167306</v>
      </c>
      <c r="AD152" s="27">
        <f t="shared" si="92"/>
        <v>164020.36643627958</v>
      </c>
      <c r="AE152" s="27">
        <f t="shared" si="93"/>
        <v>64979.633563720374</v>
      </c>
      <c r="AF152" s="27">
        <f t="shared" si="94"/>
        <v>222898.98162778543</v>
      </c>
      <c r="AG152" s="27">
        <f t="shared" si="95"/>
        <v>0</v>
      </c>
      <c r="AH152" s="27">
        <f t="shared" si="96"/>
        <v>98.831061517217933</v>
      </c>
      <c r="AI152" s="27">
        <f t="shared" si="97"/>
        <v>296.49318455165383</v>
      </c>
      <c r="AJ152" s="27">
        <f t="shared" si="98"/>
        <v>177.89591073099228</v>
      </c>
      <c r="AK152" s="27">
        <f t="shared" si="99"/>
        <v>79.064849213774337</v>
      </c>
      <c r="AL152" s="7">
        <f t="shared" si="100"/>
        <v>1.3040118949362438</v>
      </c>
      <c r="AM152" s="27">
        <f t="shared" si="130"/>
        <v>652.28500601363839</v>
      </c>
      <c r="AN152" s="7">
        <f t="shared" si="101"/>
        <v>1.6896041400177513</v>
      </c>
      <c r="AO152" s="27">
        <f t="shared" si="102"/>
        <v>2703.3666240284019</v>
      </c>
      <c r="AP152" s="27">
        <f t="shared" si="103"/>
        <v>2568.1982928269817</v>
      </c>
      <c r="AQ152" s="7">
        <f t="shared" si="104"/>
        <v>1.6896041400177513</v>
      </c>
      <c r="AR152" s="27">
        <f t="shared" si="105"/>
        <v>386919.34806406504</v>
      </c>
      <c r="AS152" s="27">
        <f t="shared" si="106"/>
        <v>939.01656848524567</v>
      </c>
      <c r="AT152" s="27">
        <f t="shared" si="107"/>
        <v>43156.735590027456</v>
      </c>
      <c r="AU152" s="7">
        <f>-SUM(AS$24:AS152)/AS$23</f>
        <v>4.4664044650624479</v>
      </c>
      <c r="AV152" s="27">
        <f t="shared" ref="AV152:AV215" si="148">IF(A152&lt;=K$3,IF(A152=K$3,AS152+AF152, AS152), 0)</f>
        <v>0</v>
      </c>
      <c r="AW152" s="27">
        <f t="shared" si="108"/>
        <v>185492.77445109957</v>
      </c>
      <c r="AX152" s="7">
        <f>-SUM(AV$24:AV152)/AV$23</f>
        <v>15.899018028200768</v>
      </c>
      <c r="AY152" s="28"/>
      <c r="AZ152" s="27">
        <f t="shared" si="109"/>
        <v>976.89671832809768</v>
      </c>
      <c r="BA152" s="27">
        <f t="shared" si="110"/>
        <v>479.84247697642473</v>
      </c>
      <c r="BB152" s="27">
        <f t="shared" si="111"/>
        <v>497.05424135167306</v>
      </c>
      <c r="BC152" s="27">
        <f t="shared" si="112"/>
        <v>164020.36643627958</v>
      </c>
      <c r="BD152" s="27">
        <f t="shared" si="113"/>
        <v>64979.633563720374</v>
      </c>
      <c r="BE152" s="27">
        <f t="shared" si="114"/>
        <v>222898.98162778543</v>
      </c>
      <c r="BF152" s="27">
        <f t="shared" si="115"/>
        <v>0</v>
      </c>
      <c r="BG152" s="27">
        <f t="shared" si="116"/>
        <v>98.831061517217933</v>
      </c>
      <c r="BH152" s="27">
        <f t="shared" si="117"/>
        <v>296.49318455165383</v>
      </c>
      <c r="BI152" s="27">
        <f t="shared" si="118"/>
        <v>177.89591073099228</v>
      </c>
      <c r="BJ152" s="27">
        <f t="shared" si="119"/>
        <v>79.064849213774337</v>
      </c>
      <c r="BK152" s="7">
        <f t="shared" si="120"/>
        <v>1.3040118949362438</v>
      </c>
      <c r="BL152" s="27">
        <f t="shared" si="131"/>
        <v>652.28500601363839</v>
      </c>
      <c r="BM152" s="7">
        <f t="shared" si="121"/>
        <v>1.6896041400177513</v>
      </c>
      <c r="BN152" s="27">
        <f t="shared" si="122"/>
        <v>2703.3666240284019</v>
      </c>
      <c r="BO152" s="27">
        <f t="shared" si="123"/>
        <v>2568.1982928269817</v>
      </c>
      <c r="BP152" s="7">
        <f t="shared" si="124"/>
        <v>1.6896041400177513</v>
      </c>
      <c r="BQ152" s="27">
        <f t="shared" si="125"/>
        <v>386919.34806406504</v>
      </c>
      <c r="BR152" s="27">
        <f t="shared" si="126"/>
        <v>939.01656848524567</v>
      </c>
      <c r="BS152" s="27">
        <f t="shared" si="127"/>
        <v>43156.735590027456</v>
      </c>
      <c r="BT152" s="7">
        <f>-SUM(BR$24:BR152)/BR$23</f>
        <v>4.4664044650624479</v>
      </c>
      <c r="BU152" s="27">
        <f t="shared" ref="BU152:BU215" si="149">IF(A152&lt;=K$4,IF(A152=K$4,BR152+BE152, BR152), 0)</f>
        <v>0</v>
      </c>
      <c r="BV152" s="27">
        <f t="shared" si="128"/>
        <v>185492.77445109957</v>
      </c>
      <c r="BW152" s="7">
        <f>-SUM(BU$24:BU152)/BU$23</f>
        <v>15.899018028200768</v>
      </c>
      <c r="BX152" s="14"/>
      <c r="BY152" s="3"/>
      <c r="BZ152" s="3"/>
      <c r="CA152" s="3"/>
      <c r="CB152" s="3"/>
      <c r="CC152" s="3"/>
      <c r="CD152" s="3"/>
      <c r="CE152" s="3"/>
      <c r="CF152" s="3"/>
      <c r="CG152" s="3"/>
      <c r="CH152" s="3"/>
      <c r="CI152" s="3"/>
      <c r="CJ152" s="3"/>
      <c r="CK152" s="3"/>
      <c r="CL152" s="3"/>
      <c r="CM152" s="3"/>
      <c r="CN152" s="3"/>
      <c r="CO152" s="3"/>
    </row>
    <row r="153" spans="1:93" x14ac:dyDescent="0.25">
      <c r="A153" s="23">
        <v>130</v>
      </c>
      <c r="B153" s="27">
        <f t="shared" si="135"/>
        <v>976.89671832809768</v>
      </c>
      <c r="C153" s="27">
        <f t="shared" si="136"/>
        <v>478.39273543914908</v>
      </c>
      <c r="D153" s="27">
        <f t="shared" si="137"/>
        <v>498.50398288894877</v>
      </c>
      <c r="E153" s="27">
        <f t="shared" ref="E153:E216" si="150">E152-D153</f>
        <v>163521.86245339064</v>
      </c>
      <c r="F153" s="27">
        <f t="shared" ref="F153:F216" si="151">F152+D153</f>
        <v>65478.137546609323</v>
      </c>
      <c r="G153" s="27">
        <f t="shared" si="132"/>
        <v>224973.84292897594</v>
      </c>
      <c r="H153" s="27">
        <f t="shared" ref="H153:H216" si="152">IF((G153/L$2)&lt;0.2, N$2* $M153, 0)</f>
        <v>0</v>
      </c>
      <c r="I153" s="27">
        <f t="shared" si="138"/>
        <v>99.034637322318147</v>
      </c>
      <c r="J153" s="27">
        <f t="shared" si="139"/>
        <v>297.10391196695446</v>
      </c>
      <c r="K153" s="27">
        <f t="shared" si="140"/>
        <v>178.26234718017267</v>
      </c>
      <c r="L153" s="27">
        <f t="shared" si="141"/>
        <v>79.227709857854521</v>
      </c>
      <c r="M153" s="7">
        <f t="shared" si="142"/>
        <v>1.3066979459337398</v>
      </c>
      <c r="N153" s="27">
        <f t="shared" si="129"/>
        <v>653.62860632729974</v>
      </c>
      <c r="O153" s="7">
        <f t="shared" si="143"/>
        <v>1.6964877964295484</v>
      </c>
      <c r="P153" s="27">
        <f t="shared" si="144"/>
        <v>2714.3804742872776</v>
      </c>
      <c r="Q153" s="27">
        <f t="shared" si="145"/>
        <v>2578.6614505729135</v>
      </c>
      <c r="R153" s="7">
        <f t="shared" si="146"/>
        <v>1.6964877964295484</v>
      </c>
      <c r="S153" s="27">
        <f t="shared" si="133"/>
        <v>388495.70538236661</v>
      </c>
      <c r="T153" s="27">
        <f t="shared" si="147"/>
        <v>948.13612591751621</v>
      </c>
      <c r="U153" s="27">
        <f t="shared" ref="U153:U216" si="153">U152+T153</f>
        <v>44104.871715944973</v>
      </c>
      <c r="V153" s="7">
        <f>-SUM(T$24:T153)/T$23</f>
        <v>4.5425599771843368</v>
      </c>
      <c r="W153" s="27">
        <f t="shared" si="134"/>
        <v>0</v>
      </c>
      <c r="X153" s="27">
        <f t="shared" ref="X153:X216" si="154">X152+W153</f>
        <v>185492.77445109957</v>
      </c>
      <c r="Y153" s="7">
        <f>-SUM(W$24:W153)/W$23</f>
        <v>15.899018028200768</v>
      </c>
      <c r="Z153" s="29"/>
      <c r="AA153" s="27">
        <f t="shared" ref="AA153:AA216" si="155">PMT(E$3/12, C$3, -AD$23)</f>
        <v>976.89671832809768</v>
      </c>
      <c r="AB153" s="27">
        <f t="shared" ref="AB153:AB216" si="156">IPMT(E$3/12, A153, C$3, -AD$23)</f>
        <v>478.39273543914908</v>
      </c>
      <c r="AC153" s="27">
        <f t="shared" ref="AC153:AC216" si="157">PPMT(E$3/12, A153, C$3, -AD$23)</f>
        <v>498.50398288894877</v>
      </c>
      <c r="AD153" s="27">
        <f t="shared" ref="AD153:AD216" si="158">AD152-AC153</f>
        <v>163521.86245339064</v>
      </c>
      <c r="AE153" s="27">
        <f t="shared" ref="AE153:AE216" si="159">AE152+AC153</f>
        <v>65478.137546609323</v>
      </c>
      <c r="AF153" s="27">
        <f t="shared" ref="AF153:AF216" si="160">AE153+AR153-L$3</f>
        <v>224973.84292897594</v>
      </c>
      <c r="AG153" s="27">
        <f t="shared" ref="AG153:AG216" si="161">IF((AF153/L$3)&lt;0.2, N$3* $AL153, 0)</f>
        <v>0</v>
      </c>
      <c r="AH153" s="27">
        <f t="shared" ref="AH153:AH216" si="162">O$3* $AL153</f>
        <v>99.034637322318147</v>
      </c>
      <c r="AI153" s="27">
        <f t="shared" ref="AI153:AI216" si="163">P$3* $AL153</f>
        <v>297.10391196695446</v>
      </c>
      <c r="AJ153" s="27">
        <f t="shared" ref="AJ153:AJ216" si="164">Q$3* $AL153</f>
        <v>178.26234718017267</v>
      </c>
      <c r="AK153" s="27">
        <f t="shared" ref="AK153:AK216" si="165">R$3* $AL153</f>
        <v>79.227709857854521</v>
      </c>
      <c r="AL153" s="7">
        <f t="shared" ref="AL153:AL216" si="166">AL152*POWER(1 + $I$3, 1/12)</f>
        <v>1.3066979459337398</v>
      </c>
      <c r="AM153" s="27">
        <f t="shared" si="130"/>
        <v>653.62860632729974</v>
      </c>
      <c r="AN153" s="7">
        <f t="shared" ref="AN153:AN216" si="167">AN152*POWER(1 + $H$3, 1/12)</f>
        <v>1.6964877964295484</v>
      </c>
      <c r="AO153" s="27">
        <f t="shared" ref="AO153:AO216" si="168">$M$3 * AN153</f>
        <v>2714.3804742872776</v>
      </c>
      <c r="AP153" s="27">
        <f t="shared" ref="AP153:AP216" si="169" xml:space="preserve"> AO153 * (1-$J$3)</f>
        <v>2578.6614505729135</v>
      </c>
      <c r="AQ153" s="7">
        <f t="shared" ref="AQ153:AQ216" si="170">AQ152*POWER(1+G$3, 1/12)</f>
        <v>1.6964877964295484</v>
      </c>
      <c r="AR153" s="27">
        <f t="shared" ref="AR153:AR216" si="171">L$3*AQ153</f>
        <v>388495.70538236661</v>
      </c>
      <c r="AS153" s="27">
        <f t="shared" ref="AS153:AS216" si="172">AP153-AM153-AA153</f>
        <v>948.13612591751621</v>
      </c>
      <c r="AT153" s="27">
        <f t="shared" ref="AT153:AT216" si="173">AT152+AS153</f>
        <v>44104.871715944973</v>
      </c>
      <c r="AU153" s="7">
        <f>-SUM(AS$24:AS153)/AS$23</f>
        <v>4.5425599771843368</v>
      </c>
      <c r="AV153" s="27">
        <f t="shared" si="148"/>
        <v>0</v>
      </c>
      <c r="AW153" s="27">
        <f t="shared" ref="AW153:AW216" si="174">AW152+AV153</f>
        <v>185492.77445109957</v>
      </c>
      <c r="AX153" s="7">
        <f>-SUM(AV$24:AV153)/AV$23</f>
        <v>15.899018028200768</v>
      </c>
      <c r="AY153" s="28"/>
      <c r="AZ153" s="27">
        <f t="shared" ref="AZ153:AZ216" si="175">PMT(E$4/12, C$4, -BC$23)</f>
        <v>976.89671832809768</v>
      </c>
      <c r="BA153" s="27">
        <f t="shared" ref="BA153:BA216" si="176">IPMT(E$4/12, A153, C$4, -BC$23)</f>
        <v>478.39273543914908</v>
      </c>
      <c r="BB153" s="27">
        <f t="shared" ref="BB153:BB216" si="177">PPMT(E$4/12, A153, C$4, -BC$23)</f>
        <v>498.50398288894877</v>
      </c>
      <c r="BC153" s="27">
        <f t="shared" ref="BC153:BC216" si="178">BC152-BB153</f>
        <v>163521.86245339064</v>
      </c>
      <c r="BD153" s="27">
        <f t="shared" ref="BD153:BD216" si="179">BD152+BB153</f>
        <v>65478.137546609323</v>
      </c>
      <c r="BE153" s="27">
        <f t="shared" ref="BE153:BE216" si="180">BD153+BQ153-L$4</f>
        <v>224973.84292897594</v>
      </c>
      <c r="BF153" s="27">
        <f t="shared" ref="BF153:BF216" si="181">IF((BE153/L$4)&lt;0.2, N$4* $M153, 0)</f>
        <v>0</v>
      </c>
      <c r="BG153" s="27">
        <f t="shared" ref="BG153:BG216" si="182">O$4* $M153</f>
        <v>99.034637322318147</v>
      </c>
      <c r="BH153" s="27">
        <f t="shared" ref="BH153:BH216" si="183">P$4* $BK153</f>
        <v>297.10391196695446</v>
      </c>
      <c r="BI153" s="27">
        <f t="shared" ref="BI153:BI216" si="184">Q$4* $BK153</f>
        <v>178.26234718017267</v>
      </c>
      <c r="BJ153" s="27">
        <f t="shared" ref="BJ153:BJ216" si="185">R$4* $BK153</f>
        <v>79.227709857854521</v>
      </c>
      <c r="BK153" s="7">
        <f t="shared" ref="BK153:BK216" si="186">BK152*POWER(1 + $I$4, 1/12)</f>
        <v>1.3066979459337398</v>
      </c>
      <c r="BL153" s="27">
        <f t="shared" si="131"/>
        <v>653.62860632729974</v>
      </c>
      <c r="BM153" s="7">
        <f t="shared" ref="BM153:BM216" si="187">BM152*POWER(1 + $H$4, 1/12)</f>
        <v>1.6964877964295484</v>
      </c>
      <c r="BN153" s="27">
        <f t="shared" ref="BN153:BN216" si="188">$M$4 * BM153</f>
        <v>2714.3804742872776</v>
      </c>
      <c r="BO153" s="27">
        <f t="shared" ref="BO153:BO216" si="189" xml:space="preserve"> BN153 * (1-$J$4)</f>
        <v>2578.6614505729135</v>
      </c>
      <c r="BP153" s="7">
        <f t="shared" ref="BP153:BP216" si="190">BP152*POWER(1+G$4, 1/12)</f>
        <v>1.6964877964295484</v>
      </c>
      <c r="BQ153" s="27">
        <f t="shared" ref="BQ153:BQ216" si="191">L$4*BP153</f>
        <v>388495.70538236661</v>
      </c>
      <c r="BR153" s="27">
        <f t="shared" ref="BR153:BR216" si="192">BO153-BL153-AZ153</f>
        <v>948.13612591751621</v>
      </c>
      <c r="BS153" s="27">
        <f t="shared" ref="BS153:BS216" si="193">BS152+BR153</f>
        <v>44104.871715944973</v>
      </c>
      <c r="BT153" s="7">
        <f>-SUM(BR$24:BR153)/BR$23</f>
        <v>4.5425599771843368</v>
      </c>
      <c r="BU153" s="27">
        <f t="shared" si="149"/>
        <v>0</v>
      </c>
      <c r="BV153" s="27">
        <f t="shared" ref="BV153:BV216" si="194">BV152+BU153</f>
        <v>185492.77445109957</v>
      </c>
      <c r="BW153" s="7">
        <f>-SUM(BU$24:BU153)/BU$23</f>
        <v>15.899018028200768</v>
      </c>
      <c r="BX153" s="14"/>
      <c r="BY153" s="3"/>
      <c r="BZ153" s="3"/>
      <c r="CA153" s="3"/>
      <c r="CB153" s="3"/>
      <c r="CC153" s="3"/>
      <c r="CD153" s="3"/>
      <c r="CE153" s="3"/>
      <c r="CF153" s="3"/>
      <c r="CG153" s="3"/>
      <c r="CH153" s="3"/>
      <c r="CI153" s="3"/>
      <c r="CJ153" s="3"/>
      <c r="CK153" s="3"/>
      <c r="CL153" s="3"/>
      <c r="CM153" s="3"/>
      <c r="CN153" s="3"/>
      <c r="CO153" s="3"/>
    </row>
    <row r="154" spans="1:93" x14ac:dyDescent="0.25">
      <c r="A154" s="23">
        <v>131</v>
      </c>
      <c r="B154" s="27">
        <f t="shared" si="135"/>
        <v>976.89671832809768</v>
      </c>
      <c r="C154" s="27">
        <f t="shared" si="136"/>
        <v>476.93876548905632</v>
      </c>
      <c r="D154" s="27">
        <f t="shared" si="137"/>
        <v>499.95795283904158</v>
      </c>
      <c r="E154" s="27">
        <f t="shared" si="150"/>
        <v>163021.90450055161</v>
      </c>
      <c r="F154" s="27">
        <f t="shared" si="151"/>
        <v>65978.095499448362</v>
      </c>
      <c r="G154" s="27">
        <f t="shared" si="132"/>
        <v>227056.58047495846</v>
      </c>
      <c r="H154" s="27">
        <f t="shared" si="152"/>
        <v>0</v>
      </c>
      <c r="I154" s="27">
        <f t="shared" si="138"/>
        <v>99.23863246024537</v>
      </c>
      <c r="J154" s="27">
        <f t="shared" si="139"/>
        <v>297.71589738073612</v>
      </c>
      <c r="K154" s="27">
        <f t="shared" si="140"/>
        <v>178.62953842844169</v>
      </c>
      <c r="L154" s="27">
        <f t="shared" si="141"/>
        <v>79.390905968196293</v>
      </c>
      <c r="M154" s="7">
        <f t="shared" si="142"/>
        <v>1.309389529756503</v>
      </c>
      <c r="N154" s="27">
        <f t="shared" ref="N154:N217" si="195">SUM(H154:L154)</f>
        <v>654.97497423761945</v>
      </c>
      <c r="O154" s="7">
        <f t="shared" si="143"/>
        <v>1.7033994977096512</v>
      </c>
      <c r="P154" s="27">
        <f t="shared" si="144"/>
        <v>2725.4391963354419</v>
      </c>
      <c r="Q154" s="27">
        <f t="shared" si="145"/>
        <v>2589.1672365186696</v>
      </c>
      <c r="R154" s="7">
        <f t="shared" si="146"/>
        <v>1.7033994977096512</v>
      </c>
      <c r="S154" s="27">
        <f t="shared" si="133"/>
        <v>390078.4849755101</v>
      </c>
      <c r="T154" s="27">
        <f t="shared" si="147"/>
        <v>957.29554395295258</v>
      </c>
      <c r="U154" s="27">
        <f t="shared" si="153"/>
        <v>45062.167259897928</v>
      </c>
      <c r="V154" s="7">
        <f>-SUM(T$24:T154)/T$23</f>
        <v>4.6194511855339719</v>
      </c>
      <c r="W154" s="27">
        <f t="shared" si="134"/>
        <v>0</v>
      </c>
      <c r="X154" s="27">
        <f t="shared" si="154"/>
        <v>185492.77445109957</v>
      </c>
      <c r="Y154" s="7">
        <f>-SUM(W$24:W154)/W$23</f>
        <v>15.899018028200768</v>
      </c>
      <c r="Z154" s="29"/>
      <c r="AA154" s="27">
        <f t="shared" si="155"/>
        <v>976.89671832809768</v>
      </c>
      <c r="AB154" s="27">
        <f t="shared" si="156"/>
        <v>476.93876548905632</v>
      </c>
      <c r="AC154" s="27">
        <f t="shared" si="157"/>
        <v>499.95795283904158</v>
      </c>
      <c r="AD154" s="27">
        <f t="shared" si="158"/>
        <v>163021.90450055161</v>
      </c>
      <c r="AE154" s="27">
        <f t="shared" si="159"/>
        <v>65978.095499448362</v>
      </c>
      <c r="AF154" s="27">
        <f t="shared" si="160"/>
        <v>227056.58047495846</v>
      </c>
      <c r="AG154" s="27">
        <f t="shared" si="161"/>
        <v>0</v>
      </c>
      <c r="AH154" s="27">
        <f t="shared" si="162"/>
        <v>99.23863246024537</v>
      </c>
      <c r="AI154" s="27">
        <f t="shared" si="163"/>
        <v>297.71589738073612</v>
      </c>
      <c r="AJ154" s="27">
        <f t="shared" si="164"/>
        <v>178.62953842844169</v>
      </c>
      <c r="AK154" s="27">
        <f t="shared" si="165"/>
        <v>79.390905968196293</v>
      </c>
      <c r="AL154" s="7">
        <f t="shared" si="166"/>
        <v>1.309389529756503</v>
      </c>
      <c r="AM154" s="27">
        <f t="shared" ref="AM154:AM217" si="196">SUM(AG154:AK154)</f>
        <v>654.97497423761945</v>
      </c>
      <c r="AN154" s="7">
        <f t="shared" si="167"/>
        <v>1.7033994977096512</v>
      </c>
      <c r="AO154" s="27">
        <f t="shared" si="168"/>
        <v>2725.4391963354419</v>
      </c>
      <c r="AP154" s="27">
        <f t="shared" si="169"/>
        <v>2589.1672365186696</v>
      </c>
      <c r="AQ154" s="7">
        <f t="shared" si="170"/>
        <v>1.7033994977096512</v>
      </c>
      <c r="AR154" s="27">
        <f t="shared" si="171"/>
        <v>390078.4849755101</v>
      </c>
      <c r="AS154" s="27">
        <f t="shared" si="172"/>
        <v>957.29554395295258</v>
      </c>
      <c r="AT154" s="27">
        <f t="shared" si="173"/>
        <v>45062.167259897928</v>
      </c>
      <c r="AU154" s="7">
        <f>-SUM(AS$24:AS154)/AS$23</f>
        <v>4.6194511855339719</v>
      </c>
      <c r="AV154" s="27">
        <f t="shared" si="148"/>
        <v>0</v>
      </c>
      <c r="AW154" s="27">
        <f t="shared" si="174"/>
        <v>185492.77445109957</v>
      </c>
      <c r="AX154" s="7">
        <f>-SUM(AV$24:AV154)/AV$23</f>
        <v>15.899018028200768</v>
      </c>
      <c r="AY154" s="28"/>
      <c r="AZ154" s="27">
        <f t="shared" si="175"/>
        <v>976.89671832809768</v>
      </c>
      <c r="BA154" s="27">
        <f t="shared" si="176"/>
        <v>476.93876548905632</v>
      </c>
      <c r="BB154" s="27">
        <f t="shared" si="177"/>
        <v>499.95795283904158</v>
      </c>
      <c r="BC154" s="27">
        <f t="shared" si="178"/>
        <v>163021.90450055161</v>
      </c>
      <c r="BD154" s="27">
        <f t="shared" si="179"/>
        <v>65978.095499448362</v>
      </c>
      <c r="BE154" s="27">
        <f t="shared" si="180"/>
        <v>227056.58047495846</v>
      </c>
      <c r="BF154" s="27">
        <f t="shared" si="181"/>
        <v>0</v>
      </c>
      <c r="BG154" s="27">
        <f t="shared" si="182"/>
        <v>99.23863246024537</v>
      </c>
      <c r="BH154" s="27">
        <f t="shared" si="183"/>
        <v>297.71589738073612</v>
      </c>
      <c r="BI154" s="27">
        <f t="shared" si="184"/>
        <v>178.62953842844169</v>
      </c>
      <c r="BJ154" s="27">
        <f t="shared" si="185"/>
        <v>79.390905968196293</v>
      </c>
      <c r="BK154" s="7">
        <f t="shared" si="186"/>
        <v>1.309389529756503</v>
      </c>
      <c r="BL154" s="27">
        <f t="shared" ref="BL154:BL217" si="197">SUM(BF154:BJ154)</f>
        <v>654.97497423761945</v>
      </c>
      <c r="BM154" s="7">
        <f t="shared" si="187"/>
        <v>1.7033994977096512</v>
      </c>
      <c r="BN154" s="27">
        <f t="shared" si="188"/>
        <v>2725.4391963354419</v>
      </c>
      <c r="BO154" s="27">
        <f t="shared" si="189"/>
        <v>2589.1672365186696</v>
      </c>
      <c r="BP154" s="7">
        <f t="shared" si="190"/>
        <v>1.7033994977096512</v>
      </c>
      <c r="BQ154" s="27">
        <f t="shared" si="191"/>
        <v>390078.4849755101</v>
      </c>
      <c r="BR154" s="27">
        <f t="shared" si="192"/>
        <v>957.29554395295258</v>
      </c>
      <c r="BS154" s="27">
        <f t="shared" si="193"/>
        <v>45062.167259897928</v>
      </c>
      <c r="BT154" s="7">
        <f>-SUM(BR$24:BR154)/BR$23</f>
        <v>4.6194511855339719</v>
      </c>
      <c r="BU154" s="27">
        <f t="shared" si="149"/>
        <v>0</v>
      </c>
      <c r="BV154" s="27">
        <f t="shared" si="194"/>
        <v>185492.77445109957</v>
      </c>
      <c r="BW154" s="7">
        <f>-SUM(BU$24:BU154)/BU$23</f>
        <v>15.899018028200768</v>
      </c>
      <c r="BX154" s="14"/>
      <c r="BY154" s="3"/>
      <c r="BZ154" s="3"/>
      <c r="CA154" s="3"/>
      <c r="CB154" s="3"/>
      <c r="CC154" s="3"/>
      <c r="CD154" s="3"/>
      <c r="CE154" s="3"/>
      <c r="CF154" s="3"/>
      <c r="CG154" s="3"/>
      <c r="CH154" s="3"/>
      <c r="CI154" s="3"/>
      <c r="CJ154" s="3"/>
      <c r="CK154" s="3"/>
      <c r="CL154" s="3"/>
      <c r="CM154" s="3"/>
      <c r="CN154" s="3"/>
      <c r="CO154" s="3"/>
    </row>
    <row r="155" spans="1:93" x14ac:dyDescent="0.25">
      <c r="A155" s="23">
        <v>132</v>
      </c>
      <c r="B155" s="27">
        <f t="shared" si="135"/>
        <v>976.89671832809768</v>
      </c>
      <c r="C155" s="27">
        <f t="shared" si="136"/>
        <v>475.48055479327564</v>
      </c>
      <c r="D155" s="27">
        <f t="shared" si="137"/>
        <v>501.41616353482209</v>
      </c>
      <c r="E155" s="27">
        <f t="shared" si="150"/>
        <v>162520.48833701678</v>
      </c>
      <c r="F155" s="27">
        <f t="shared" si="151"/>
        <v>66479.51166298319</v>
      </c>
      <c r="G155" s="27">
        <f t="shared" si="132"/>
        <v>229147.22467162157</v>
      </c>
      <c r="H155" s="27">
        <f t="shared" si="152"/>
        <v>0</v>
      </c>
      <c r="I155" s="27">
        <f t="shared" si="138"/>
        <v>99.443047794756581</v>
      </c>
      <c r="J155" s="27">
        <f t="shared" si="139"/>
        <v>298.32914338426974</v>
      </c>
      <c r="K155" s="27">
        <f t="shared" si="140"/>
        <v>178.99748603056184</v>
      </c>
      <c r="L155" s="27">
        <f t="shared" si="141"/>
        <v>79.554438235805264</v>
      </c>
      <c r="M155" s="7">
        <f t="shared" si="142"/>
        <v>1.3120866578012478</v>
      </c>
      <c r="N155" s="27">
        <f t="shared" si="195"/>
        <v>656.32411544539343</v>
      </c>
      <c r="O155" s="7">
        <f t="shared" si="143"/>
        <v>1.7103393581163246</v>
      </c>
      <c r="P155" s="27">
        <f t="shared" si="144"/>
        <v>2736.5429729861194</v>
      </c>
      <c r="Q155" s="27">
        <f t="shared" si="145"/>
        <v>2599.7158243368131</v>
      </c>
      <c r="R155" s="7">
        <f t="shared" si="146"/>
        <v>1.7103393581163246</v>
      </c>
      <c r="S155" s="27">
        <f t="shared" si="133"/>
        <v>391667.71300863835</v>
      </c>
      <c r="T155" s="27">
        <f t="shared" si="147"/>
        <v>966.49499056332183</v>
      </c>
      <c r="U155" s="27">
        <f t="shared" si="153"/>
        <v>46028.662250461246</v>
      </c>
      <c r="V155" s="7">
        <f>-SUM(T$24:T155)/T$23</f>
        <v>4.6970813052579334</v>
      </c>
      <c r="W155" s="27">
        <f t="shared" si="134"/>
        <v>0</v>
      </c>
      <c r="X155" s="27">
        <f t="shared" si="154"/>
        <v>185492.77445109957</v>
      </c>
      <c r="Y155" s="7">
        <f>-SUM(W$24:W155)/W$23</f>
        <v>15.899018028200768</v>
      </c>
      <c r="Z155" s="29"/>
      <c r="AA155" s="27">
        <f t="shared" si="155"/>
        <v>976.89671832809768</v>
      </c>
      <c r="AB155" s="27">
        <f t="shared" si="156"/>
        <v>475.48055479327564</v>
      </c>
      <c r="AC155" s="27">
        <f t="shared" si="157"/>
        <v>501.41616353482209</v>
      </c>
      <c r="AD155" s="27">
        <f t="shared" si="158"/>
        <v>162520.48833701678</v>
      </c>
      <c r="AE155" s="27">
        <f t="shared" si="159"/>
        <v>66479.51166298319</v>
      </c>
      <c r="AF155" s="27">
        <f t="shared" si="160"/>
        <v>229147.22467162157</v>
      </c>
      <c r="AG155" s="27">
        <f t="shared" si="161"/>
        <v>0</v>
      </c>
      <c r="AH155" s="27">
        <f t="shared" si="162"/>
        <v>99.443047794756581</v>
      </c>
      <c r="AI155" s="27">
        <f t="shared" si="163"/>
        <v>298.32914338426974</v>
      </c>
      <c r="AJ155" s="27">
        <f t="shared" si="164"/>
        <v>178.99748603056184</v>
      </c>
      <c r="AK155" s="27">
        <f t="shared" si="165"/>
        <v>79.554438235805264</v>
      </c>
      <c r="AL155" s="7">
        <f t="shared" si="166"/>
        <v>1.3120866578012478</v>
      </c>
      <c r="AM155" s="27">
        <f t="shared" si="196"/>
        <v>656.32411544539343</v>
      </c>
      <c r="AN155" s="7">
        <f t="shared" si="167"/>
        <v>1.7103393581163246</v>
      </c>
      <c r="AO155" s="27">
        <f t="shared" si="168"/>
        <v>2736.5429729861194</v>
      </c>
      <c r="AP155" s="27">
        <f t="shared" si="169"/>
        <v>2599.7158243368131</v>
      </c>
      <c r="AQ155" s="7">
        <f t="shared" si="170"/>
        <v>1.7103393581163246</v>
      </c>
      <c r="AR155" s="27">
        <f t="shared" si="171"/>
        <v>391667.71300863835</v>
      </c>
      <c r="AS155" s="27">
        <f t="shared" si="172"/>
        <v>966.49499056332183</v>
      </c>
      <c r="AT155" s="27">
        <f t="shared" si="173"/>
        <v>46028.662250461246</v>
      </c>
      <c r="AU155" s="7">
        <f>-SUM(AS$24:AS155)/AS$23</f>
        <v>4.6970813052579334</v>
      </c>
      <c r="AV155" s="27">
        <f t="shared" si="148"/>
        <v>0</v>
      </c>
      <c r="AW155" s="27">
        <f t="shared" si="174"/>
        <v>185492.77445109957</v>
      </c>
      <c r="AX155" s="7">
        <f>-SUM(AV$24:AV155)/AV$23</f>
        <v>15.899018028200768</v>
      </c>
      <c r="AY155" s="28"/>
      <c r="AZ155" s="27">
        <f t="shared" si="175"/>
        <v>976.89671832809768</v>
      </c>
      <c r="BA155" s="27">
        <f t="shared" si="176"/>
        <v>475.48055479327564</v>
      </c>
      <c r="BB155" s="27">
        <f t="shared" si="177"/>
        <v>501.41616353482209</v>
      </c>
      <c r="BC155" s="27">
        <f t="shared" si="178"/>
        <v>162520.48833701678</v>
      </c>
      <c r="BD155" s="27">
        <f t="shared" si="179"/>
        <v>66479.51166298319</v>
      </c>
      <c r="BE155" s="27">
        <f t="shared" si="180"/>
        <v>229147.22467162157</v>
      </c>
      <c r="BF155" s="27">
        <f t="shared" si="181"/>
        <v>0</v>
      </c>
      <c r="BG155" s="27">
        <f t="shared" si="182"/>
        <v>99.443047794756581</v>
      </c>
      <c r="BH155" s="27">
        <f t="shared" si="183"/>
        <v>298.32914338426974</v>
      </c>
      <c r="BI155" s="27">
        <f t="shared" si="184"/>
        <v>178.99748603056184</v>
      </c>
      <c r="BJ155" s="27">
        <f t="shared" si="185"/>
        <v>79.554438235805264</v>
      </c>
      <c r="BK155" s="7">
        <f t="shared" si="186"/>
        <v>1.3120866578012478</v>
      </c>
      <c r="BL155" s="27">
        <f t="shared" si="197"/>
        <v>656.32411544539343</v>
      </c>
      <c r="BM155" s="7">
        <f t="shared" si="187"/>
        <v>1.7103393581163246</v>
      </c>
      <c r="BN155" s="27">
        <f t="shared" si="188"/>
        <v>2736.5429729861194</v>
      </c>
      <c r="BO155" s="27">
        <f t="shared" si="189"/>
        <v>2599.7158243368131</v>
      </c>
      <c r="BP155" s="7">
        <f t="shared" si="190"/>
        <v>1.7103393581163246</v>
      </c>
      <c r="BQ155" s="27">
        <f t="shared" si="191"/>
        <v>391667.71300863835</v>
      </c>
      <c r="BR155" s="27">
        <f t="shared" si="192"/>
        <v>966.49499056332183</v>
      </c>
      <c r="BS155" s="27">
        <f t="shared" si="193"/>
        <v>46028.662250461246</v>
      </c>
      <c r="BT155" s="7">
        <f>-SUM(BR$24:BR155)/BR$23</f>
        <v>4.6970813052579334</v>
      </c>
      <c r="BU155" s="27">
        <f t="shared" si="149"/>
        <v>0</v>
      </c>
      <c r="BV155" s="27">
        <f t="shared" si="194"/>
        <v>185492.77445109957</v>
      </c>
      <c r="BW155" s="7">
        <f>-SUM(BU$24:BU155)/BU$23</f>
        <v>15.899018028200768</v>
      </c>
      <c r="BX155" s="14"/>
      <c r="BY155" s="3"/>
      <c r="BZ155" s="3"/>
      <c r="CA155" s="3"/>
      <c r="CB155" s="3"/>
      <c r="CC155" s="3"/>
      <c r="CD155" s="3"/>
      <c r="CE155" s="3"/>
      <c r="CF155" s="3"/>
      <c r="CG155" s="3"/>
      <c r="CH155" s="3"/>
      <c r="CI155" s="3"/>
      <c r="CJ155" s="3"/>
      <c r="CK155" s="3"/>
      <c r="CL155" s="3"/>
      <c r="CM155" s="3"/>
      <c r="CN155" s="3"/>
      <c r="CO155" s="3"/>
    </row>
    <row r="156" spans="1:93" x14ac:dyDescent="0.25">
      <c r="A156" s="23">
        <v>133</v>
      </c>
      <c r="B156" s="27">
        <f t="shared" si="135"/>
        <v>976.89671832809768</v>
      </c>
      <c r="C156" s="27">
        <f t="shared" si="136"/>
        <v>474.01809098296587</v>
      </c>
      <c r="D156" s="27">
        <f t="shared" si="137"/>
        <v>502.87862734513203</v>
      </c>
      <c r="E156" s="27">
        <f t="shared" si="150"/>
        <v>162017.60970967164</v>
      </c>
      <c r="F156" s="27">
        <f t="shared" si="151"/>
        <v>66982.390290328316</v>
      </c>
      <c r="G156" s="27">
        <f t="shared" si="132"/>
        <v>231245.80604382232</v>
      </c>
      <c r="H156" s="27">
        <f t="shared" si="152"/>
        <v>0</v>
      </c>
      <c r="I156" s="27">
        <f t="shared" si="138"/>
        <v>99.647884191387917</v>
      </c>
      <c r="J156" s="27">
        <f t="shared" si="139"/>
        <v>298.94365257416376</v>
      </c>
      <c r="K156" s="27">
        <f t="shared" si="140"/>
        <v>179.36619154449826</v>
      </c>
      <c r="L156" s="27">
        <f t="shared" si="141"/>
        <v>79.718307353110333</v>
      </c>
      <c r="M156" s="7">
        <f t="shared" si="142"/>
        <v>1.3147893414881635</v>
      </c>
      <c r="N156" s="27">
        <f t="shared" si="195"/>
        <v>657.67603566316029</v>
      </c>
      <c r="O156" s="7">
        <f t="shared" si="143"/>
        <v>1.7173074923733362</v>
      </c>
      <c r="P156" s="27">
        <f t="shared" si="144"/>
        <v>2747.6919877973378</v>
      </c>
      <c r="Q156" s="27">
        <f t="shared" si="145"/>
        <v>2610.3073884074706</v>
      </c>
      <c r="R156" s="7">
        <f t="shared" si="146"/>
        <v>1.7173074923733362</v>
      </c>
      <c r="S156" s="27">
        <f t="shared" si="133"/>
        <v>393263.41575349402</v>
      </c>
      <c r="T156" s="27">
        <f t="shared" si="147"/>
        <v>975.73463441621266</v>
      </c>
      <c r="U156" s="27">
        <f t="shared" si="153"/>
        <v>47004.39688487746</v>
      </c>
      <c r="V156" s="7">
        <f>-SUM(T$24:T156)/T$23</f>
        <v>4.7754535650504</v>
      </c>
      <c r="W156" s="27">
        <f t="shared" si="134"/>
        <v>0</v>
      </c>
      <c r="X156" s="27">
        <f t="shared" si="154"/>
        <v>185492.77445109957</v>
      </c>
      <c r="Y156" s="7">
        <f>-SUM(W$24:W156)/W$23</f>
        <v>15.899018028200768</v>
      </c>
      <c r="Z156" s="29"/>
      <c r="AA156" s="27">
        <f t="shared" si="155"/>
        <v>976.89671832809768</v>
      </c>
      <c r="AB156" s="27">
        <f t="shared" si="156"/>
        <v>474.01809098296587</v>
      </c>
      <c r="AC156" s="27">
        <f t="shared" si="157"/>
        <v>502.87862734513203</v>
      </c>
      <c r="AD156" s="27">
        <f t="shared" si="158"/>
        <v>162017.60970967164</v>
      </c>
      <c r="AE156" s="27">
        <f t="shared" si="159"/>
        <v>66982.390290328316</v>
      </c>
      <c r="AF156" s="27">
        <f t="shared" si="160"/>
        <v>231245.80604382232</v>
      </c>
      <c r="AG156" s="27">
        <f t="shared" si="161"/>
        <v>0</v>
      </c>
      <c r="AH156" s="27">
        <f t="shared" si="162"/>
        <v>99.647884191387917</v>
      </c>
      <c r="AI156" s="27">
        <f t="shared" si="163"/>
        <v>298.94365257416376</v>
      </c>
      <c r="AJ156" s="27">
        <f t="shared" si="164"/>
        <v>179.36619154449826</v>
      </c>
      <c r="AK156" s="27">
        <f t="shared" si="165"/>
        <v>79.718307353110333</v>
      </c>
      <c r="AL156" s="7">
        <f t="shared" si="166"/>
        <v>1.3147893414881635</v>
      </c>
      <c r="AM156" s="27">
        <f t="shared" si="196"/>
        <v>657.67603566316029</v>
      </c>
      <c r="AN156" s="7">
        <f t="shared" si="167"/>
        <v>1.7173074923733362</v>
      </c>
      <c r="AO156" s="27">
        <f t="shared" si="168"/>
        <v>2747.6919877973378</v>
      </c>
      <c r="AP156" s="27">
        <f t="shared" si="169"/>
        <v>2610.3073884074706</v>
      </c>
      <c r="AQ156" s="7">
        <f t="shared" si="170"/>
        <v>1.7173074923733362</v>
      </c>
      <c r="AR156" s="27">
        <f t="shared" si="171"/>
        <v>393263.41575349402</v>
      </c>
      <c r="AS156" s="27">
        <f t="shared" si="172"/>
        <v>975.73463441621266</v>
      </c>
      <c r="AT156" s="27">
        <f t="shared" si="173"/>
        <v>47004.39688487746</v>
      </c>
      <c r="AU156" s="7">
        <f>-SUM(AS$24:AS156)/AS$23</f>
        <v>4.7754535650504</v>
      </c>
      <c r="AV156" s="27">
        <f t="shared" si="148"/>
        <v>0</v>
      </c>
      <c r="AW156" s="27">
        <f t="shared" si="174"/>
        <v>185492.77445109957</v>
      </c>
      <c r="AX156" s="7">
        <f>-SUM(AV$24:AV156)/AV$23</f>
        <v>15.899018028200768</v>
      </c>
      <c r="AY156" s="28"/>
      <c r="AZ156" s="27">
        <f t="shared" si="175"/>
        <v>976.89671832809768</v>
      </c>
      <c r="BA156" s="27">
        <f t="shared" si="176"/>
        <v>474.01809098296587</v>
      </c>
      <c r="BB156" s="27">
        <f t="shared" si="177"/>
        <v>502.87862734513203</v>
      </c>
      <c r="BC156" s="27">
        <f t="shared" si="178"/>
        <v>162017.60970967164</v>
      </c>
      <c r="BD156" s="27">
        <f t="shared" si="179"/>
        <v>66982.390290328316</v>
      </c>
      <c r="BE156" s="27">
        <f t="shared" si="180"/>
        <v>231245.80604382232</v>
      </c>
      <c r="BF156" s="27">
        <f t="shared" si="181"/>
        <v>0</v>
      </c>
      <c r="BG156" s="27">
        <f t="shared" si="182"/>
        <v>99.647884191387917</v>
      </c>
      <c r="BH156" s="27">
        <f t="shared" si="183"/>
        <v>298.94365257416376</v>
      </c>
      <c r="BI156" s="27">
        <f t="shared" si="184"/>
        <v>179.36619154449826</v>
      </c>
      <c r="BJ156" s="27">
        <f t="shared" si="185"/>
        <v>79.718307353110333</v>
      </c>
      <c r="BK156" s="7">
        <f t="shared" si="186"/>
        <v>1.3147893414881635</v>
      </c>
      <c r="BL156" s="27">
        <f t="shared" si="197"/>
        <v>657.67603566316029</v>
      </c>
      <c r="BM156" s="7">
        <f t="shared" si="187"/>
        <v>1.7173074923733362</v>
      </c>
      <c r="BN156" s="27">
        <f t="shared" si="188"/>
        <v>2747.6919877973378</v>
      </c>
      <c r="BO156" s="27">
        <f t="shared" si="189"/>
        <v>2610.3073884074706</v>
      </c>
      <c r="BP156" s="7">
        <f t="shared" si="190"/>
        <v>1.7173074923733362</v>
      </c>
      <c r="BQ156" s="27">
        <f t="shared" si="191"/>
        <v>393263.41575349402</v>
      </c>
      <c r="BR156" s="27">
        <f t="shared" si="192"/>
        <v>975.73463441621266</v>
      </c>
      <c r="BS156" s="27">
        <f t="shared" si="193"/>
        <v>47004.39688487746</v>
      </c>
      <c r="BT156" s="7">
        <f>-SUM(BR$24:BR156)/BR$23</f>
        <v>4.7754535650504</v>
      </c>
      <c r="BU156" s="27">
        <f t="shared" si="149"/>
        <v>0</v>
      </c>
      <c r="BV156" s="27">
        <f t="shared" si="194"/>
        <v>185492.77445109957</v>
      </c>
      <c r="BW156" s="7">
        <f>-SUM(BU$24:BU156)/BU$23</f>
        <v>15.899018028200768</v>
      </c>
      <c r="BX156" s="14"/>
      <c r="BY156" s="3"/>
      <c r="BZ156" s="3"/>
      <c r="CA156" s="3"/>
      <c r="CB156" s="3"/>
      <c r="CC156" s="3"/>
      <c r="CD156" s="3"/>
      <c r="CE156" s="3"/>
      <c r="CF156" s="3"/>
      <c r="CG156" s="3"/>
      <c r="CH156" s="3"/>
      <c r="CI156" s="3"/>
      <c r="CJ156" s="3"/>
      <c r="CK156" s="3"/>
      <c r="CL156" s="3"/>
      <c r="CM156" s="3"/>
      <c r="CN156" s="3"/>
      <c r="CO156" s="3"/>
    </row>
    <row r="157" spans="1:93" x14ac:dyDescent="0.25">
      <c r="A157" s="23">
        <v>134</v>
      </c>
      <c r="B157" s="27">
        <f t="shared" si="135"/>
        <v>976.89671832809768</v>
      </c>
      <c r="C157" s="27">
        <f t="shared" si="136"/>
        <v>472.55136165320914</v>
      </c>
      <c r="D157" s="27">
        <f t="shared" si="137"/>
        <v>504.34535667488865</v>
      </c>
      <c r="E157" s="27">
        <f t="shared" si="150"/>
        <v>161513.26435299675</v>
      </c>
      <c r="F157" s="27">
        <f t="shared" si="151"/>
        <v>67486.73564700321</v>
      </c>
      <c r="G157" s="27">
        <f t="shared" si="132"/>
        <v>233352.35523585731</v>
      </c>
      <c r="H157" s="27">
        <f t="shared" si="152"/>
        <v>0</v>
      </c>
      <c r="I157" s="27">
        <f t="shared" si="138"/>
        <v>99.853142517458437</v>
      </c>
      <c r="J157" s="27">
        <f t="shared" si="139"/>
        <v>299.55942755237533</v>
      </c>
      <c r="K157" s="27">
        <f t="shared" si="140"/>
        <v>179.73565653142521</v>
      </c>
      <c r="L157" s="27">
        <f t="shared" si="141"/>
        <v>79.882514013966741</v>
      </c>
      <c r="M157" s="7">
        <f t="shared" si="142"/>
        <v>1.3174975922609635</v>
      </c>
      <c r="N157" s="27">
        <f t="shared" si="195"/>
        <v>659.0307406152258</v>
      </c>
      <c r="O157" s="7">
        <f t="shared" si="143"/>
        <v>1.7243040156718519</v>
      </c>
      <c r="P157" s="27">
        <f t="shared" si="144"/>
        <v>2758.886425074963</v>
      </c>
      <c r="Q157" s="27">
        <f t="shared" si="145"/>
        <v>2620.9421038212149</v>
      </c>
      <c r="R157" s="7">
        <f t="shared" si="146"/>
        <v>1.7243040156718519</v>
      </c>
      <c r="S157" s="27">
        <f t="shared" si="133"/>
        <v>394865.61958885408</v>
      </c>
      <c r="T157" s="27">
        <f t="shared" si="147"/>
        <v>985.01464487789144</v>
      </c>
      <c r="U157" s="27">
        <f t="shared" si="153"/>
        <v>47989.411529755351</v>
      </c>
      <c r="V157" s="7">
        <f>-SUM(T$24:T157)/T$23</f>
        <v>4.8545712072092666</v>
      </c>
      <c r="W157" s="27">
        <f t="shared" si="134"/>
        <v>0</v>
      </c>
      <c r="X157" s="27">
        <f t="shared" si="154"/>
        <v>185492.77445109957</v>
      </c>
      <c r="Y157" s="7">
        <f>-SUM(W$24:W157)/W$23</f>
        <v>15.899018028200768</v>
      </c>
      <c r="Z157" s="29"/>
      <c r="AA157" s="27">
        <f t="shared" si="155"/>
        <v>976.89671832809768</v>
      </c>
      <c r="AB157" s="27">
        <f t="shared" si="156"/>
        <v>472.55136165320914</v>
      </c>
      <c r="AC157" s="27">
        <f t="shared" si="157"/>
        <v>504.34535667488865</v>
      </c>
      <c r="AD157" s="27">
        <f t="shared" si="158"/>
        <v>161513.26435299675</v>
      </c>
      <c r="AE157" s="27">
        <f t="shared" si="159"/>
        <v>67486.73564700321</v>
      </c>
      <c r="AF157" s="27">
        <f t="shared" si="160"/>
        <v>233352.35523585731</v>
      </c>
      <c r="AG157" s="27">
        <f t="shared" si="161"/>
        <v>0</v>
      </c>
      <c r="AH157" s="27">
        <f t="shared" si="162"/>
        <v>99.853142517458437</v>
      </c>
      <c r="AI157" s="27">
        <f t="shared" si="163"/>
        <v>299.55942755237533</v>
      </c>
      <c r="AJ157" s="27">
        <f t="shared" si="164"/>
        <v>179.73565653142521</v>
      </c>
      <c r="AK157" s="27">
        <f t="shared" si="165"/>
        <v>79.882514013966741</v>
      </c>
      <c r="AL157" s="7">
        <f t="shared" si="166"/>
        <v>1.3174975922609635</v>
      </c>
      <c r="AM157" s="27">
        <f t="shared" si="196"/>
        <v>659.0307406152258</v>
      </c>
      <c r="AN157" s="7">
        <f t="shared" si="167"/>
        <v>1.7243040156718519</v>
      </c>
      <c r="AO157" s="27">
        <f t="shared" si="168"/>
        <v>2758.886425074963</v>
      </c>
      <c r="AP157" s="27">
        <f t="shared" si="169"/>
        <v>2620.9421038212149</v>
      </c>
      <c r="AQ157" s="7">
        <f t="shared" si="170"/>
        <v>1.7243040156718519</v>
      </c>
      <c r="AR157" s="27">
        <f t="shared" si="171"/>
        <v>394865.61958885408</v>
      </c>
      <c r="AS157" s="27">
        <f t="shared" si="172"/>
        <v>985.01464487789144</v>
      </c>
      <c r="AT157" s="27">
        <f t="shared" si="173"/>
        <v>47989.411529755351</v>
      </c>
      <c r="AU157" s="7">
        <f>-SUM(AS$24:AS157)/AS$23</f>
        <v>4.8545712072092666</v>
      </c>
      <c r="AV157" s="27">
        <f t="shared" si="148"/>
        <v>0</v>
      </c>
      <c r="AW157" s="27">
        <f t="shared" si="174"/>
        <v>185492.77445109957</v>
      </c>
      <c r="AX157" s="7">
        <f>-SUM(AV$24:AV157)/AV$23</f>
        <v>15.899018028200768</v>
      </c>
      <c r="AY157" s="28"/>
      <c r="AZ157" s="27">
        <f t="shared" si="175"/>
        <v>976.89671832809768</v>
      </c>
      <c r="BA157" s="27">
        <f t="shared" si="176"/>
        <v>472.55136165320914</v>
      </c>
      <c r="BB157" s="27">
        <f t="shared" si="177"/>
        <v>504.34535667488865</v>
      </c>
      <c r="BC157" s="27">
        <f t="shared" si="178"/>
        <v>161513.26435299675</v>
      </c>
      <c r="BD157" s="27">
        <f t="shared" si="179"/>
        <v>67486.73564700321</v>
      </c>
      <c r="BE157" s="27">
        <f t="shared" si="180"/>
        <v>233352.35523585731</v>
      </c>
      <c r="BF157" s="27">
        <f t="shared" si="181"/>
        <v>0</v>
      </c>
      <c r="BG157" s="27">
        <f t="shared" si="182"/>
        <v>99.853142517458437</v>
      </c>
      <c r="BH157" s="27">
        <f t="shared" si="183"/>
        <v>299.55942755237533</v>
      </c>
      <c r="BI157" s="27">
        <f t="shared" si="184"/>
        <v>179.73565653142521</v>
      </c>
      <c r="BJ157" s="27">
        <f t="shared" si="185"/>
        <v>79.882514013966741</v>
      </c>
      <c r="BK157" s="7">
        <f t="shared" si="186"/>
        <v>1.3174975922609635</v>
      </c>
      <c r="BL157" s="27">
        <f t="shared" si="197"/>
        <v>659.0307406152258</v>
      </c>
      <c r="BM157" s="7">
        <f t="shared" si="187"/>
        <v>1.7243040156718519</v>
      </c>
      <c r="BN157" s="27">
        <f t="shared" si="188"/>
        <v>2758.886425074963</v>
      </c>
      <c r="BO157" s="27">
        <f t="shared" si="189"/>
        <v>2620.9421038212149</v>
      </c>
      <c r="BP157" s="7">
        <f t="shared" si="190"/>
        <v>1.7243040156718519</v>
      </c>
      <c r="BQ157" s="27">
        <f t="shared" si="191"/>
        <v>394865.61958885408</v>
      </c>
      <c r="BR157" s="27">
        <f t="shared" si="192"/>
        <v>985.01464487789144</v>
      </c>
      <c r="BS157" s="27">
        <f t="shared" si="193"/>
        <v>47989.411529755351</v>
      </c>
      <c r="BT157" s="7">
        <f>-SUM(BR$24:BR157)/BR$23</f>
        <v>4.8545712072092666</v>
      </c>
      <c r="BU157" s="27">
        <f t="shared" si="149"/>
        <v>0</v>
      </c>
      <c r="BV157" s="27">
        <f t="shared" si="194"/>
        <v>185492.77445109957</v>
      </c>
      <c r="BW157" s="7">
        <f>-SUM(BU$24:BU157)/BU$23</f>
        <v>15.899018028200768</v>
      </c>
      <c r="BX157" s="14"/>
      <c r="BY157" s="3"/>
      <c r="BZ157" s="3"/>
      <c r="CA157" s="3"/>
      <c r="CB157" s="3"/>
      <c r="CC157" s="3"/>
      <c r="CD157" s="3"/>
      <c r="CE157" s="3"/>
      <c r="CF157" s="3"/>
      <c r="CG157" s="3"/>
      <c r="CH157" s="3"/>
      <c r="CI157" s="3"/>
      <c r="CJ157" s="3"/>
      <c r="CK157" s="3"/>
      <c r="CL157" s="3"/>
      <c r="CM157" s="3"/>
      <c r="CN157" s="3"/>
      <c r="CO157" s="3"/>
    </row>
    <row r="158" spans="1:93" x14ac:dyDescent="0.25">
      <c r="A158" s="23">
        <v>135</v>
      </c>
      <c r="B158" s="27">
        <f t="shared" si="135"/>
        <v>976.89671832809768</v>
      </c>
      <c r="C158" s="27">
        <f t="shared" si="136"/>
        <v>471.08035436290737</v>
      </c>
      <c r="D158" s="27">
        <f t="shared" si="137"/>
        <v>505.81636396519036</v>
      </c>
      <c r="E158" s="27">
        <f t="shared" si="150"/>
        <v>161007.44798903156</v>
      </c>
      <c r="F158" s="27">
        <f t="shared" si="151"/>
        <v>67992.5520109684</v>
      </c>
      <c r="G158" s="27">
        <f t="shared" si="132"/>
        <v>235466.90301193448</v>
      </c>
      <c r="H158" s="27">
        <f t="shared" si="152"/>
        <v>0</v>
      </c>
      <c r="I158" s="27">
        <f t="shared" si="138"/>
        <v>100.05882364207368</v>
      </c>
      <c r="J158" s="27">
        <f t="shared" si="139"/>
        <v>300.17647092622104</v>
      </c>
      <c r="K158" s="27">
        <f t="shared" si="140"/>
        <v>180.10588255573262</v>
      </c>
      <c r="L158" s="27">
        <f t="shared" si="141"/>
        <v>80.047058913658944</v>
      </c>
      <c r="M158" s="7">
        <f t="shared" si="142"/>
        <v>1.3202114215869332</v>
      </c>
      <c r="N158" s="27">
        <f t="shared" si="195"/>
        <v>660.38823603768628</v>
      </c>
      <c r="O158" s="7">
        <f t="shared" si="143"/>
        <v>1.731329043672341</v>
      </c>
      <c r="P158" s="27">
        <f t="shared" si="144"/>
        <v>2770.1264698757454</v>
      </c>
      <c r="Q158" s="27">
        <f t="shared" si="145"/>
        <v>2631.620146381958</v>
      </c>
      <c r="R158" s="7">
        <f t="shared" si="146"/>
        <v>1.731329043672341</v>
      </c>
      <c r="S158" s="27">
        <f t="shared" si="133"/>
        <v>396474.3510009661</v>
      </c>
      <c r="T158" s="27">
        <f t="shared" si="147"/>
        <v>994.33519201617401</v>
      </c>
      <c r="U158" s="27">
        <f t="shared" si="153"/>
        <v>48983.746721771524</v>
      </c>
      <c r="V158" s="7">
        <f>-SUM(T$24:T158)/T$23</f>
        <v>4.9344374876924935</v>
      </c>
      <c r="W158" s="27">
        <f t="shared" si="134"/>
        <v>0</v>
      </c>
      <c r="X158" s="27">
        <f t="shared" si="154"/>
        <v>185492.77445109957</v>
      </c>
      <c r="Y158" s="7">
        <f>-SUM(W$24:W158)/W$23</f>
        <v>15.899018028200768</v>
      </c>
      <c r="Z158" s="29"/>
      <c r="AA158" s="27">
        <f t="shared" si="155"/>
        <v>976.89671832809768</v>
      </c>
      <c r="AB158" s="27">
        <f t="shared" si="156"/>
        <v>471.08035436290737</v>
      </c>
      <c r="AC158" s="27">
        <f t="shared" si="157"/>
        <v>505.81636396519036</v>
      </c>
      <c r="AD158" s="27">
        <f t="shared" si="158"/>
        <v>161007.44798903156</v>
      </c>
      <c r="AE158" s="27">
        <f t="shared" si="159"/>
        <v>67992.5520109684</v>
      </c>
      <c r="AF158" s="27">
        <f t="shared" si="160"/>
        <v>235466.90301193448</v>
      </c>
      <c r="AG158" s="27">
        <f t="shared" si="161"/>
        <v>0</v>
      </c>
      <c r="AH158" s="27">
        <f t="shared" si="162"/>
        <v>100.05882364207368</v>
      </c>
      <c r="AI158" s="27">
        <f t="shared" si="163"/>
        <v>300.17647092622104</v>
      </c>
      <c r="AJ158" s="27">
        <f t="shared" si="164"/>
        <v>180.10588255573262</v>
      </c>
      <c r="AK158" s="27">
        <f t="shared" si="165"/>
        <v>80.047058913658944</v>
      </c>
      <c r="AL158" s="7">
        <f t="shared" si="166"/>
        <v>1.3202114215869332</v>
      </c>
      <c r="AM158" s="27">
        <f t="shared" si="196"/>
        <v>660.38823603768628</v>
      </c>
      <c r="AN158" s="7">
        <f t="shared" si="167"/>
        <v>1.731329043672341</v>
      </c>
      <c r="AO158" s="27">
        <f t="shared" si="168"/>
        <v>2770.1264698757454</v>
      </c>
      <c r="AP158" s="27">
        <f t="shared" si="169"/>
        <v>2631.620146381958</v>
      </c>
      <c r="AQ158" s="7">
        <f t="shared" si="170"/>
        <v>1.731329043672341</v>
      </c>
      <c r="AR158" s="27">
        <f t="shared" si="171"/>
        <v>396474.3510009661</v>
      </c>
      <c r="AS158" s="27">
        <f t="shared" si="172"/>
        <v>994.33519201617401</v>
      </c>
      <c r="AT158" s="27">
        <f t="shared" si="173"/>
        <v>48983.746721771524</v>
      </c>
      <c r="AU158" s="7">
        <f>-SUM(AS$24:AS158)/AS$23</f>
        <v>4.9344374876924935</v>
      </c>
      <c r="AV158" s="27">
        <f t="shared" si="148"/>
        <v>0</v>
      </c>
      <c r="AW158" s="27">
        <f t="shared" si="174"/>
        <v>185492.77445109957</v>
      </c>
      <c r="AX158" s="7">
        <f>-SUM(AV$24:AV158)/AV$23</f>
        <v>15.899018028200768</v>
      </c>
      <c r="AY158" s="28"/>
      <c r="AZ158" s="27">
        <f t="shared" si="175"/>
        <v>976.89671832809768</v>
      </c>
      <c r="BA158" s="27">
        <f t="shared" si="176"/>
        <v>471.08035436290737</v>
      </c>
      <c r="BB158" s="27">
        <f t="shared" si="177"/>
        <v>505.81636396519036</v>
      </c>
      <c r="BC158" s="27">
        <f t="shared" si="178"/>
        <v>161007.44798903156</v>
      </c>
      <c r="BD158" s="27">
        <f t="shared" si="179"/>
        <v>67992.5520109684</v>
      </c>
      <c r="BE158" s="27">
        <f t="shared" si="180"/>
        <v>235466.90301193448</v>
      </c>
      <c r="BF158" s="27">
        <f t="shared" si="181"/>
        <v>0</v>
      </c>
      <c r="BG158" s="27">
        <f t="shared" si="182"/>
        <v>100.05882364207368</v>
      </c>
      <c r="BH158" s="27">
        <f t="shared" si="183"/>
        <v>300.17647092622104</v>
      </c>
      <c r="BI158" s="27">
        <f t="shared" si="184"/>
        <v>180.10588255573262</v>
      </c>
      <c r="BJ158" s="27">
        <f t="shared" si="185"/>
        <v>80.047058913658944</v>
      </c>
      <c r="BK158" s="7">
        <f t="shared" si="186"/>
        <v>1.3202114215869332</v>
      </c>
      <c r="BL158" s="27">
        <f t="shared" si="197"/>
        <v>660.38823603768628</v>
      </c>
      <c r="BM158" s="7">
        <f t="shared" si="187"/>
        <v>1.731329043672341</v>
      </c>
      <c r="BN158" s="27">
        <f t="shared" si="188"/>
        <v>2770.1264698757454</v>
      </c>
      <c r="BO158" s="27">
        <f t="shared" si="189"/>
        <v>2631.620146381958</v>
      </c>
      <c r="BP158" s="7">
        <f t="shared" si="190"/>
        <v>1.731329043672341</v>
      </c>
      <c r="BQ158" s="27">
        <f t="shared" si="191"/>
        <v>396474.3510009661</v>
      </c>
      <c r="BR158" s="27">
        <f t="shared" si="192"/>
        <v>994.33519201617401</v>
      </c>
      <c r="BS158" s="27">
        <f t="shared" si="193"/>
        <v>48983.746721771524</v>
      </c>
      <c r="BT158" s="7">
        <f>-SUM(BR$24:BR158)/BR$23</f>
        <v>4.9344374876924935</v>
      </c>
      <c r="BU158" s="27">
        <f t="shared" si="149"/>
        <v>0</v>
      </c>
      <c r="BV158" s="27">
        <f t="shared" si="194"/>
        <v>185492.77445109957</v>
      </c>
      <c r="BW158" s="7">
        <f>-SUM(BU$24:BU158)/BU$23</f>
        <v>15.899018028200768</v>
      </c>
      <c r="BX158" s="14"/>
      <c r="BY158" s="3"/>
      <c r="BZ158" s="3"/>
      <c r="CA158" s="3"/>
      <c r="CB158" s="3"/>
      <c r="CC158" s="3"/>
      <c r="CD158" s="3"/>
      <c r="CE158" s="3"/>
      <c r="CF158" s="3"/>
      <c r="CG158" s="3"/>
      <c r="CH158" s="3"/>
      <c r="CI158" s="3"/>
      <c r="CJ158" s="3"/>
      <c r="CK158" s="3"/>
      <c r="CL158" s="3"/>
      <c r="CM158" s="3"/>
      <c r="CN158" s="3"/>
      <c r="CO158" s="3"/>
    </row>
    <row r="159" spans="1:93" x14ac:dyDescent="0.25">
      <c r="A159" s="23">
        <v>136</v>
      </c>
      <c r="B159" s="27">
        <f t="shared" si="135"/>
        <v>976.89671832809768</v>
      </c>
      <c r="C159" s="27">
        <f t="shared" si="136"/>
        <v>469.60505663467558</v>
      </c>
      <c r="D159" s="27">
        <f t="shared" si="137"/>
        <v>507.29166169342227</v>
      </c>
      <c r="E159" s="27">
        <f t="shared" si="150"/>
        <v>160500.15632733813</v>
      </c>
      <c r="F159" s="27">
        <f t="shared" si="151"/>
        <v>68499.843672661824</v>
      </c>
      <c r="G159" s="27">
        <f t="shared" si="132"/>
        <v>237589.48025664745</v>
      </c>
      <c r="H159" s="27">
        <f t="shared" si="152"/>
        <v>0</v>
      </c>
      <c r="I159" s="27">
        <f t="shared" si="138"/>
        <v>100.26492843612942</v>
      </c>
      <c r="J159" s="27">
        <f t="shared" si="139"/>
        <v>300.79478530838827</v>
      </c>
      <c r="K159" s="27">
        <f t="shared" si="140"/>
        <v>180.47687118503296</v>
      </c>
      <c r="L159" s="27">
        <f t="shared" si="141"/>
        <v>80.211942748903539</v>
      </c>
      <c r="M159" s="7">
        <f t="shared" si="142"/>
        <v>1.3229308409569787</v>
      </c>
      <c r="N159" s="27">
        <f t="shared" si="195"/>
        <v>661.74852767845414</v>
      </c>
      <c r="O159" s="7">
        <f t="shared" si="143"/>
        <v>1.7383826925064876</v>
      </c>
      <c r="P159" s="27">
        <f t="shared" si="144"/>
        <v>2781.41230801038</v>
      </c>
      <c r="Q159" s="27">
        <f t="shared" si="145"/>
        <v>2642.3416926098607</v>
      </c>
      <c r="R159" s="7">
        <f t="shared" si="146"/>
        <v>1.7383826925064876</v>
      </c>
      <c r="S159" s="27">
        <f t="shared" si="133"/>
        <v>398089.63658398564</v>
      </c>
      <c r="T159" s="27">
        <f t="shared" si="147"/>
        <v>1003.6964466033089</v>
      </c>
      <c r="U159" s="27">
        <f t="shared" si="153"/>
        <v>49987.443168374833</v>
      </c>
      <c r="V159" s="7">
        <f>-SUM(T$24:T159)/T$23</f>
        <v>5.0150556761746872</v>
      </c>
      <c r="W159" s="27">
        <f t="shared" si="134"/>
        <v>0</v>
      </c>
      <c r="X159" s="27">
        <f t="shared" si="154"/>
        <v>185492.77445109957</v>
      </c>
      <c r="Y159" s="7">
        <f>-SUM(W$24:W159)/W$23</f>
        <v>15.899018028200768</v>
      </c>
      <c r="Z159" s="29"/>
      <c r="AA159" s="27">
        <f t="shared" si="155"/>
        <v>976.89671832809768</v>
      </c>
      <c r="AB159" s="27">
        <f t="shared" si="156"/>
        <v>469.60505663467558</v>
      </c>
      <c r="AC159" s="27">
        <f t="shared" si="157"/>
        <v>507.29166169342227</v>
      </c>
      <c r="AD159" s="27">
        <f t="shared" si="158"/>
        <v>160500.15632733813</v>
      </c>
      <c r="AE159" s="27">
        <f t="shared" si="159"/>
        <v>68499.843672661824</v>
      </c>
      <c r="AF159" s="27">
        <f t="shared" si="160"/>
        <v>237589.48025664745</v>
      </c>
      <c r="AG159" s="27">
        <f t="shared" si="161"/>
        <v>0</v>
      </c>
      <c r="AH159" s="27">
        <f t="shared" si="162"/>
        <v>100.26492843612942</v>
      </c>
      <c r="AI159" s="27">
        <f t="shared" si="163"/>
        <v>300.79478530838827</v>
      </c>
      <c r="AJ159" s="27">
        <f t="shared" si="164"/>
        <v>180.47687118503296</v>
      </c>
      <c r="AK159" s="27">
        <f t="shared" si="165"/>
        <v>80.211942748903539</v>
      </c>
      <c r="AL159" s="7">
        <f t="shared" si="166"/>
        <v>1.3229308409569787</v>
      </c>
      <c r="AM159" s="27">
        <f t="shared" si="196"/>
        <v>661.74852767845414</v>
      </c>
      <c r="AN159" s="7">
        <f t="shared" si="167"/>
        <v>1.7383826925064876</v>
      </c>
      <c r="AO159" s="27">
        <f t="shared" si="168"/>
        <v>2781.41230801038</v>
      </c>
      <c r="AP159" s="27">
        <f t="shared" si="169"/>
        <v>2642.3416926098607</v>
      </c>
      <c r="AQ159" s="7">
        <f t="shared" si="170"/>
        <v>1.7383826925064876</v>
      </c>
      <c r="AR159" s="27">
        <f t="shared" si="171"/>
        <v>398089.63658398564</v>
      </c>
      <c r="AS159" s="27">
        <f t="shared" si="172"/>
        <v>1003.6964466033089</v>
      </c>
      <c r="AT159" s="27">
        <f t="shared" si="173"/>
        <v>49987.443168374833</v>
      </c>
      <c r="AU159" s="7">
        <f>-SUM(AS$24:AS159)/AS$23</f>
        <v>5.0150556761746872</v>
      </c>
      <c r="AV159" s="27">
        <f t="shared" si="148"/>
        <v>0</v>
      </c>
      <c r="AW159" s="27">
        <f t="shared" si="174"/>
        <v>185492.77445109957</v>
      </c>
      <c r="AX159" s="7">
        <f>-SUM(AV$24:AV159)/AV$23</f>
        <v>15.899018028200768</v>
      </c>
      <c r="AY159" s="28"/>
      <c r="AZ159" s="27">
        <f t="shared" si="175"/>
        <v>976.89671832809768</v>
      </c>
      <c r="BA159" s="27">
        <f t="shared" si="176"/>
        <v>469.60505663467558</v>
      </c>
      <c r="BB159" s="27">
        <f t="shared" si="177"/>
        <v>507.29166169342227</v>
      </c>
      <c r="BC159" s="27">
        <f t="shared" si="178"/>
        <v>160500.15632733813</v>
      </c>
      <c r="BD159" s="27">
        <f t="shared" si="179"/>
        <v>68499.843672661824</v>
      </c>
      <c r="BE159" s="27">
        <f t="shared" si="180"/>
        <v>237589.48025664745</v>
      </c>
      <c r="BF159" s="27">
        <f t="shared" si="181"/>
        <v>0</v>
      </c>
      <c r="BG159" s="27">
        <f t="shared" si="182"/>
        <v>100.26492843612942</v>
      </c>
      <c r="BH159" s="27">
        <f t="shared" si="183"/>
        <v>300.79478530838827</v>
      </c>
      <c r="BI159" s="27">
        <f t="shared" si="184"/>
        <v>180.47687118503296</v>
      </c>
      <c r="BJ159" s="27">
        <f t="shared" si="185"/>
        <v>80.211942748903539</v>
      </c>
      <c r="BK159" s="7">
        <f t="shared" si="186"/>
        <v>1.3229308409569787</v>
      </c>
      <c r="BL159" s="27">
        <f t="shared" si="197"/>
        <v>661.74852767845414</v>
      </c>
      <c r="BM159" s="7">
        <f t="shared" si="187"/>
        <v>1.7383826925064876</v>
      </c>
      <c r="BN159" s="27">
        <f t="shared" si="188"/>
        <v>2781.41230801038</v>
      </c>
      <c r="BO159" s="27">
        <f t="shared" si="189"/>
        <v>2642.3416926098607</v>
      </c>
      <c r="BP159" s="7">
        <f t="shared" si="190"/>
        <v>1.7383826925064876</v>
      </c>
      <c r="BQ159" s="27">
        <f t="shared" si="191"/>
        <v>398089.63658398564</v>
      </c>
      <c r="BR159" s="27">
        <f t="shared" si="192"/>
        <v>1003.6964466033089</v>
      </c>
      <c r="BS159" s="27">
        <f t="shared" si="193"/>
        <v>49987.443168374833</v>
      </c>
      <c r="BT159" s="7">
        <f>-SUM(BR$24:BR159)/BR$23</f>
        <v>5.0150556761746872</v>
      </c>
      <c r="BU159" s="27">
        <f t="shared" si="149"/>
        <v>0</v>
      </c>
      <c r="BV159" s="27">
        <f t="shared" si="194"/>
        <v>185492.77445109957</v>
      </c>
      <c r="BW159" s="7">
        <f>-SUM(BU$24:BU159)/BU$23</f>
        <v>15.899018028200768</v>
      </c>
      <c r="BX159" s="14"/>
      <c r="BY159" s="3"/>
      <c r="BZ159" s="3"/>
      <c r="CA159" s="3"/>
      <c r="CB159" s="3"/>
      <c r="CC159" s="3"/>
      <c r="CD159" s="3"/>
      <c r="CE159" s="3"/>
      <c r="CF159" s="3"/>
      <c r="CG159" s="3"/>
      <c r="CH159" s="3"/>
      <c r="CI159" s="3"/>
      <c r="CJ159" s="3"/>
      <c r="CK159" s="3"/>
      <c r="CL159" s="3"/>
      <c r="CM159" s="3"/>
      <c r="CN159" s="3"/>
      <c r="CO159" s="3"/>
    </row>
    <row r="160" spans="1:93" x14ac:dyDescent="0.25">
      <c r="A160" s="23">
        <v>137</v>
      </c>
      <c r="B160" s="27">
        <f t="shared" si="135"/>
        <v>976.89671832809768</v>
      </c>
      <c r="C160" s="27">
        <f t="shared" si="136"/>
        <v>468.12545595473642</v>
      </c>
      <c r="D160" s="27">
        <f t="shared" si="137"/>
        <v>508.77126237336131</v>
      </c>
      <c r="E160" s="27">
        <f t="shared" si="150"/>
        <v>159991.38506496476</v>
      </c>
      <c r="F160" s="27">
        <f t="shared" si="151"/>
        <v>69008.614935035192</v>
      </c>
      <c r="G160" s="27">
        <f t="shared" si="132"/>
        <v>239720.11797545158</v>
      </c>
      <c r="H160" s="27">
        <f t="shared" si="152"/>
        <v>0</v>
      </c>
      <c r="I160" s="27">
        <f t="shared" si="138"/>
        <v>100.47145777231533</v>
      </c>
      <c r="J160" s="27">
        <f t="shared" si="139"/>
        <v>301.41437331694601</v>
      </c>
      <c r="K160" s="27">
        <f t="shared" si="140"/>
        <v>180.84862399016762</v>
      </c>
      <c r="L160" s="27">
        <f t="shared" si="141"/>
        <v>80.377166217852277</v>
      </c>
      <c r="M160" s="7">
        <f t="shared" si="142"/>
        <v>1.3256558618856753</v>
      </c>
      <c r="N160" s="27">
        <f t="shared" si="195"/>
        <v>663.1116212972812</v>
      </c>
      <c r="O160" s="7">
        <f t="shared" si="143"/>
        <v>1.7454650787791108</v>
      </c>
      <c r="P160" s="27">
        <f t="shared" si="144"/>
        <v>2792.7441260465775</v>
      </c>
      <c r="Q160" s="27">
        <f t="shared" si="145"/>
        <v>2653.1069197442484</v>
      </c>
      <c r="R160" s="7">
        <f t="shared" si="146"/>
        <v>1.7454650787791108</v>
      </c>
      <c r="S160" s="27">
        <f t="shared" si="133"/>
        <v>399711.5030404164</v>
      </c>
      <c r="T160" s="27">
        <f t="shared" si="147"/>
        <v>1013.0985801188697</v>
      </c>
      <c r="U160" s="27">
        <f t="shared" si="153"/>
        <v>51000.541748493706</v>
      </c>
      <c r="V160" s="7">
        <f>-SUM(T$24:T160)/T$23</f>
        <v>5.0964290561039141</v>
      </c>
      <c r="W160" s="27">
        <f t="shared" si="134"/>
        <v>0</v>
      </c>
      <c r="X160" s="27">
        <f t="shared" si="154"/>
        <v>185492.77445109957</v>
      </c>
      <c r="Y160" s="7">
        <f>-SUM(W$24:W160)/W$23</f>
        <v>15.899018028200768</v>
      </c>
      <c r="Z160" s="29"/>
      <c r="AA160" s="27">
        <f t="shared" si="155"/>
        <v>976.89671832809768</v>
      </c>
      <c r="AB160" s="27">
        <f t="shared" si="156"/>
        <v>468.12545595473642</v>
      </c>
      <c r="AC160" s="27">
        <f t="shared" si="157"/>
        <v>508.77126237336131</v>
      </c>
      <c r="AD160" s="27">
        <f t="shared" si="158"/>
        <v>159991.38506496476</v>
      </c>
      <c r="AE160" s="27">
        <f t="shared" si="159"/>
        <v>69008.614935035192</v>
      </c>
      <c r="AF160" s="27">
        <f t="shared" si="160"/>
        <v>239720.11797545158</v>
      </c>
      <c r="AG160" s="27">
        <f t="shared" si="161"/>
        <v>0</v>
      </c>
      <c r="AH160" s="27">
        <f t="shared" si="162"/>
        <v>100.47145777231533</v>
      </c>
      <c r="AI160" s="27">
        <f t="shared" si="163"/>
        <v>301.41437331694601</v>
      </c>
      <c r="AJ160" s="27">
        <f t="shared" si="164"/>
        <v>180.84862399016762</v>
      </c>
      <c r="AK160" s="27">
        <f t="shared" si="165"/>
        <v>80.377166217852277</v>
      </c>
      <c r="AL160" s="7">
        <f t="shared" si="166"/>
        <v>1.3256558618856753</v>
      </c>
      <c r="AM160" s="27">
        <f t="shared" si="196"/>
        <v>663.1116212972812</v>
      </c>
      <c r="AN160" s="7">
        <f t="shared" si="167"/>
        <v>1.7454650787791108</v>
      </c>
      <c r="AO160" s="27">
        <f t="shared" si="168"/>
        <v>2792.7441260465775</v>
      </c>
      <c r="AP160" s="27">
        <f t="shared" si="169"/>
        <v>2653.1069197442484</v>
      </c>
      <c r="AQ160" s="7">
        <f t="shared" si="170"/>
        <v>1.7454650787791108</v>
      </c>
      <c r="AR160" s="27">
        <f t="shared" si="171"/>
        <v>399711.5030404164</v>
      </c>
      <c r="AS160" s="27">
        <f t="shared" si="172"/>
        <v>1013.0985801188697</v>
      </c>
      <c r="AT160" s="27">
        <f t="shared" si="173"/>
        <v>51000.541748493706</v>
      </c>
      <c r="AU160" s="7">
        <f>-SUM(AS$24:AS160)/AS$23</f>
        <v>5.0964290561039141</v>
      </c>
      <c r="AV160" s="27">
        <f t="shared" si="148"/>
        <v>0</v>
      </c>
      <c r="AW160" s="27">
        <f t="shared" si="174"/>
        <v>185492.77445109957</v>
      </c>
      <c r="AX160" s="7">
        <f>-SUM(AV$24:AV160)/AV$23</f>
        <v>15.899018028200768</v>
      </c>
      <c r="AY160" s="28"/>
      <c r="AZ160" s="27">
        <f t="shared" si="175"/>
        <v>976.89671832809768</v>
      </c>
      <c r="BA160" s="27">
        <f t="shared" si="176"/>
        <v>468.12545595473642</v>
      </c>
      <c r="BB160" s="27">
        <f t="shared" si="177"/>
        <v>508.77126237336131</v>
      </c>
      <c r="BC160" s="27">
        <f t="shared" si="178"/>
        <v>159991.38506496476</v>
      </c>
      <c r="BD160" s="27">
        <f t="shared" si="179"/>
        <v>69008.614935035192</v>
      </c>
      <c r="BE160" s="27">
        <f t="shared" si="180"/>
        <v>239720.11797545158</v>
      </c>
      <c r="BF160" s="27">
        <f t="shared" si="181"/>
        <v>0</v>
      </c>
      <c r="BG160" s="27">
        <f t="shared" si="182"/>
        <v>100.47145777231533</v>
      </c>
      <c r="BH160" s="27">
        <f t="shared" si="183"/>
        <v>301.41437331694601</v>
      </c>
      <c r="BI160" s="27">
        <f t="shared" si="184"/>
        <v>180.84862399016762</v>
      </c>
      <c r="BJ160" s="27">
        <f t="shared" si="185"/>
        <v>80.377166217852277</v>
      </c>
      <c r="BK160" s="7">
        <f t="shared" si="186"/>
        <v>1.3256558618856753</v>
      </c>
      <c r="BL160" s="27">
        <f t="shared" si="197"/>
        <v>663.1116212972812</v>
      </c>
      <c r="BM160" s="7">
        <f t="shared" si="187"/>
        <v>1.7454650787791108</v>
      </c>
      <c r="BN160" s="27">
        <f t="shared" si="188"/>
        <v>2792.7441260465775</v>
      </c>
      <c r="BO160" s="27">
        <f t="shared" si="189"/>
        <v>2653.1069197442484</v>
      </c>
      <c r="BP160" s="7">
        <f t="shared" si="190"/>
        <v>1.7454650787791108</v>
      </c>
      <c r="BQ160" s="27">
        <f t="shared" si="191"/>
        <v>399711.5030404164</v>
      </c>
      <c r="BR160" s="27">
        <f t="shared" si="192"/>
        <v>1013.0985801188697</v>
      </c>
      <c r="BS160" s="27">
        <f t="shared" si="193"/>
        <v>51000.541748493706</v>
      </c>
      <c r="BT160" s="7">
        <f>-SUM(BR$24:BR160)/BR$23</f>
        <v>5.0964290561039141</v>
      </c>
      <c r="BU160" s="27">
        <f t="shared" si="149"/>
        <v>0</v>
      </c>
      <c r="BV160" s="27">
        <f t="shared" si="194"/>
        <v>185492.77445109957</v>
      </c>
      <c r="BW160" s="7">
        <f>-SUM(BU$24:BU160)/BU$23</f>
        <v>15.899018028200768</v>
      </c>
      <c r="BX160" s="14"/>
      <c r="BY160" s="3"/>
      <c r="BZ160" s="3"/>
      <c r="CA160" s="3"/>
      <c r="CB160" s="3"/>
      <c r="CC160" s="3"/>
      <c r="CD160" s="3"/>
      <c r="CE160" s="3"/>
      <c r="CF160" s="3"/>
      <c r="CG160" s="3"/>
      <c r="CH160" s="3"/>
      <c r="CI160" s="3"/>
      <c r="CJ160" s="3"/>
      <c r="CK160" s="3"/>
      <c r="CL160" s="3"/>
      <c r="CM160" s="3"/>
      <c r="CN160" s="3"/>
      <c r="CO160" s="3"/>
    </row>
    <row r="161" spans="1:93" x14ac:dyDescent="0.25">
      <c r="A161" s="23">
        <v>138</v>
      </c>
      <c r="B161" s="27">
        <f t="shared" si="135"/>
        <v>976.89671832809768</v>
      </c>
      <c r="C161" s="27">
        <f t="shared" si="136"/>
        <v>466.6415397728141</v>
      </c>
      <c r="D161" s="27">
        <f t="shared" si="137"/>
        <v>510.25517855528363</v>
      </c>
      <c r="E161" s="27">
        <f t="shared" si="150"/>
        <v>159481.12988640947</v>
      </c>
      <c r="F161" s="27">
        <f t="shared" si="151"/>
        <v>69518.87011359047</v>
      </c>
      <c r="G161" s="27">
        <f t="shared" si="132"/>
        <v>241858.84729514166</v>
      </c>
      <c r="H161" s="27">
        <f t="shared" si="152"/>
        <v>0</v>
      </c>
      <c r="I161" s="27">
        <f t="shared" si="138"/>
        <v>100.67841252511872</v>
      </c>
      <c r="J161" s="27">
        <f t="shared" si="139"/>
        <v>302.03523757535618</v>
      </c>
      <c r="K161" s="27">
        <f t="shared" si="140"/>
        <v>181.22114254521372</v>
      </c>
      <c r="L161" s="27">
        <f t="shared" si="141"/>
        <v>80.542730020094979</v>
      </c>
      <c r="M161" s="7">
        <f t="shared" si="142"/>
        <v>1.328386495911317</v>
      </c>
      <c r="N161" s="27">
        <f t="shared" si="195"/>
        <v>664.47752266578357</v>
      </c>
      <c r="O161" s="7">
        <f t="shared" si="143"/>
        <v>1.7525763195700925</v>
      </c>
      <c r="P161" s="27">
        <f t="shared" si="144"/>
        <v>2804.1221113121483</v>
      </c>
      <c r="Q161" s="27">
        <f t="shared" si="145"/>
        <v>2663.9160057465406</v>
      </c>
      <c r="R161" s="7">
        <f t="shared" si="146"/>
        <v>1.7525763195700925</v>
      </c>
      <c r="S161" s="27">
        <f t="shared" si="133"/>
        <v>401339.97718155116</v>
      </c>
      <c r="T161" s="27">
        <f t="shared" si="147"/>
        <v>1022.5417647526594</v>
      </c>
      <c r="U161" s="27">
        <f t="shared" si="153"/>
        <v>52023.083513246369</v>
      </c>
      <c r="V161" s="7">
        <f>-SUM(T$24:T161)/T$23</f>
        <v>5.1785609247587461</v>
      </c>
      <c r="W161" s="27">
        <f t="shared" si="134"/>
        <v>0</v>
      </c>
      <c r="X161" s="27">
        <f t="shared" si="154"/>
        <v>185492.77445109957</v>
      </c>
      <c r="Y161" s="7">
        <f>-SUM(W$24:W161)/W$23</f>
        <v>15.899018028200768</v>
      </c>
      <c r="Z161" s="29"/>
      <c r="AA161" s="27">
        <f t="shared" si="155"/>
        <v>976.89671832809768</v>
      </c>
      <c r="AB161" s="27">
        <f t="shared" si="156"/>
        <v>466.6415397728141</v>
      </c>
      <c r="AC161" s="27">
        <f t="shared" si="157"/>
        <v>510.25517855528363</v>
      </c>
      <c r="AD161" s="27">
        <f t="shared" si="158"/>
        <v>159481.12988640947</v>
      </c>
      <c r="AE161" s="27">
        <f t="shared" si="159"/>
        <v>69518.87011359047</v>
      </c>
      <c r="AF161" s="27">
        <f t="shared" si="160"/>
        <v>241858.84729514166</v>
      </c>
      <c r="AG161" s="27">
        <f t="shared" si="161"/>
        <v>0</v>
      </c>
      <c r="AH161" s="27">
        <f t="shared" si="162"/>
        <v>100.67841252511872</v>
      </c>
      <c r="AI161" s="27">
        <f t="shared" si="163"/>
        <v>302.03523757535618</v>
      </c>
      <c r="AJ161" s="27">
        <f t="shared" si="164"/>
        <v>181.22114254521372</v>
      </c>
      <c r="AK161" s="27">
        <f t="shared" si="165"/>
        <v>80.542730020094979</v>
      </c>
      <c r="AL161" s="7">
        <f t="shared" si="166"/>
        <v>1.328386495911317</v>
      </c>
      <c r="AM161" s="27">
        <f t="shared" si="196"/>
        <v>664.47752266578357</v>
      </c>
      <c r="AN161" s="7">
        <f t="shared" si="167"/>
        <v>1.7525763195700925</v>
      </c>
      <c r="AO161" s="27">
        <f t="shared" si="168"/>
        <v>2804.1221113121483</v>
      </c>
      <c r="AP161" s="27">
        <f t="shared" si="169"/>
        <v>2663.9160057465406</v>
      </c>
      <c r="AQ161" s="7">
        <f t="shared" si="170"/>
        <v>1.7525763195700925</v>
      </c>
      <c r="AR161" s="27">
        <f t="shared" si="171"/>
        <v>401339.97718155116</v>
      </c>
      <c r="AS161" s="27">
        <f t="shared" si="172"/>
        <v>1022.5417647526594</v>
      </c>
      <c r="AT161" s="27">
        <f t="shared" si="173"/>
        <v>52023.083513246369</v>
      </c>
      <c r="AU161" s="7">
        <f>-SUM(AS$24:AS161)/AS$23</f>
        <v>5.1785609247587461</v>
      </c>
      <c r="AV161" s="27">
        <f t="shared" si="148"/>
        <v>0</v>
      </c>
      <c r="AW161" s="27">
        <f t="shared" si="174"/>
        <v>185492.77445109957</v>
      </c>
      <c r="AX161" s="7">
        <f>-SUM(AV$24:AV161)/AV$23</f>
        <v>15.899018028200768</v>
      </c>
      <c r="AY161" s="28"/>
      <c r="AZ161" s="27">
        <f t="shared" si="175"/>
        <v>976.89671832809768</v>
      </c>
      <c r="BA161" s="27">
        <f t="shared" si="176"/>
        <v>466.6415397728141</v>
      </c>
      <c r="BB161" s="27">
        <f t="shared" si="177"/>
        <v>510.25517855528363</v>
      </c>
      <c r="BC161" s="27">
        <f t="shared" si="178"/>
        <v>159481.12988640947</v>
      </c>
      <c r="BD161" s="27">
        <f t="shared" si="179"/>
        <v>69518.87011359047</v>
      </c>
      <c r="BE161" s="27">
        <f t="shared" si="180"/>
        <v>241858.84729514166</v>
      </c>
      <c r="BF161" s="27">
        <f t="shared" si="181"/>
        <v>0</v>
      </c>
      <c r="BG161" s="27">
        <f t="shared" si="182"/>
        <v>100.67841252511872</v>
      </c>
      <c r="BH161" s="27">
        <f t="shared" si="183"/>
        <v>302.03523757535618</v>
      </c>
      <c r="BI161" s="27">
        <f t="shared" si="184"/>
        <v>181.22114254521372</v>
      </c>
      <c r="BJ161" s="27">
        <f t="shared" si="185"/>
        <v>80.542730020094979</v>
      </c>
      <c r="BK161" s="7">
        <f t="shared" si="186"/>
        <v>1.328386495911317</v>
      </c>
      <c r="BL161" s="27">
        <f t="shared" si="197"/>
        <v>664.47752266578357</v>
      </c>
      <c r="BM161" s="7">
        <f t="shared" si="187"/>
        <v>1.7525763195700925</v>
      </c>
      <c r="BN161" s="27">
        <f t="shared" si="188"/>
        <v>2804.1221113121483</v>
      </c>
      <c r="BO161" s="27">
        <f t="shared" si="189"/>
        <v>2663.9160057465406</v>
      </c>
      <c r="BP161" s="7">
        <f t="shared" si="190"/>
        <v>1.7525763195700925</v>
      </c>
      <c r="BQ161" s="27">
        <f t="shared" si="191"/>
        <v>401339.97718155116</v>
      </c>
      <c r="BR161" s="27">
        <f t="shared" si="192"/>
        <v>1022.5417647526594</v>
      </c>
      <c r="BS161" s="27">
        <f t="shared" si="193"/>
        <v>52023.083513246369</v>
      </c>
      <c r="BT161" s="7">
        <f>-SUM(BR$24:BR161)/BR$23</f>
        <v>5.1785609247587461</v>
      </c>
      <c r="BU161" s="27">
        <f t="shared" si="149"/>
        <v>0</v>
      </c>
      <c r="BV161" s="27">
        <f t="shared" si="194"/>
        <v>185492.77445109957</v>
      </c>
      <c r="BW161" s="7">
        <f>-SUM(BU$24:BU161)/BU$23</f>
        <v>15.899018028200768</v>
      </c>
      <c r="BX161" s="14"/>
      <c r="BY161" s="3"/>
      <c r="BZ161" s="3"/>
      <c r="CA161" s="3"/>
      <c r="CB161" s="3"/>
      <c r="CC161" s="3"/>
      <c r="CD161" s="3"/>
      <c r="CE161" s="3"/>
      <c r="CF161" s="3"/>
      <c r="CG161" s="3"/>
      <c r="CH161" s="3"/>
      <c r="CI161" s="3"/>
      <c r="CJ161" s="3"/>
      <c r="CK161" s="3"/>
      <c r="CL161" s="3"/>
      <c r="CM161" s="3"/>
      <c r="CN161" s="3"/>
      <c r="CO161" s="3"/>
    </row>
    <row r="162" spans="1:93" x14ac:dyDescent="0.25">
      <c r="A162" s="23">
        <v>139</v>
      </c>
      <c r="B162" s="27">
        <f t="shared" si="135"/>
        <v>976.89671832809768</v>
      </c>
      <c r="C162" s="27">
        <f t="shared" si="136"/>
        <v>465.1532955020279</v>
      </c>
      <c r="D162" s="27">
        <f t="shared" si="137"/>
        <v>511.74342282606983</v>
      </c>
      <c r="E162" s="27">
        <f t="shared" si="150"/>
        <v>158969.38646358339</v>
      </c>
      <c r="F162" s="27">
        <f t="shared" si="151"/>
        <v>70030.613536416538</v>
      </c>
      <c r="G162" s="27">
        <f t="shared" si="132"/>
        <v>244005.69946433202</v>
      </c>
      <c r="H162" s="27">
        <f t="shared" si="152"/>
        <v>0</v>
      </c>
      <c r="I162" s="27">
        <f t="shared" si="138"/>
        <v>100.88579357082814</v>
      </c>
      <c r="J162" s="27">
        <f t="shared" si="139"/>
        <v>302.65738071248444</v>
      </c>
      <c r="K162" s="27">
        <f t="shared" si="140"/>
        <v>181.59442842749067</v>
      </c>
      <c r="L162" s="27">
        <f t="shared" si="141"/>
        <v>80.708634856662513</v>
      </c>
      <c r="M162" s="7">
        <f t="shared" si="142"/>
        <v>1.3311227545959643</v>
      </c>
      <c r="N162" s="27">
        <f t="shared" si="195"/>
        <v>665.84623756746578</v>
      </c>
      <c r="O162" s="7">
        <f t="shared" si="143"/>
        <v>1.759716532436312</v>
      </c>
      <c r="P162" s="27">
        <f t="shared" si="144"/>
        <v>2815.5464518980993</v>
      </c>
      <c r="Q162" s="27">
        <f t="shared" si="145"/>
        <v>2674.7691293031944</v>
      </c>
      <c r="R162" s="7">
        <f t="shared" si="146"/>
        <v>1.759716532436312</v>
      </c>
      <c r="S162" s="27">
        <f t="shared" si="133"/>
        <v>402975.08592791547</v>
      </c>
      <c r="T162" s="27">
        <f t="shared" si="147"/>
        <v>1032.0261734076309</v>
      </c>
      <c r="U162" s="27">
        <f t="shared" si="153"/>
        <v>53055.109686654003</v>
      </c>
      <c r="V162" s="7">
        <f>-SUM(T$24:T162)/T$23</f>
        <v>5.2614545933055439</v>
      </c>
      <c r="W162" s="27">
        <f t="shared" si="134"/>
        <v>0</v>
      </c>
      <c r="X162" s="27">
        <f t="shared" si="154"/>
        <v>185492.77445109957</v>
      </c>
      <c r="Y162" s="7">
        <f>-SUM(W$24:W162)/W$23</f>
        <v>15.899018028200768</v>
      </c>
      <c r="Z162" s="29"/>
      <c r="AA162" s="27">
        <f t="shared" si="155"/>
        <v>976.89671832809768</v>
      </c>
      <c r="AB162" s="27">
        <f t="shared" si="156"/>
        <v>465.1532955020279</v>
      </c>
      <c r="AC162" s="27">
        <f t="shared" si="157"/>
        <v>511.74342282606983</v>
      </c>
      <c r="AD162" s="27">
        <f t="shared" si="158"/>
        <v>158969.38646358339</v>
      </c>
      <c r="AE162" s="27">
        <f t="shared" si="159"/>
        <v>70030.613536416538</v>
      </c>
      <c r="AF162" s="27">
        <f t="shared" si="160"/>
        <v>244005.69946433202</v>
      </c>
      <c r="AG162" s="27">
        <f t="shared" si="161"/>
        <v>0</v>
      </c>
      <c r="AH162" s="27">
        <f t="shared" si="162"/>
        <v>100.88579357082814</v>
      </c>
      <c r="AI162" s="27">
        <f t="shared" si="163"/>
        <v>302.65738071248444</v>
      </c>
      <c r="AJ162" s="27">
        <f t="shared" si="164"/>
        <v>181.59442842749067</v>
      </c>
      <c r="AK162" s="27">
        <f t="shared" si="165"/>
        <v>80.708634856662513</v>
      </c>
      <c r="AL162" s="7">
        <f t="shared" si="166"/>
        <v>1.3311227545959643</v>
      </c>
      <c r="AM162" s="27">
        <f t="shared" si="196"/>
        <v>665.84623756746578</v>
      </c>
      <c r="AN162" s="7">
        <f t="shared" si="167"/>
        <v>1.759716532436312</v>
      </c>
      <c r="AO162" s="27">
        <f t="shared" si="168"/>
        <v>2815.5464518980993</v>
      </c>
      <c r="AP162" s="27">
        <f t="shared" si="169"/>
        <v>2674.7691293031944</v>
      </c>
      <c r="AQ162" s="7">
        <f t="shared" si="170"/>
        <v>1.759716532436312</v>
      </c>
      <c r="AR162" s="27">
        <f t="shared" si="171"/>
        <v>402975.08592791547</v>
      </c>
      <c r="AS162" s="27">
        <f t="shared" si="172"/>
        <v>1032.0261734076309</v>
      </c>
      <c r="AT162" s="27">
        <f t="shared" si="173"/>
        <v>53055.109686654003</v>
      </c>
      <c r="AU162" s="7">
        <f>-SUM(AS$24:AS162)/AS$23</f>
        <v>5.2614545933055439</v>
      </c>
      <c r="AV162" s="27">
        <f t="shared" si="148"/>
        <v>0</v>
      </c>
      <c r="AW162" s="27">
        <f t="shared" si="174"/>
        <v>185492.77445109957</v>
      </c>
      <c r="AX162" s="7">
        <f>-SUM(AV$24:AV162)/AV$23</f>
        <v>15.899018028200768</v>
      </c>
      <c r="AY162" s="28"/>
      <c r="AZ162" s="27">
        <f t="shared" si="175"/>
        <v>976.89671832809768</v>
      </c>
      <c r="BA162" s="27">
        <f t="shared" si="176"/>
        <v>465.1532955020279</v>
      </c>
      <c r="BB162" s="27">
        <f t="shared" si="177"/>
        <v>511.74342282606983</v>
      </c>
      <c r="BC162" s="27">
        <f t="shared" si="178"/>
        <v>158969.38646358339</v>
      </c>
      <c r="BD162" s="27">
        <f t="shared" si="179"/>
        <v>70030.613536416538</v>
      </c>
      <c r="BE162" s="27">
        <f t="shared" si="180"/>
        <v>244005.69946433202</v>
      </c>
      <c r="BF162" s="27">
        <f t="shared" si="181"/>
        <v>0</v>
      </c>
      <c r="BG162" s="27">
        <f t="shared" si="182"/>
        <v>100.88579357082814</v>
      </c>
      <c r="BH162" s="27">
        <f t="shared" si="183"/>
        <v>302.65738071248444</v>
      </c>
      <c r="BI162" s="27">
        <f t="shared" si="184"/>
        <v>181.59442842749067</v>
      </c>
      <c r="BJ162" s="27">
        <f t="shared" si="185"/>
        <v>80.708634856662513</v>
      </c>
      <c r="BK162" s="7">
        <f t="shared" si="186"/>
        <v>1.3311227545959643</v>
      </c>
      <c r="BL162" s="27">
        <f t="shared" si="197"/>
        <v>665.84623756746578</v>
      </c>
      <c r="BM162" s="7">
        <f t="shared" si="187"/>
        <v>1.759716532436312</v>
      </c>
      <c r="BN162" s="27">
        <f t="shared" si="188"/>
        <v>2815.5464518980993</v>
      </c>
      <c r="BO162" s="27">
        <f t="shared" si="189"/>
        <v>2674.7691293031944</v>
      </c>
      <c r="BP162" s="7">
        <f t="shared" si="190"/>
        <v>1.759716532436312</v>
      </c>
      <c r="BQ162" s="27">
        <f t="shared" si="191"/>
        <v>402975.08592791547</v>
      </c>
      <c r="BR162" s="27">
        <f t="shared" si="192"/>
        <v>1032.0261734076309</v>
      </c>
      <c r="BS162" s="27">
        <f t="shared" si="193"/>
        <v>53055.109686654003</v>
      </c>
      <c r="BT162" s="7">
        <f>-SUM(BR$24:BR162)/BR$23</f>
        <v>5.2614545933055439</v>
      </c>
      <c r="BU162" s="27">
        <f t="shared" si="149"/>
        <v>0</v>
      </c>
      <c r="BV162" s="27">
        <f t="shared" si="194"/>
        <v>185492.77445109957</v>
      </c>
      <c r="BW162" s="7">
        <f>-SUM(BU$24:BU162)/BU$23</f>
        <v>15.899018028200768</v>
      </c>
      <c r="BX162" s="14"/>
      <c r="BY162" s="3"/>
      <c r="BZ162" s="3"/>
      <c r="CA162" s="3"/>
      <c r="CB162" s="3"/>
      <c r="CC162" s="3"/>
      <c r="CD162" s="3"/>
      <c r="CE162" s="3"/>
      <c r="CF162" s="3"/>
      <c r="CG162" s="3"/>
      <c r="CH162" s="3"/>
      <c r="CI162" s="3"/>
      <c r="CJ162" s="3"/>
      <c r="CK162" s="3"/>
      <c r="CL162" s="3"/>
      <c r="CM162" s="3"/>
      <c r="CN162" s="3"/>
      <c r="CO162" s="3"/>
    </row>
    <row r="163" spans="1:93" x14ac:dyDescent="0.25">
      <c r="A163" s="23">
        <v>140</v>
      </c>
      <c r="B163" s="27">
        <f t="shared" si="135"/>
        <v>976.89671832809768</v>
      </c>
      <c r="C163" s="27">
        <f t="shared" si="136"/>
        <v>463.66071051878515</v>
      </c>
      <c r="D163" s="27">
        <f t="shared" si="137"/>
        <v>513.23600780931258</v>
      </c>
      <c r="E163" s="27">
        <f t="shared" si="150"/>
        <v>158456.15045577407</v>
      </c>
      <c r="F163" s="27">
        <f t="shared" si="151"/>
        <v>70543.849544225857</v>
      </c>
      <c r="G163" s="27">
        <f t="shared" si="132"/>
        <v>246160.70585393795</v>
      </c>
      <c r="H163" s="27">
        <f t="shared" si="152"/>
        <v>0</v>
      </c>
      <c r="I163" s="27">
        <f t="shared" si="138"/>
        <v>101.0936017875372</v>
      </c>
      <c r="J163" s="27">
        <f t="shared" si="139"/>
        <v>303.2808053626116</v>
      </c>
      <c r="K163" s="27">
        <f t="shared" si="140"/>
        <v>181.96848321756698</v>
      </c>
      <c r="L163" s="27">
        <f t="shared" si="141"/>
        <v>80.87488143002976</v>
      </c>
      <c r="M163" s="7">
        <f t="shared" si="142"/>
        <v>1.333864649525494</v>
      </c>
      <c r="N163" s="27">
        <f t="shared" si="195"/>
        <v>667.21777179774551</v>
      </c>
      <c r="O163" s="7">
        <f t="shared" si="143"/>
        <v>1.7668858354135899</v>
      </c>
      <c r="P163" s="27">
        <f t="shared" si="144"/>
        <v>2827.0173366617437</v>
      </c>
      <c r="Q163" s="27">
        <f t="shared" si="145"/>
        <v>2685.6664698286563</v>
      </c>
      <c r="R163" s="7">
        <f t="shared" si="146"/>
        <v>1.7668858354135899</v>
      </c>
      <c r="S163" s="27">
        <f t="shared" si="133"/>
        <v>404616.85630971211</v>
      </c>
      <c r="T163" s="27">
        <f t="shared" si="147"/>
        <v>1041.551979702813</v>
      </c>
      <c r="U163" s="27">
        <f t="shared" si="153"/>
        <v>54096.661666356813</v>
      </c>
      <c r="V163" s="7">
        <f>-SUM(T$24:T163)/T$23</f>
        <v>5.3451133868559708</v>
      </c>
      <c r="W163" s="27">
        <f t="shared" si="134"/>
        <v>0</v>
      </c>
      <c r="X163" s="27">
        <f t="shared" si="154"/>
        <v>185492.77445109957</v>
      </c>
      <c r="Y163" s="7">
        <f>-SUM(W$24:W163)/W$23</f>
        <v>15.899018028200768</v>
      </c>
      <c r="Z163" s="29"/>
      <c r="AA163" s="27">
        <f t="shared" si="155"/>
        <v>976.89671832809768</v>
      </c>
      <c r="AB163" s="27">
        <f t="shared" si="156"/>
        <v>463.66071051878515</v>
      </c>
      <c r="AC163" s="27">
        <f t="shared" si="157"/>
        <v>513.23600780931258</v>
      </c>
      <c r="AD163" s="27">
        <f t="shared" si="158"/>
        <v>158456.15045577407</v>
      </c>
      <c r="AE163" s="27">
        <f t="shared" si="159"/>
        <v>70543.849544225857</v>
      </c>
      <c r="AF163" s="27">
        <f t="shared" si="160"/>
        <v>246160.70585393795</v>
      </c>
      <c r="AG163" s="27">
        <f t="shared" si="161"/>
        <v>0</v>
      </c>
      <c r="AH163" s="27">
        <f t="shared" si="162"/>
        <v>101.0936017875372</v>
      </c>
      <c r="AI163" s="27">
        <f t="shared" si="163"/>
        <v>303.2808053626116</v>
      </c>
      <c r="AJ163" s="27">
        <f t="shared" si="164"/>
        <v>181.96848321756698</v>
      </c>
      <c r="AK163" s="27">
        <f t="shared" si="165"/>
        <v>80.87488143002976</v>
      </c>
      <c r="AL163" s="7">
        <f t="shared" si="166"/>
        <v>1.333864649525494</v>
      </c>
      <c r="AM163" s="27">
        <f t="shared" si="196"/>
        <v>667.21777179774551</v>
      </c>
      <c r="AN163" s="7">
        <f t="shared" si="167"/>
        <v>1.7668858354135899</v>
      </c>
      <c r="AO163" s="27">
        <f t="shared" si="168"/>
        <v>2827.0173366617437</v>
      </c>
      <c r="AP163" s="27">
        <f t="shared" si="169"/>
        <v>2685.6664698286563</v>
      </c>
      <c r="AQ163" s="7">
        <f t="shared" si="170"/>
        <v>1.7668858354135899</v>
      </c>
      <c r="AR163" s="27">
        <f t="shared" si="171"/>
        <v>404616.85630971211</v>
      </c>
      <c r="AS163" s="27">
        <f t="shared" si="172"/>
        <v>1041.551979702813</v>
      </c>
      <c r="AT163" s="27">
        <f t="shared" si="173"/>
        <v>54096.661666356813</v>
      </c>
      <c r="AU163" s="7">
        <f>-SUM(AS$24:AS163)/AS$23</f>
        <v>5.3451133868559708</v>
      </c>
      <c r="AV163" s="27">
        <f t="shared" si="148"/>
        <v>0</v>
      </c>
      <c r="AW163" s="27">
        <f t="shared" si="174"/>
        <v>185492.77445109957</v>
      </c>
      <c r="AX163" s="7">
        <f>-SUM(AV$24:AV163)/AV$23</f>
        <v>15.899018028200768</v>
      </c>
      <c r="AY163" s="28"/>
      <c r="AZ163" s="27">
        <f t="shared" si="175"/>
        <v>976.89671832809768</v>
      </c>
      <c r="BA163" s="27">
        <f t="shared" si="176"/>
        <v>463.66071051878515</v>
      </c>
      <c r="BB163" s="27">
        <f t="shared" si="177"/>
        <v>513.23600780931258</v>
      </c>
      <c r="BC163" s="27">
        <f t="shared" si="178"/>
        <v>158456.15045577407</v>
      </c>
      <c r="BD163" s="27">
        <f t="shared" si="179"/>
        <v>70543.849544225857</v>
      </c>
      <c r="BE163" s="27">
        <f t="shared" si="180"/>
        <v>246160.70585393795</v>
      </c>
      <c r="BF163" s="27">
        <f t="shared" si="181"/>
        <v>0</v>
      </c>
      <c r="BG163" s="27">
        <f t="shared" si="182"/>
        <v>101.0936017875372</v>
      </c>
      <c r="BH163" s="27">
        <f t="shared" si="183"/>
        <v>303.2808053626116</v>
      </c>
      <c r="BI163" s="27">
        <f t="shared" si="184"/>
        <v>181.96848321756698</v>
      </c>
      <c r="BJ163" s="27">
        <f t="shared" si="185"/>
        <v>80.87488143002976</v>
      </c>
      <c r="BK163" s="7">
        <f t="shared" si="186"/>
        <v>1.333864649525494</v>
      </c>
      <c r="BL163" s="27">
        <f t="shared" si="197"/>
        <v>667.21777179774551</v>
      </c>
      <c r="BM163" s="7">
        <f t="shared" si="187"/>
        <v>1.7668858354135899</v>
      </c>
      <c r="BN163" s="27">
        <f t="shared" si="188"/>
        <v>2827.0173366617437</v>
      </c>
      <c r="BO163" s="27">
        <f t="shared" si="189"/>
        <v>2685.6664698286563</v>
      </c>
      <c r="BP163" s="7">
        <f t="shared" si="190"/>
        <v>1.7668858354135899</v>
      </c>
      <c r="BQ163" s="27">
        <f t="shared" si="191"/>
        <v>404616.85630971211</v>
      </c>
      <c r="BR163" s="27">
        <f t="shared" si="192"/>
        <v>1041.551979702813</v>
      </c>
      <c r="BS163" s="27">
        <f t="shared" si="193"/>
        <v>54096.661666356813</v>
      </c>
      <c r="BT163" s="7">
        <f>-SUM(BR$24:BR163)/BR$23</f>
        <v>5.3451133868559708</v>
      </c>
      <c r="BU163" s="27">
        <f t="shared" si="149"/>
        <v>0</v>
      </c>
      <c r="BV163" s="27">
        <f t="shared" si="194"/>
        <v>185492.77445109957</v>
      </c>
      <c r="BW163" s="7">
        <f>-SUM(BU$24:BU163)/BU$23</f>
        <v>15.899018028200768</v>
      </c>
      <c r="BX163" s="14"/>
      <c r="BY163" s="3"/>
      <c r="BZ163" s="3"/>
      <c r="CA163" s="3"/>
      <c r="CB163" s="3"/>
      <c r="CC163" s="3"/>
      <c r="CD163" s="3"/>
      <c r="CE163" s="3"/>
      <c r="CF163" s="3"/>
      <c r="CG163" s="3"/>
      <c r="CH163" s="3"/>
      <c r="CI163" s="3"/>
      <c r="CJ163" s="3"/>
      <c r="CK163" s="3"/>
      <c r="CL163" s="3"/>
      <c r="CM163" s="3"/>
      <c r="CN163" s="3"/>
      <c r="CO163" s="3"/>
    </row>
    <row r="164" spans="1:93" x14ac:dyDescent="0.25">
      <c r="A164" s="23">
        <v>141</v>
      </c>
      <c r="B164" s="27">
        <f t="shared" si="135"/>
        <v>976.89671832809768</v>
      </c>
      <c r="C164" s="27">
        <f t="shared" si="136"/>
        <v>462.16377216267466</v>
      </c>
      <c r="D164" s="27">
        <f t="shared" si="137"/>
        <v>514.73294616542307</v>
      </c>
      <c r="E164" s="27">
        <f t="shared" si="150"/>
        <v>157941.41750960864</v>
      </c>
      <c r="F164" s="27">
        <f t="shared" si="151"/>
        <v>71058.582490391287</v>
      </c>
      <c r="G164" s="27">
        <f t="shared" si="132"/>
        <v>248323.89795765979</v>
      </c>
      <c r="H164" s="27">
        <f t="shared" si="152"/>
        <v>0</v>
      </c>
      <c r="I164" s="27">
        <f t="shared" si="138"/>
        <v>101.30183805514821</v>
      </c>
      <c r="J164" s="27">
        <f t="shared" si="139"/>
        <v>303.90551416544463</v>
      </c>
      <c r="K164" s="27">
        <f t="shared" si="140"/>
        <v>182.34330849926678</v>
      </c>
      <c r="L164" s="27">
        <f t="shared" si="141"/>
        <v>81.041470444118559</v>
      </c>
      <c r="M164" s="7">
        <f t="shared" si="142"/>
        <v>1.3366121923096477</v>
      </c>
      <c r="N164" s="27">
        <f t="shared" si="195"/>
        <v>668.59213116397814</v>
      </c>
      <c r="O164" s="7">
        <f t="shared" si="143"/>
        <v>1.7740843470186398</v>
      </c>
      <c r="P164" s="27">
        <f t="shared" si="144"/>
        <v>2838.5349552298239</v>
      </c>
      <c r="Q164" s="27">
        <f t="shared" si="145"/>
        <v>2696.6082074683327</v>
      </c>
      <c r="R164" s="7">
        <f t="shared" si="146"/>
        <v>1.7740843470186398</v>
      </c>
      <c r="S164" s="27">
        <f t="shared" si="133"/>
        <v>406265.31546726852</v>
      </c>
      <c r="T164" s="27">
        <f t="shared" si="147"/>
        <v>1051.1193579762569</v>
      </c>
      <c r="U164" s="27">
        <f t="shared" si="153"/>
        <v>55147.781024333068</v>
      </c>
      <c r="V164" s="7">
        <f>-SUM(T$24:T164)/T$23</f>
        <v>5.4295406445247476</v>
      </c>
      <c r="W164" s="27">
        <f t="shared" si="134"/>
        <v>0</v>
      </c>
      <c r="X164" s="27">
        <f t="shared" si="154"/>
        <v>185492.77445109957</v>
      </c>
      <c r="Y164" s="7">
        <f>-SUM(W$24:W164)/W$23</f>
        <v>15.899018028200768</v>
      </c>
      <c r="Z164" s="29"/>
      <c r="AA164" s="27">
        <f t="shared" si="155"/>
        <v>976.89671832809768</v>
      </c>
      <c r="AB164" s="27">
        <f t="shared" si="156"/>
        <v>462.16377216267466</v>
      </c>
      <c r="AC164" s="27">
        <f t="shared" si="157"/>
        <v>514.73294616542307</v>
      </c>
      <c r="AD164" s="27">
        <f t="shared" si="158"/>
        <v>157941.41750960864</v>
      </c>
      <c r="AE164" s="27">
        <f t="shared" si="159"/>
        <v>71058.582490391287</v>
      </c>
      <c r="AF164" s="27">
        <f t="shared" si="160"/>
        <v>248323.89795765979</v>
      </c>
      <c r="AG164" s="27">
        <f t="shared" si="161"/>
        <v>0</v>
      </c>
      <c r="AH164" s="27">
        <f t="shared" si="162"/>
        <v>101.30183805514821</v>
      </c>
      <c r="AI164" s="27">
        <f t="shared" si="163"/>
        <v>303.90551416544463</v>
      </c>
      <c r="AJ164" s="27">
        <f t="shared" si="164"/>
        <v>182.34330849926678</v>
      </c>
      <c r="AK164" s="27">
        <f t="shared" si="165"/>
        <v>81.041470444118559</v>
      </c>
      <c r="AL164" s="7">
        <f t="shared" si="166"/>
        <v>1.3366121923096477</v>
      </c>
      <c r="AM164" s="27">
        <f t="shared" si="196"/>
        <v>668.59213116397814</v>
      </c>
      <c r="AN164" s="7">
        <f t="shared" si="167"/>
        <v>1.7740843470186398</v>
      </c>
      <c r="AO164" s="27">
        <f t="shared" si="168"/>
        <v>2838.5349552298239</v>
      </c>
      <c r="AP164" s="27">
        <f t="shared" si="169"/>
        <v>2696.6082074683327</v>
      </c>
      <c r="AQ164" s="7">
        <f t="shared" si="170"/>
        <v>1.7740843470186398</v>
      </c>
      <c r="AR164" s="27">
        <f t="shared" si="171"/>
        <v>406265.31546726852</v>
      </c>
      <c r="AS164" s="27">
        <f t="shared" si="172"/>
        <v>1051.1193579762569</v>
      </c>
      <c r="AT164" s="27">
        <f t="shared" si="173"/>
        <v>55147.781024333068</v>
      </c>
      <c r="AU164" s="7">
        <f>-SUM(AS$24:AS164)/AS$23</f>
        <v>5.4295406445247476</v>
      </c>
      <c r="AV164" s="27">
        <f t="shared" si="148"/>
        <v>0</v>
      </c>
      <c r="AW164" s="27">
        <f t="shared" si="174"/>
        <v>185492.77445109957</v>
      </c>
      <c r="AX164" s="7">
        <f>-SUM(AV$24:AV164)/AV$23</f>
        <v>15.899018028200768</v>
      </c>
      <c r="AY164" s="28"/>
      <c r="AZ164" s="27">
        <f t="shared" si="175"/>
        <v>976.89671832809768</v>
      </c>
      <c r="BA164" s="27">
        <f t="shared" si="176"/>
        <v>462.16377216267466</v>
      </c>
      <c r="BB164" s="27">
        <f t="shared" si="177"/>
        <v>514.73294616542307</v>
      </c>
      <c r="BC164" s="27">
        <f t="shared" si="178"/>
        <v>157941.41750960864</v>
      </c>
      <c r="BD164" s="27">
        <f t="shared" si="179"/>
        <v>71058.582490391287</v>
      </c>
      <c r="BE164" s="27">
        <f t="shared" si="180"/>
        <v>248323.89795765979</v>
      </c>
      <c r="BF164" s="27">
        <f t="shared" si="181"/>
        <v>0</v>
      </c>
      <c r="BG164" s="27">
        <f t="shared" si="182"/>
        <v>101.30183805514821</v>
      </c>
      <c r="BH164" s="27">
        <f t="shared" si="183"/>
        <v>303.90551416544463</v>
      </c>
      <c r="BI164" s="27">
        <f t="shared" si="184"/>
        <v>182.34330849926678</v>
      </c>
      <c r="BJ164" s="27">
        <f t="shared" si="185"/>
        <v>81.041470444118559</v>
      </c>
      <c r="BK164" s="7">
        <f t="shared" si="186"/>
        <v>1.3366121923096477</v>
      </c>
      <c r="BL164" s="27">
        <f t="shared" si="197"/>
        <v>668.59213116397814</v>
      </c>
      <c r="BM164" s="7">
        <f t="shared" si="187"/>
        <v>1.7740843470186398</v>
      </c>
      <c r="BN164" s="27">
        <f t="shared" si="188"/>
        <v>2838.5349552298239</v>
      </c>
      <c r="BO164" s="27">
        <f t="shared" si="189"/>
        <v>2696.6082074683327</v>
      </c>
      <c r="BP164" s="7">
        <f t="shared" si="190"/>
        <v>1.7740843470186398</v>
      </c>
      <c r="BQ164" s="27">
        <f t="shared" si="191"/>
        <v>406265.31546726852</v>
      </c>
      <c r="BR164" s="27">
        <f t="shared" si="192"/>
        <v>1051.1193579762569</v>
      </c>
      <c r="BS164" s="27">
        <f t="shared" si="193"/>
        <v>55147.781024333068</v>
      </c>
      <c r="BT164" s="7">
        <f>-SUM(BR$24:BR164)/BR$23</f>
        <v>5.4295406445247476</v>
      </c>
      <c r="BU164" s="27">
        <f t="shared" si="149"/>
        <v>0</v>
      </c>
      <c r="BV164" s="27">
        <f t="shared" si="194"/>
        <v>185492.77445109957</v>
      </c>
      <c r="BW164" s="7">
        <f>-SUM(BU$24:BU164)/BU$23</f>
        <v>15.899018028200768</v>
      </c>
      <c r="BX164" s="14"/>
      <c r="BY164" s="3"/>
      <c r="BZ164" s="3"/>
      <c r="CA164" s="3"/>
      <c r="CB164" s="3"/>
      <c r="CC164" s="3"/>
      <c r="CD164" s="3"/>
      <c r="CE164" s="3"/>
      <c r="CF164" s="3"/>
      <c r="CG164" s="3"/>
      <c r="CH164" s="3"/>
      <c r="CI164" s="3"/>
      <c r="CJ164" s="3"/>
      <c r="CK164" s="3"/>
      <c r="CL164" s="3"/>
      <c r="CM164" s="3"/>
      <c r="CN164" s="3"/>
      <c r="CO164" s="3"/>
    </row>
    <row r="165" spans="1:93" x14ac:dyDescent="0.25">
      <c r="A165" s="23">
        <v>142</v>
      </c>
      <c r="B165" s="27">
        <f t="shared" si="135"/>
        <v>976.89671832809768</v>
      </c>
      <c r="C165" s="27">
        <f t="shared" si="136"/>
        <v>460.66246773635891</v>
      </c>
      <c r="D165" s="27">
        <f t="shared" si="137"/>
        <v>516.23425059173894</v>
      </c>
      <c r="E165" s="27">
        <f t="shared" si="150"/>
        <v>157425.18325901689</v>
      </c>
      <c r="F165" s="27">
        <f t="shared" si="151"/>
        <v>71574.81674098302</v>
      </c>
      <c r="G165" s="27">
        <f t="shared" si="132"/>
        <v>250495.30739246809</v>
      </c>
      <c r="H165" s="27">
        <f t="shared" si="152"/>
        <v>0</v>
      </c>
      <c r="I165" s="27">
        <f t="shared" si="138"/>
        <v>101.51050325537594</v>
      </c>
      <c r="J165" s="27">
        <f t="shared" si="139"/>
        <v>304.53150976612784</v>
      </c>
      <c r="K165" s="27">
        <f t="shared" si="140"/>
        <v>182.71890585967671</v>
      </c>
      <c r="L165" s="27">
        <f t="shared" si="141"/>
        <v>81.208402604300744</v>
      </c>
      <c r="M165" s="7">
        <f t="shared" si="142"/>
        <v>1.3393653945820811</v>
      </c>
      <c r="N165" s="27">
        <f t="shared" si="195"/>
        <v>669.96932148548126</v>
      </c>
      <c r="O165" s="7">
        <f t="shared" si="143"/>
        <v>1.7813121862510266</v>
      </c>
      <c r="P165" s="27">
        <f t="shared" si="144"/>
        <v>2850.0994980016426</v>
      </c>
      <c r="Q165" s="27">
        <f t="shared" si="145"/>
        <v>2707.5945231015603</v>
      </c>
      <c r="R165" s="7">
        <f t="shared" si="146"/>
        <v>1.7813121862510266</v>
      </c>
      <c r="S165" s="27">
        <f t="shared" si="133"/>
        <v>407920.4906514851</v>
      </c>
      <c r="T165" s="27">
        <f t="shared" si="147"/>
        <v>1060.7284832879814</v>
      </c>
      <c r="U165" s="27">
        <f t="shared" si="153"/>
        <v>56208.509507621049</v>
      </c>
      <c r="V165" s="7">
        <f>-SUM(T$24:T165)/T$23</f>
        <v>5.5147397194876371</v>
      </c>
      <c r="W165" s="27">
        <f t="shared" si="134"/>
        <v>0</v>
      </c>
      <c r="X165" s="27">
        <f t="shared" si="154"/>
        <v>185492.77445109957</v>
      </c>
      <c r="Y165" s="7">
        <f>-SUM(W$24:W165)/W$23</f>
        <v>15.899018028200768</v>
      </c>
      <c r="Z165" s="29"/>
      <c r="AA165" s="27">
        <f t="shared" si="155"/>
        <v>976.89671832809768</v>
      </c>
      <c r="AB165" s="27">
        <f t="shared" si="156"/>
        <v>460.66246773635891</v>
      </c>
      <c r="AC165" s="27">
        <f t="shared" si="157"/>
        <v>516.23425059173894</v>
      </c>
      <c r="AD165" s="27">
        <f t="shared" si="158"/>
        <v>157425.18325901689</v>
      </c>
      <c r="AE165" s="27">
        <f t="shared" si="159"/>
        <v>71574.81674098302</v>
      </c>
      <c r="AF165" s="27">
        <f t="shared" si="160"/>
        <v>250495.30739246809</v>
      </c>
      <c r="AG165" s="27">
        <f t="shared" si="161"/>
        <v>0</v>
      </c>
      <c r="AH165" s="27">
        <f t="shared" si="162"/>
        <v>101.51050325537594</v>
      </c>
      <c r="AI165" s="27">
        <f t="shared" si="163"/>
        <v>304.53150976612784</v>
      </c>
      <c r="AJ165" s="27">
        <f t="shared" si="164"/>
        <v>182.71890585967671</v>
      </c>
      <c r="AK165" s="27">
        <f t="shared" si="165"/>
        <v>81.208402604300744</v>
      </c>
      <c r="AL165" s="7">
        <f t="shared" si="166"/>
        <v>1.3393653945820811</v>
      </c>
      <c r="AM165" s="27">
        <f t="shared" si="196"/>
        <v>669.96932148548126</v>
      </c>
      <c r="AN165" s="7">
        <f t="shared" si="167"/>
        <v>1.7813121862510266</v>
      </c>
      <c r="AO165" s="27">
        <f t="shared" si="168"/>
        <v>2850.0994980016426</v>
      </c>
      <c r="AP165" s="27">
        <f t="shared" si="169"/>
        <v>2707.5945231015603</v>
      </c>
      <c r="AQ165" s="7">
        <f t="shared" si="170"/>
        <v>1.7813121862510266</v>
      </c>
      <c r="AR165" s="27">
        <f t="shared" si="171"/>
        <v>407920.4906514851</v>
      </c>
      <c r="AS165" s="27">
        <f t="shared" si="172"/>
        <v>1060.7284832879814</v>
      </c>
      <c r="AT165" s="27">
        <f t="shared" si="173"/>
        <v>56208.509507621049</v>
      </c>
      <c r="AU165" s="7">
        <f>-SUM(AS$24:AS165)/AS$23</f>
        <v>5.5147397194876371</v>
      </c>
      <c r="AV165" s="27">
        <f t="shared" si="148"/>
        <v>0</v>
      </c>
      <c r="AW165" s="27">
        <f t="shared" si="174"/>
        <v>185492.77445109957</v>
      </c>
      <c r="AX165" s="7">
        <f>-SUM(AV$24:AV165)/AV$23</f>
        <v>15.899018028200768</v>
      </c>
      <c r="AY165" s="28"/>
      <c r="AZ165" s="27">
        <f t="shared" si="175"/>
        <v>976.89671832809768</v>
      </c>
      <c r="BA165" s="27">
        <f t="shared" si="176"/>
        <v>460.66246773635891</v>
      </c>
      <c r="BB165" s="27">
        <f t="shared" si="177"/>
        <v>516.23425059173894</v>
      </c>
      <c r="BC165" s="27">
        <f t="shared" si="178"/>
        <v>157425.18325901689</v>
      </c>
      <c r="BD165" s="27">
        <f t="shared" si="179"/>
        <v>71574.81674098302</v>
      </c>
      <c r="BE165" s="27">
        <f t="shared" si="180"/>
        <v>250495.30739246809</v>
      </c>
      <c r="BF165" s="27">
        <f t="shared" si="181"/>
        <v>0</v>
      </c>
      <c r="BG165" s="27">
        <f t="shared" si="182"/>
        <v>101.51050325537594</v>
      </c>
      <c r="BH165" s="27">
        <f t="shared" si="183"/>
        <v>304.53150976612784</v>
      </c>
      <c r="BI165" s="27">
        <f t="shared" si="184"/>
        <v>182.71890585967671</v>
      </c>
      <c r="BJ165" s="27">
        <f t="shared" si="185"/>
        <v>81.208402604300744</v>
      </c>
      <c r="BK165" s="7">
        <f t="shared" si="186"/>
        <v>1.3393653945820811</v>
      </c>
      <c r="BL165" s="27">
        <f t="shared" si="197"/>
        <v>669.96932148548126</v>
      </c>
      <c r="BM165" s="7">
        <f t="shared" si="187"/>
        <v>1.7813121862510266</v>
      </c>
      <c r="BN165" s="27">
        <f t="shared" si="188"/>
        <v>2850.0994980016426</v>
      </c>
      <c r="BO165" s="27">
        <f t="shared" si="189"/>
        <v>2707.5945231015603</v>
      </c>
      <c r="BP165" s="7">
        <f t="shared" si="190"/>
        <v>1.7813121862510266</v>
      </c>
      <c r="BQ165" s="27">
        <f t="shared" si="191"/>
        <v>407920.4906514851</v>
      </c>
      <c r="BR165" s="27">
        <f t="shared" si="192"/>
        <v>1060.7284832879814</v>
      </c>
      <c r="BS165" s="27">
        <f t="shared" si="193"/>
        <v>56208.509507621049</v>
      </c>
      <c r="BT165" s="7">
        <f>-SUM(BR$24:BR165)/BR$23</f>
        <v>5.5147397194876371</v>
      </c>
      <c r="BU165" s="27">
        <f t="shared" si="149"/>
        <v>0</v>
      </c>
      <c r="BV165" s="27">
        <f t="shared" si="194"/>
        <v>185492.77445109957</v>
      </c>
      <c r="BW165" s="7">
        <f>-SUM(BU$24:BU165)/BU$23</f>
        <v>15.899018028200768</v>
      </c>
      <c r="BX165" s="14"/>
      <c r="BY165" s="3"/>
      <c r="BZ165" s="3"/>
      <c r="CA165" s="3"/>
      <c r="CB165" s="3"/>
      <c r="CC165" s="3"/>
      <c r="CD165" s="3"/>
      <c r="CE165" s="3"/>
      <c r="CF165" s="3"/>
      <c r="CG165" s="3"/>
      <c r="CH165" s="3"/>
      <c r="CI165" s="3"/>
      <c r="CJ165" s="3"/>
      <c r="CK165" s="3"/>
      <c r="CL165" s="3"/>
      <c r="CM165" s="3"/>
      <c r="CN165" s="3"/>
      <c r="CO165" s="3"/>
    </row>
    <row r="166" spans="1:93" x14ac:dyDescent="0.25">
      <c r="A166" s="23">
        <v>143</v>
      </c>
      <c r="B166" s="27">
        <f t="shared" si="135"/>
        <v>976.89671832809768</v>
      </c>
      <c r="C166" s="27">
        <f t="shared" si="136"/>
        <v>459.15678450546631</v>
      </c>
      <c r="D166" s="27">
        <f t="shared" si="137"/>
        <v>517.73993382263154</v>
      </c>
      <c r="E166" s="27">
        <f t="shared" si="150"/>
        <v>156907.44332519427</v>
      </c>
      <c r="F166" s="27">
        <f t="shared" si="151"/>
        <v>72092.556674805659</v>
      </c>
      <c r="G166" s="27">
        <f t="shared" si="132"/>
        <v>252674.9658990915</v>
      </c>
      <c r="H166" s="27">
        <f t="shared" si="152"/>
        <v>0</v>
      </c>
      <c r="I166" s="27">
        <f t="shared" si="138"/>
        <v>101.71959827175135</v>
      </c>
      <c r="J166" s="27">
        <f t="shared" si="139"/>
        <v>305.15879481525405</v>
      </c>
      <c r="K166" s="27">
        <f t="shared" si="140"/>
        <v>183.09527688915244</v>
      </c>
      <c r="L166" s="27">
        <f t="shared" si="141"/>
        <v>81.375678617401078</v>
      </c>
      <c r="M166" s="7">
        <f t="shared" si="142"/>
        <v>1.3421242680004135</v>
      </c>
      <c r="N166" s="27">
        <f t="shared" si="195"/>
        <v>671.34934859355894</v>
      </c>
      <c r="O166" s="7">
        <f t="shared" si="143"/>
        <v>1.7885694725951347</v>
      </c>
      <c r="P166" s="27">
        <f t="shared" si="144"/>
        <v>2861.7111561522156</v>
      </c>
      <c r="Q166" s="27">
        <f t="shared" si="145"/>
        <v>2718.6255983446049</v>
      </c>
      <c r="R166" s="7">
        <f t="shared" si="146"/>
        <v>1.7885694725951347</v>
      </c>
      <c r="S166" s="27">
        <f t="shared" si="133"/>
        <v>409582.40922428586</v>
      </c>
      <c r="T166" s="27">
        <f t="shared" si="147"/>
        <v>1070.3795314229483</v>
      </c>
      <c r="U166" s="27">
        <f t="shared" si="153"/>
        <v>57278.889039043999</v>
      </c>
      <c r="V166" s="7">
        <f>-SUM(T$24:T166)/T$23</f>
        <v>5.6007139790396812</v>
      </c>
      <c r="W166" s="27">
        <f t="shared" si="134"/>
        <v>0</v>
      </c>
      <c r="X166" s="27">
        <f t="shared" si="154"/>
        <v>185492.77445109957</v>
      </c>
      <c r="Y166" s="7">
        <f>-SUM(W$24:W166)/W$23</f>
        <v>15.899018028200768</v>
      </c>
      <c r="Z166" s="29"/>
      <c r="AA166" s="27">
        <f t="shared" si="155"/>
        <v>976.89671832809768</v>
      </c>
      <c r="AB166" s="27">
        <f t="shared" si="156"/>
        <v>459.15678450546631</v>
      </c>
      <c r="AC166" s="27">
        <f t="shared" si="157"/>
        <v>517.73993382263154</v>
      </c>
      <c r="AD166" s="27">
        <f t="shared" si="158"/>
        <v>156907.44332519427</v>
      </c>
      <c r="AE166" s="27">
        <f t="shared" si="159"/>
        <v>72092.556674805659</v>
      </c>
      <c r="AF166" s="27">
        <f t="shared" si="160"/>
        <v>252674.9658990915</v>
      </c>
      <c r="AG166" s="27">
        <f t="shared" si="161"/>
        <v>0</v>
      </c>
      <c r="AH166" s="27">
        <f t="shared" si="162"/>
        <v>101.71959827175135</v>
      </c>
      <c r="AI166" s="27">
        <f t="shared" si="163"/>
        <v>305.15879481525405</v>
      </c>
      <c r="AJ166" s="27">
        <f t="shared" si="164"/>
        <v>183.09527688915244</v>
      </c>
      <c r="AK166" s="27">
        <f t="shared" si="165"/>
        <v>81.375678617401078</v>
      </c>
      <c r="AL166" s="7">
        <f t="shared" si="166"/>
        <v>1.3421242680004135</v>
      </c>
      <c r="AM166" s="27">
        <f t="shared" si="196"/>
        <v>671.34934859355894</v>
      </c>
      <c r="AN166" s="7">
        <f t="shared" si="167"/>
        <v>1.7885694725951347</v>
      </c>
      <c r="AO166" s="27">
        <f t="shared" si="168"/>
        <v>2861.7111561522156</v>
      </c>
      <c r="AP166" s="27">
        <f t="shared" si="169"/>
        <v>2718.6255983446049</v>
      </c>
      <c r="AQ166" s="7">
        <f t="shared" si="170"/>
        <v>1.7885694725951347</v>
      </c>
      <c r="AR166" s="27">
        <f t="shared" si="171"/>
        <v>409582.40922428586</v>
      </c>
      <c r="AS166" s="27">
        <f t="shared" si="172"/>
        <v>1070.3795314229483</v>
      </c>
      <c r="AT166" s="27">
        <f t="shared" si="173"/>
        <v>57278.889039043999</v>
      </c>
      <c r="AU166" s="7">
        <f>-SUM(AS$24:AS166)/AS$23</f>
        <v>5.6007139790396812</v>
      </c>
      <c r="AV166" s="27">
        <f t="shared" si="148"/>
        <v>0</v>
      </c>
      <c r="AW166" s="27">
        <f t="shared" si="174"/>
        <v>185492.77445109957</v>
      </c>
      <c r="AX166" s="7">
        <f>-SUM(AV$24:AV166)/AV$23</f>
        <v>15.899018028200768</v>
      </c>
      <c r="AY166" s="28"/>
      <c r="AZ166" s="27">
        <f t="shared" si="175"/>
        <v>976.89671832809768</v>
      </c>
      <c r="BA166" s="27">
        <f t="shared" si="176"/>
        <v>459.15678450546631</v>
      </c>
      <c r="BB166" s="27">
        <f t="shared" si="177"/>
        <v>517.73993382263154</v>
      </c>
      <c r="BC166" s="27">
        <f t="shared" si="178"/>
        <v>156907.44332519427</v>
      </c>
      <c r="BD166" s="27">
        <f t="shared" si="179"/>
        <v>72092.556674805659</v>
      </c>
      <c r="BE166" s="27">
        <f t="shared" si="180"/>
        <v>252674.9658990915</v>
      </c>
      <c r="BF166" s="27">
        <f t="shared" si="181"/>
        <v>0</v>
      </c>
      <c r="BG166" s="27">
        <f t="shared" si="182"/>
        <v>101.71959827175135</v>
      </c>
      <c r="BH166" s="27">
        <f t="shared" si="183"/>
        <v>305.15879481525405</v>
      </c>
      <c r="BI166" s="27">
        <f t="shared" si="184"/>
        <v>183.09527688915244</v>
      </c>
      <c r="BJ166" s="27">
        <f t="shared" si="185"/>
        <v>81.375678617401078</v>
      </c>
      <c r="BK166" s="7">
        <f t="shared" si="186"/>
        <v>1.3421242680004135</v>
      </c>
      <c r="BL166" s="27">
        <f t="shared" si="197"/>
        <v>671.34934859355894</v>
      </c>
      <c r="BM166" s="7">
        <f t="shared" si="187"/>
        <v>1.7885694725951347</v>
      </c>
      <c r="BN166" s="27">
        <f t="shared" si="188"/>
        <v>2861.7111561522156</v>
      </c>
      <c r="BO166" s="27">
        <f t="shared" si="189"/>
        <v>2718.6255983446049</v>
      </c>
      <c r="BP166" s="7">
        <f t="shared" si="190"/>
        <v>1.7885694725951347</v>
      </c>
      <c r="BQ166" s="27">
        <f t="shared" si="191"/>
        <v>409582.40922428586</v>
      </c>
      <c r="BR166" s="27">
        <f t="shared" si="192"/>
        <v>1070.3795314229483</v>
      </c>
      <c r="BS166" s="27">
        <f t="shared" si="193"/>
        <v>57278.889039043999</v>
      </c>
      <c r="BT166" s="7">
        <f>-SUM(BR$24:BR166)/BR$23</f>
        <v>5.6007139790396812</v>
      </c>
      <c r="BU166" s="27">
        <f t="shared" si="149"/>
        <v>0</v>
      </c>
      <c r="BV166" s="27">
        <f t="shared" si="194"/>
        <v>185492.77445109957</v>
      </c>
      <c r="BW166" s="7">
        <f>-SUM(BU$24:BU166)/BU$23</f>
        <v>15.899018028200768</v>
      </c>
      <c r="BX166" s="14"/>
      <c r="BY166" s="3"/>
      <c r="BZ166" s="3"/>
      <c r="CA166" s="3"/>
      <c r="CB166" s="3"/>
      <c r="CC166" s="3"/>
      <c r="CD166" s="3"/>
      <c r="CE166" s="3"/>
      <c r="CF166" s="3"/>
      <c r="CG166" s="3"/>
      <c r="CH166" s="3"/>
      <c r="CI166" s="3"/>
      <c r="CJ166" s="3"/>
      <c r="CK166" s="3"/>
      <c r="CL166" s="3"/>
      <c r="CM166" s="3"/>
      <c r="CN166" s="3"/>
      <c r="CO166" s="3"/>
    </row>
    <row r="167" spans="1:93" x14ac:dyDescent="0.25">
      <c r="A167" s="23">
        <v>144</v>
      </c>
      <c r="B167" s="27">
        <f t="shared" si="135"/>
        <v>976.89671832809768</v>
      </c>
      <c r="C167" s="27">
        <f t="shared" si="136"/>
        <v>457.64670969848362</v>
      </c>
      <c r="D167" s="27">
        <f t="shared" si="137"/>
        <v>519.25000862961417</v>
      </c>
      <c r="E167" s="27">
        <f t="shared" si="150"/>
        <v>156388.19331656466</v>
      </c>
      <c r="F167" s="27">
        <f t="shared" si="151"/>
        <v>72611.806683435279</v>
      </c>
      <c r="G167" s="27">
        <f t="shared" si="132"/>
        <v>254862.90534250578</v>
      </c>
      <c r="H167" s="27">
        <f t="shared" si="152"/>
        <v>0</v>
      </c>
      <c r="I167" s="27">
        <f t="shared" si="138"/>
        <v>101.92912398962534</v>
      </c>
      <c r="J167" s="27">
        <f t="shared" si="139"/>
        <v>305.78737196887602</v>
      </c>
      <c r="K167" s="27">
        <f t="shared" si="140"/>
        <v>183.47242318132561</v>
      </c>
      <c r="L167" s="27">
        <f t="shared" si="141"/>
        <v>81.543299191700271</v>
      </c>
      <c r="M167" s="7">
        <f t="shared" si="142"/>
        <v>1.3448888242462769</v>
      </c>
      <c r="N167" s="27">
        <f t="shared" si="195"/>
        <v>672.73221833152729</v>
      </c>
      <c r="O167" s="7">
        <f t="shared" si="143"/>
        <v>1.7958563260221418</v>
      </c>
      <c r="P167" s="27">
        <f t="shared" si="144"/>
        <v>2873.370121635427</v>
      </c>
      <c r="Q167" s="27">
        <f t="shared" si="145"/>
        <v>2729.7016155536558</v>
      </c>
      <c r="R167" s="7">
        <f t="shared" si="146"/>
        <v>1.7958563260221418</v>
      </c>
      <c r="S167" s="27">
        <f t="shared" si="133"/>
        <v>411251.0986590705</v>
      </c>
      <c r="T167" s="27">
        <f t="shared" si="147"/>
        <v>1080.0726788940308</v>
      </c>
      <c r="U167" s="27">
        <f t="shared" si="153"/>
        <v>58358.961717938029</v>
      </c>
      <c r="V167" s="7">
        <f>-SUM(T$24:T167)/T$23</f>
        <v>5.6874668046536607</v>
      </c>
      <c r="W167" s="27">
        <f t="shared" si="134"/>
        <v>0</v>
      </c>
      <c r="X167" s="27">
        <f t="shared" si="154"/>
        <v>185492.77445109957</v>
      </c>
      <c r="Y167" s="7">
        <f>-SUM(W$24:W167)/W$23</f>
        <v>15.899018028200768</v>
      </c>
      <c r="Z167" s="29"/>
      <c r="AA167" s="27">
        <f t="shared" si="155"/>
        <v>976.89671832809768</v>
      </c>
      <c r="AB167" s="27">
        <f t="shared" si="156"/>
        <v>457.64670969848362</v>
      </c>
      <c r="AC167" s="27">
        <f t="shared" si="157"/>
        <v>519.25000862961417</v>
      </c>
      <c r="AD167" s="27">
        <f t="shared" si="158"/>
        <v>156388.19331656466</v>
      </c>
      <c r="AE167" s="27">
        <f t="shared" si="159"/>
        <v>72611.806683435279</v>
      </c>
      <c r="AF167" s="27">
        <f t="shared" si="160"/>
        <v>254862.90534250578</v>
      </c>
      <c r="AG167" s="27">
        <f t="shared" si="161"/>
        <v>0</v>
      </c>
      <c r="AH167" s="27">
        <f t="shared" si="162"/>
        <v>101.92912398962534</v>
      </c>
      <c r="AI167" s="27">
        <f t="shared" si="163"/>
        <v>305.78737196887602</v>
      </c>
      <c r="AJ167" s="27">
        <f t="shared" si="164"/>
        <v>183.47242318132561</v>
      </c>
      <c r="AK167" s="27">
        <f t="shared" si="165"/>
        <v>81.543299191700271</v>
      </c>
      <c r="AL167" s="7">
        <f t="shared" si="166"/>
        <v>1.3448888242462769</v>
      </c>
      <c r="AM167" s="27">
        <f t="shared" si="196"/>
        <v>672.73221833152729</v>
      </c>
      <c r="AN167" s="7">
        <f t="shared" si="167"/>
        <v>1.7958563260221418</v>
      </c>
      <c r="AO167" s="27">
        <f t="shared" si="168"/>
        <v>2873.370121635427</v>
      </c>
      <c r="AP167" s="27">
        <f t="shared" si="169"/>
        <v>2729.7016155536558</v>
      </c>
      <c r="AQ167" s="7">
        <f t="shared" si="170"/>
        <v>1.7958563260221418</v>
      </c>
      <c r="AR167" s="27">
        <f t="shared" si="171"/>
        <v>411251.0986590705</v>
      </c>
      <c r="AS167" s="27">
        <f t="shared" si="172"/>
        <v>1080.0726788940308</v>
      </c>
      <c r="AT167" s="27">
        <f t="shared" si="173"/>
        <v>58358.961717938029</v>
      </c>
      <c r="AU167" s="7">
        <f>-SUM(AS$24:AS167)/AS$23</f>
        <v>5.6874668046536607</v>
      </c>
      <c r="AV167" s="27">
        <f t="shared" si="148"/>
        <v>0</v>
      </c>
      <c r="AW167" s="27">
        <f t="shared" si="174"/>
        <v>185492.77445109957</v>
      </c>
      <c r="AX167" s="7">
        <f>-SUM(AV$24:AV167)/AV$23</f>
        <v>15.899018028200768</v>
      </c>
      <c r="AY167" s="28"/>
      <c r="AZ167" s="27">
        <f t="shared" si="175"/>
        <v>976.89671832809768</v>
      </c>
      <c r="BA167" s="27">
        <f t="shared" si="176"/>
        <v>457.64670969848362</v>
      </c>
      <c r="BB167" s="27">
        <f t="shared" si="177"/>
        <v>519.25000862961417</v>
      </c>
      <c r="BC167" s="27">
        <f t="shared" si="178"/>
        <v>156388.19331656466</v>
      </c>
      <c r="BD167" s="27">
        <f t="shared" si="179"/>
        <v>72611.806683435279</v>
      </c>
      <c r="BE167" s="27">
        <f t="shared" si="180"/>
        <v>254862.90534250578</v>
      </c>
      <c r="BF167" s="27">
        <f t="shared" si="181"/>
        <v>0</v>
      </c>
      <c r="BG167" s="27">
        <f t="shared" si="182"/>
        <v>101.92912398962534</v>
      </c>
      <c r="BH167" s="27">
        <f t="shared" si="183"/>
        <v>305.78737196887602</v>
      </c>
      <c r="BI167" s="27">
        <f t="shared" si="184"/>
        <v>183.47242318132561</v>
      </c>
      <c r="BJ167" s="27">
        <f t="shared" si="185"/>
        <v>81.543299191700271</v>
      </c>
      <c r="BK167" s="7">
        <f t="shared" si="186"/>
        <v>1.3448888242462769</v>
      </c>
      <c r="BL167" s="27">
        <f t="shared" si="197"/>
        <v>672.73221833152729</v>
      </c>
      <c r="BM167" s="7">
        <f t="shared" si="187"/>
        <v>1.7958563260221418</v>
      </c>
      <c r="BN167" s="27">
        <f t="shared" si="188"/>
        <v>2873.370121635427</v>
      </c>
      <c r="BO167" s="27">
        <f t="shared" si="189"/>
        <v>2729.7016155536558</v>
      </c>
      <c r="BP167" s="7">
        <f t="shared" si="190"/>
        <v>1.7958563260221418</v>
      </c>
      <c r="BQ167" s="27">
        <f t="shared" si="191"/>
        <v>411251.0986590705</v>
      </c>
      <c r="BR167" s="27">
        <f t="shared" si="192"/>
        <v>1080.0726788940308</v>
      </c>
      <c r="BS167" s="27">
        <f t="shared" si="193"/>
        <v>58358.961717938029</v>
      </c>
      <c r="BT167" s="7">
        <f>-SUM(BR$24:BR167)/BR$23</f>
        <v>5.6874668046536607</v>
      </c>
      <c r="BU167" s="27">
        <f t="shared" si="149"/>
        <v>0</v>
      </c>
      <c r="BV167" s="27">
        <f t="shared" si="194"/>
        <v>185492.77445109957</v>
      </c>
      <c r="BW167" s="7">
        <f>-SUM(BU$24:BU167)/BU$23</f>
        <v>15.899018028200768</v>
      </c>
      <c r="BX167" s="14"/>
      <c r="BY167" s="3"/>
      <c r="BZ167" s="3"/>
      <c r="CA167" s="3"/>
      <c r="CB167" s="3"/>
      <c r="CC167" s="3"/>
      <c r="CD167" s="3"/>
      <c r="CE167" s="3"/>
      <c r="CF167" s="3"/>
      <c r="CG167" s="3"/>
      <c r="CH167" s="3"/>
      <c r="CI167" s="3"/>
      <c r="CJ167" s="3"/>
      <c r="CK167" s="3"/>
      <c r="CL167" s="3"/>
      <c r="CM167" s="3"/>
      <c r="CN167" s="3"/>
      <c r="CO167" s="3"/>
    </row>
    <row r="168" spans="1:93" x14ac:dyDescent="0.25">
      <c r="A168" s="23">
        <v>145</v>
      </c>
      <c r="B168" s="27">
        <f t="shared" si="135"/>
        <v>976.89671832809768</v>
      </c>
      <c r="C168" s="27">
        <f t="shared" si="136"/>
        <v>456.13223050664732</v>
      </c>
      <c r="D168" s="27">
        <f t="shared" si="137"/>
        <v>520.76448782145053</v>
      </c>
      <c r="E168" s="27">
        <f t="shared" si="150"/>
        <v>155867.4288287432</v>
      </c>
      <c r="F168" s="27">
        <f t="shared" si="151"/>
        <v>73132.571171256728</v>
      </c>
      <c r="G168" s="27">
        <f t="shared" si="132"/>
        <v>257059.15771242563</v>
      </c>
      <c r="H168" s="27">
        <f t="shared" si="152"/>
        <v>0</v>
      </c>
      <c r="I168" s="27">
        <f t="shared" si="138"/>
        <v>102.13908129617245</v>
      </c>
      <c r="J168" s="27">
        <f t="shared" si="139"/>
        <v>306.41724388851736</v>
      </c>
      <c r="K168" s="27">
        <f t="shared" si="140"/>
        <v>183.85034633311042</v>
      </c>
      <c r="L168" s="27">
        <f t="shared" si="141"/>
        <v>81.711265036937959</v>
      </c>
      <c r="M168" s="7">
        <f t="shared" si="142"/>
        <v>1.3476590750253654</v>
      </c>
      <c r="N168" s="27">
        <f t="shared" si="195"/>
        <v>674.11793655473821</v>
      </c>
      <c r="O168" s="7">
        <f t="shared" si="143"/>
        <v>1.803172866992004</v>
      </c>
      <c r="P168" s="27">
        <f t="shared" si="144"/>
        <v>2885.0765871872063</v>
      </c>
      <c r="Q168" s="27">
        <f t="shared" si="145"/>
        <v>2740.8227578278461</v>
      </c>
      <c r="R168" s="7">
        <f t="shared" si="146"/>
        <v>1.803172866992004</v>
      </c>
      <c r="S168" s="27">
        <f t="shared" si="133"/>
        <v>412926.58654116892</v>
      </c>
      <c r="T168" s="27">
        <f t="shared" si="147"/>
        <v>1089.8081029450102</v>
      </c>
      <c r="U168" s="27">
        <f t="shared" si="153"/>
        <v>59448.769820883041</v>
      </c>
      <c r="V168" s="7">
        <f>-SUM(T$24:T168)/T$23</f>
        <v>5.7750015920388016</v>
      </c>
      <c r="W168" s="27">
        <f t="shared" si="134"/>
        <v>0</v>
      </c>
      <c r="X168" s="27">
        <f t="shared" si="154"/>
        <v>185492.77445109957</v>
      </c>
      <c r="Y168" s="7">
        <f>-SUM(W$24:W168)/W$23</f>
        <v>15.899018028200768</v>
      </c>
      <c r="Z168" s="29"/>
      <c r="AA168" s="27">
        <f t="shared" si="155"/>
        <v>976.89671832809768</v>
      </c>
      <c r="AB168" s="27">
        <f t="shared" si="156"/>
        <v>456.13223050664732</v>
      </c>
      <c r="AC168" s="27">
        <f t="shared" si="157"/>
        <v>520.76448782145053</v>
      </c>
      <c r="AD168" s="27">
        <f t="shared" si="158"/>
        <v>155867.4288287432</v>
      </c>
      <c r="AE168" s="27">
        <f t="shared" si="159"/>
        <v>73132.571171256728</v>
      </c>
      <c r="AF168" s="27">
        <f t="shared" si="160"/>
        <v>257059.15771242563</v>
      </c>
      <c r="AG168" s="27">
        <f t="shared" si="161"/>
        <v>0</v>
      </c>
      <c r="AH168" s="27">
        <f t="shared" si="162"/>
        <v>102.13908129617245</v>
      </c>
      <c r="AI168" s="27">
        <f t="shared" si="163"/>
        <v>306.41724388851736</v>
      </c>
      <c r="AJ168" s="27">
        <f t="shared" si="164"/>
        <v>183.85034633311042</v>
      </c>
      <c r="AK168" s="27">
        <f t="shared" si="165"/>
        <v>81.711265036937959</v>
      </c>
      <c r="AL168" s="7">
        <f t="shared" si="166"/>
        <v>1.3476590750253654</v>
      </c>
      <c r="AM168" s="27">
        <f t="shared" si="196"/>
        <v>674.11793655473821</v>
      </c>
      <c r="AN168" s="7">
        <f t="shared" si="167"/>
        <v>1.803172866992004</v>
      </c>
      <c r="AO168" s="27">
        <f t="shared" si="168"/>
        <v>2885.0765871872063</v>
      </c>
      <c r="AP168" s="27">
        <f t="shared" si="169"/>
        <v>2740.8227578278461</v>
      </c>
      <c r="AQ168" s="7">
        <f t="shared" si="170"/>
        <v>1.803172866992004</v>
      </c>
      <c r="AR168" s="27">
        <f t="shared" si="171"/>
        <v>412926.58654116892</v>
      </c>
      <c r="AS168" s="27">
        <f t="shared" si="172"/>
        <v>1089.8081029450102</v>
      </c>
      <c r="AT168" s="27">
        <f t="shared" si="173"/>
        <v>59448.769820883041</v>
      </c>
      <c r="AU168" s="7">
        <f>-SUM(AS$24:AS168)/AS$23</f>
        <v>5.7750015920388016</v>
      </c>
      <c r="AV168" s="27">
        <f t="shared" si="148"/>
        <v>0</v>
      </c>
      <c r="AW168" s="27">
        <f t="shared" si="174"/>
        <v>185492.77445109957</v>
      </c>
      <c r="AX168" s="7">
        <f>-SUM(AV$24:AV168)/AV$23</f>
        <v>15.899018028200768</v>
      </c>
      <c r="AY168" s="28"/>
      <c r="AZ168" s="27">
        <f t="shared" si="175"/>
        <v>976.89671832809768</v>
      </c>
      <c r="BA168" s="27">
        <f t="shared" si="176"/>
        <v>456.13223050664732</v>
      </c>
      <c r="BB168" s="27">
        <f t="shared" si="177"/>
        <v>520.76448782145053</v>
      </c>
      <c r="BC168" s="27">
        <f t="shared" si="178"/>
        <v>155867.4288287432</v>
      </c>
      <c r="BD168" s="27">
        <f t="shared" si="179"/>
        <v>73132.571171256728</v>
      </c>
      <c r="BE168" s="27">
        <f t="shared" si="180"/>
        <v>257059.15771242563</v>
      </c>
      <c r="BF168" s="27">
        <f t="shared" si="181"/>
        <v>0</v>
      </c>
      <c r="BG168" s="27">
        <f t="shared" si="182"/>
        <v>102.13908129617245</v>
      </c>
      <c r="BH168" s="27">
        <f t="shared" si="183"/>
        <v>306.41724388851736</v>
      </c>
      <c r="BI168" s="27">
        <f t="shared" si="184"/>
        <v>183.85034633311042</v>
      </c>
      <c r="BJ168" s="27">
        <f t="shared" si="185"/>
        <v>81.711265036937959</v>
      </c>
      <c r="BK168" s="7">
        <f t="shared" si="186"/>
        <v>1.3476590750253654</v>
      </c>
      <c r="BL168" s="27">
        <f t="shared" si="197"/>
        <v>674.11793655473821</v>
      </c>
      <c r="BM168" s="7">
        <f t="shared" si="187"/>
        <v>1.803172866992004</v>
      </c>
      <c r="BN168" s="27">
        <f t="shared" si="188"/>
        <v>2885.0765871872063</v>
      </c>
      <c r="BO168" s="27">
        <f t="shared" si="189"/>
        <v>2740.8227578278461</v>
      </c>
      <c r="BP168" s="7">
        <f t="shared" si="190"/>
        <v>1.803172866992004</v>
      </c>
      <c r="BQ168" s="27">
        <f t="shared" si="191"/>
        <v>412926.58654116892</v>
      </c>
      <c r="BR168" s="27">
        <f t="shared" si="192"/>
        <v>1089.8081029450102</v>
      </c>
      <c r="BS168" s="27">
        <f t="shared" si="193"/>
        <v>59448.769820883041</v>
      </c>
      <c r="BT168" s="7">
        <f>-SUM(BR$24:BR168)/BR$23</f>
        <v>5.7750015920388016</v>
      </c>
      <c r="BU168" s="27">
        <f t="shared" si="149"/>
        <v>0</v>
      </c>
      <c r="BV168" s="27">
        <f t="shared" si="194"/>
        <v>185492.77445109957</v>
      </c>
      <c r="BW168" s="7">
        <f>-SUM(BU$24:BU168)/BU$23</f>
        <v>15.899018028200768</v>
      </c>
      <c r="BX168" s="14"/>
      <c r="BY168" s="3"/>
      <c r="BZ168" s="3"/>
      <c r="CA168" s="3"/>
      <c r="CB168" s="3"/>
      <c r="CC168" s="3"/>
      <c r="CD168" s="3"/>
      <c r="CE168" s="3"/>
      <c r="CF168" s="3"/>
      <c r="CG168" s="3"/>
      <c r="CH168" s="3"/>
      <c r="CI168" s="3"/>
      <c r="CJ168" s="3"/>
      <c r="CK168" s="3"/>
      <c r="CL168" s="3"/>
      <c r="CM168" s="3"/>
      <c r="CN168" s="3"/>
      <c r="CO168" s="3"/>
    </row>
    <row r="169" spans="1:93" x14ac:dyDescent="0.25">
      <c r="A169" s="23">
        <v>146</v>
      </c>
      <c r="B169" s="27">
        <f t="shared" si="135"/>
        <v>976.89671832809768</v>
      </c>
      <c r="C169" s="27">
        <f t="shared" si="136"/>
        <v>454.61333408383467</v>
      </c>
      <c r="D169" s="27">
        <f t="shared" si="137"/>
        <v>522.28338424426306</v>
      </c>
      <c r="E169" s="27">
        <f t="shared" si="150"/>
        <v>155345.14544449895</v>
      </c>
      <c r="F169" s="27">
        <f t="shared" si="151"/>
        <v>73654.854555500991</v>
      </c>
      <c r="G169" s="27">
        <f t="shared" si="132"/>
        <v>259263.75512379804</v>
      </c>
      <c r="H169" s="27">
        <f t="shared" si="152"/>
        <v>0</v>
      </c>
      <c r="I169" s="27">
        <f t="shared" si="138"/>
        <v>102.34947108039472</v>
      </c>
      <c r="J169" s="27">
        <f t="shared" si="139"/>
        <v>307.04841324118422</v>
      </c>
      <c r="K169" s="27">
        <f t="shared" si="140"/>
        <v>184.22904794471052</v>
      </c>
      <c r="L169" s="27">
        <f t="shared" si="141"/>
        <v>81.87957686431578</v>
      </c>
      <c r="M169" s="7">
        <f t="shared" si="142"/>
        <v>1.3504350320674854</v>
      </c>
      <c r="N169" s="27">
        <f t="shared" si="195"/>
        <v>675.50650913060531</v>
      </c>
      <c r="O169" s="7">
        <f t="shared" si="143"/>
        <v>1.8105192164554456</v>
      </c>
      <c r="P169" s="27">
        <f t="shared" si="144"/>
        <v>2896.8307463287128</v>
      </c>
      <c r="Q169" s="27">
        <f t="shared" si="145"/>
        <v>2751.9892090122771</v>
      </c>
      <c r="R169" s="7">
        <f t="shared" si="146"/>
        <v>1.8105192164554456</v>
      </c>
      <c r="S169" s="27">
        <f t="shared" si="133"/>
        <v>414608.90056829702</v>
      </c>
      <c r="T169" s="27">
        <f t="shared" si="147"/>
        <v>1099.5859815535739</v>
      </c>
      <c r="U169" s="27">
        <f t="shared" si="153"/>
        <v>60548.355802436614</v>
      </c>
      <c r="V169" s="7">
        <f>-SUM(T$24:T169)/T$23</f>
        <v>5.8633217511997318</v>
      </c>
      <c r="W169" s="27">
        <f t="shared" si="134"/>
        <v>0</v>
      </c>
      <c r="X169" s="27">
        <f t="shared" si="154"/>
        <v>185492.77445109957</v>
      </c>
      <c r="Y169" s="7">
        <f>-SUM(W$24:W169)/W$23</f>
        <v>15.899018028200768</v>
      </c>
      <c r="Z169" s="29"/>
      <c r="AA169" s="27">
        <f t="shared" si="155"/>
        <v>976.89671832809768</v>
      </c>
      <c r="AB169" s="27">
        <f t="shared" si="156"/>
        <v>454.61333408383467</v>
      </c>
      <c r="AC169" s="27">
        <f t="shared" si="157"/>
        <v>522.28338424426306</v>
      </c>
      <c r="AD169" s="27">
        <f t="shared" si="158"/>
        <v>155345.14544449895</v>
      </c>
      <c r="AE169" s="27">
        <f t="shared" si="159"/>
        <v>73654.854555500991</v>
      </c>
      <c r="AF169" s="27">
        <f t="shared" si="160"/>
        <v>259263.75512379804</v>
      </c>
      <c r="AG169" s="27">
        <f t="shared" si="161"/>
        <v>0</v>
      </c>
      <c r="AH169" s="27">
        <f t="shared" si="162"/>
        <v>102.34947108039472</v>
      </c>
      <c r="AI169" s="27">
        <f t="shared" si="163"/>
        <v>307.04841324118422</v>
      </c>
      <c r="AJ169" s="27">
        <f t="shared" si="164"/>
        <v>184.22904794471052</v>
      </c>
      <c r="AK169" s="27">
        <f t="shared" si="165"/>
        <v>81.87957686431578</v>
      </c>
      <c r="AL169" s="7">
        <f t="shared" si="166"/>
        <v>1.3504350320674854</v>
      </c>
      <c r="AM169" s="27">
        <f t="shared" si="196"/>
        <v>675.50650913060531</v>
      </c>
      <c r="AN169" s="7">
        <f t="shared" si="167"/>
        <v>1.8105192164554456</v>
      </c>
      <c r="AO169" s="27">
        <f t="shared" si="168"/>
        <v>2896.8307463287128</v>
      </c>
      <c r="AP169" s="27">
        <f t="shared" si="169"/>
        <v>2751.9892090122771</v>
      </c>
      <c r="AQ169" s="7">
        <f t="shared" si="170"/>
        <v>1.8105192164554456</v>
      </c>
      <c r="AR169" s="27">
        <f t="shared" si="171"/>
        <v>414608.90056829702</v>
      </c>
      <c r="AS169" s="27">
        <f t="shared" si="172"/>
        <v>1099.5859815535739</v>
      </c>
      <c r="AT169" s="27">
        <f t="shared" si="173"/>
        <v>60548.355802436614</v>
      </c>
      <c r="AU169" s="7">
        <f>-SUM(AS$24:AS169)/AS$23</f>
        <v>5.8633217511997318</v>
      </c>
      <c r="AV169" s="27">
        <f t="shared" si="148"/>
        <v>0</v>
      </c>
      <c r="AW169" s="27">
        <f t="shared" si="174"/>
        <v>185492.77445109957</v>
      </c>
      <c r="AX169" s="7">
        <f>-SUM(AV$24:AV169)/AV$23</f>
        <v>15.899018028200768</v>
      </c>
      <c r="AY169" s="28"/>
      <c r="AZ169" s="27">
        <f t="shared" si="175"/>
        <v>976.89671832809768</v>
      </c>
      <c r="BA169" s="27">
        <f t="shared" si="176"/>
        <v>454.61333408383467</v>
      </c>
      <c r="BB169" s="27">
        <f t="shared" si="177"/>
        <v>522.28338424426306</v>
      </c>
      <c r="BC169" s="27">
        <f t="shared" si="178"/>
        <v>155345.14544449895</v>
      </c>
      <c r="BD169" s="27">
        <f t="shared" si="179"/>
        <v>73654.854555500991</v>
      </c>
      <c r="BE169" s="27">
        <f t="shared" si="180"/>
        <v>259263.75512379804</v>
      </c>
      <c r="BF169" s="27">
        <f t="shared" si="181"/>
        <v>0</v>
      </c>
      <c r="BG169" s="27">
        <f t="shared" si="182"/>
        <v>102.34947108039472</v>
      </c>
      <c r="BH169" s="27">
        <f t="shared" si="183"/>
        <v>307.04841324118422</v>
      </c>
      <c r="BI169" s="27">
        <f t="shared" si="184"/>
        <v>184.22904794471052</v>
      </c>
      <c r="BJ169" s="27">
        <f t="shared" si="185"/>
        <v>81.87957686431578</v>
      </c>
      <c r="BK169" s="7">
        <f t="shared" si="186"/>
        <v>1.3504350320674854</v>
      </c>
      <c r="BL169" s="27">
        <f t="shared" si="197"/>
        <v>675.50650913060531</v>
      </c>
      <c r="BM169" s="7">
        <f t="shared" si="187"/>
        <v>1.8105192164554456</v>
      </c>
      <c r="BN169" s="27">
        <f t="shared" si="188"/>
        <v>2896.8307463287128</v>
      </c>
      <c r="BO169" s="27">
        <f t="shared" si="189"/>
        <v>2751.9892090122771</v>
      </c>
      <c r="BP169" s="7">
        <f t="shared" si="190"/>
        <v>1.8105192164554456</v>
      </c>
      <c r="BQ169" s="27">
        <f t="shared" si="191"/>
        <v>414608.90056829702</v>
      </c>
      <c r="BR169" s="27">
        <f t="shared" si="192"/>
        <v>1099.5859815535739</v>
      </c>
      <c r="BS169" s="27">
        <f t="shared" si="193"/>
        <v>60548.355802436614</v>
      </c>
      <c r="BT169" s="7">
        <f>-SUM(BR$24:BR169)/BR$23</f>
        <v>5.8633217511997318</v>
      </c>
      <c r="BU169" s="27">
        <f t="shared" si="149"/>
        <v>0</v>
      </c>
      <c r="BV169" s="27">
        <f t="shared" si="194"/>
        <v>185492.77445109957</v>
      </c>
      <c r="BW169" s="7">
        <f>-SUM(BU$24:BU169)/BU$23</f>
        <v>15.899018028200768</v>
      </c>
      <c r="BX169" s="14"/>
      <c r="BY169" s="3"/>
      <c r="BZ169" s="3"/>
      <c r="CA169" s="3"/>
      <c r="CB169" s="3"/>
      <c r="CC169" s="3"/>
      <c r="CD169" s="3"/>
      <c r="CE169" s="3"/>
      <c r="CF169" s="3"/>
      <c r="CG169" s="3"/>
      <c r="CH169" s="3"/>
      <c r="CI169" s="3"/>
      <c r="CJ169" s="3"/>
      <c r="CK169" s="3"/>
      <c r="CL169" s="3"/>
      <c r="CM169" s="3"/>
      <c r="CN169" s="3"/>
      <c r="CO169" s="3"/>
    </row>
    <row r="170" spans="1:93" x14ac:dyDescent="0.25">
      <c r="A170" s="23">
        <v>147</v>
      </c>
      <c r="B170" s="27">
        <f t="shared" si="135"/>
        <v>976.89671832809768</v>
      </c>
      <c r="C170" s="27">
        <f t="shared" si="136"/>
        <v>453.09000754645552</v>
      </c>
      <c r="D170" s="27">
        <f t="shared" si="137"/>
        <v>523.8067107816421</v>
      </c>
      <c r="E170" s="27">
        <f t="shared" si="150"/>
        <v>154821.3387337173</v>
      </c>
      <c r="F170" s="27">
        <f t="shared" si="151"/>
        <v>74178.661266282637</v>
      </c>
      <c r="G170" s="27">
        <f t="shared" si="132"/>
        <v>261476.72981729719</v>
      </c>
      <c r="H170" s="27">
        <f t="shared" si="152"/>
        <v>0</v>
      </c>
      <c r="I170" s="27">
        <f t="shared" si="138"/>
        <v>102.56029423312533</v>
      </c>
      <c r="J170" s="27">
        <f t="shared" si="139"/>
        <v>307.68088269937601</v>
      </c>
      <c r="K170" s="27">
        <f t="shared" si="140"/>
        <v>184.60852961962561</v>
      </c>
      <c r="L170" s="27">
        <f t="shared" si="141"/>
        <v>82.048235386500266</v>
      </c>
      <c r="M170" s="7">
        <f t="shared" si="142"/>
        <v>1.3532167071266041</v>
      </c>
      <c r="N170" s="27">
        <f t="shared" si="195"/>
        <v>676.89794193862713</v>
      </c>
      <c r="O170" s="7">
        <f t="shared" si="143"/>
        <v>1.817895495855959</v>
      </c>
      <c r="P170" s="27">
        <f t="shared" si="144"/>
        <v>2908.6327933695343</v>
      </c>
      <c r="Q170" s="27">
        <f t="shared" si="145"/>
        <v>2763.2011537010576</v>
      </c>
      <c r="R170" s="7">
        <f t="shared" si="146"/>
        <v>1.817895495855959</v>
      </c>
      <c r="S170" s="27">
        <f t="shared" si="133"/>
        <v>416298.06855101458</v>
      </c>
      <c r="T170" s="27">
        <f t="shared" si="147"/>
        <v>1109.406493434333</v>
      </c>
      <c r="U170" s="27">
        <f t="shared" si="153"/>
        <v>61657.762295870947</v>
      </c>
      <c r="V170" s="7">
        <f>-SUM(T$24:T170)/T$23</f>
        <v>5.9524307064956625</v>
      </c>
      <c r="W170" s="27">
        <f t="shared" si="134"/>
        <v>0</v>
      </c>
      <c r="X170" s="27">
        <f t="shared" si="154"/>
        <v>185492.77445109957</v>
      </c>
      <c r="Y170" s="7">
        <f>-SUM(W$24:W170)/W$23</f>
        <v>15.899018028200768</v>
      </c>
      <c r="Z170" s="29"/>
      <c r="AA170" s="27">
        <f t="shared" si="155"/>
        <v>976.89671832809768</v>
      </c>
      <c r="AB170" s="27">
        <f t="shared" si="156"/>
        <v>453.09000754645552</v>
      </c>
      <c r="AC170" s="27">
        <f t="shared" si="157"/>
        <v>523.8067107816421</v>
      </c>
      <c r="AD170" s="27">
        <f t="shared" si="158"/>
        <v>154821.3387337173</v>
      </c>
      <c r="AE170" s="27">
        <f t="shared" si="159"/>
        <v>74178.661266282637</v>
      </c>
      <c r="AF170" s="27">
        <f t="shared" si="160"/>
        <v>261476.72981729719</v>
      </c>
      <c r="AG170" s="27">
        <f t="shared" si="161"/>
        <v>0</v>
      </c>
      <c r="AH170" s="27">
        <f t="shared" si="162"/>
        <v>102.56029423312533</v>
      </c>
      <c r="AI170" s="27">
        <f t="shared" si="163"/>
        <v>307.68088269937601</v>
      </c>
      <c r="AJ170" s="27">
        <f t="shared" si="164"/>
        <v>184.60852961962561</v>
      </c>
      <c r="AK170" s="27">
        <f t="shared" si="165"/>
        <v>82.048235386500266</v>
      </c>
      <c r="AL170" s="7">
        <f t="shared" si="166"/>
        <v>1.3532167071266041</v>
      </c>
      <c r="AM170" s="27">
        <f t="shared" si="196"/>
        <v>676.89794193862713</v>
      </c>
      <c r="AN170" s="7">
        <f t="shared" si="167"/>
        <v>1.817895495855959</v>
      </c>
      <c r="AO170" s="27">
        <f t="shared" si="168"/>
        <v>2908.6327933695343</v>
      </c>
      <c r="AP170" s="27">
        <f t="shared" si="169"/>
        <v>2763.2011537010576</v>
      </c>
      <c r="AQ170" s="7">
        <f t="shared" si="170"/>
        <v>1.817895495855959</v>
      </c>
      <c r="AR170" s="27">
        <f t="shared" si="171"/>
        <v>416298.06855101458</v>
      </c>
      <c r="AS170" s="27">
        <f t="shared" si="172"/>
        <v>1109.406493434333</v>
      </c>
      <c r="AT170" s="27">
        <f t="shared" si="173"/>
        <v>61657.762295870947</v>
      </c>
      <c r="AU170" s="7">
        <f>-SUM(AS$24:AS170)/AS$23</f>
        <v>5.9524307064956625</v>
      </c>
      <c r="AV170" s="27">
        <f t="shared" si="148"/>
        <v>0</v>
      </c>
      <c r="AW170" s="27">
        <f t="shared" si="174"/>
        <v>185492.77445109957</v>
      </c>
      <c r="AX170" s="7">
        <f>-SUM(AV$24:AV170)/AV$23</f>
        <v>15.899018028200768</v>
      </c>
      <c r="AY170" s="28"/>
      <c r="AZ170" s="27">
        <f t="shared" si="175"/>
        <v>976.89671832809768</v>
      </c>
      <c r="BA170" s="27">
        <f t="shared" si="176"/>
        <v>453.09000754645552</v>
      </c>
      <c r="BB170" s="27">
        <f t="shared" si="177"/>
        <v>523.8067107816421</v>
      </c>
      <c r="BC170" s="27">
        <f t="shared" si="178"/>
        <v>154821.3387337173</v>
      </c>
      <c r="BD170" s="27">
        <f t="shared" si="179"/>
        <v>74178.661266282637</v>
      </c>
      <c r="BE170" s="27">
        <f t="shared" si="180"/>
        <v>261476.72981729719</v>
      </c>
      <c r="BF170" s="27">
        <f t="shared" si="181"/>
        <v>0</v>
      </c>
      <c r="BG170" s="27">
        <f t="shared" si="182"/>
        <v>102.56029423312533</v>
      </c>
      <c r="BH170" s="27">
        <f t="shared" si="183"/>
        <v>307.68088269937601</v>
      </c>
      <c r="BI170" s="27">
        <f t="shared" si="184"/>
        <v>184.60852961962561</v>
      </c>
      <c r="BJ170" s="27">
        <f t="shared" si="185"/>
        <v>82.048235386500266</v>
      </c>
      <c r="BK170" s="7">
        <f t="shared" si="186"/>
        <v>1.3532167071266041</v>
      </c>
      <c r="BL170" s="27">
        <f t="shared" si="197"/>
        <v>676.89794193862713</v>
      </c>
      <c r="BM170" s="7">
        <f t="shared" si="187"/>
        <v>1.817895495855959</v>
      </c>
      <c r="BN170" s="27">
        <f t="shared" si="188"/>
        <v>2908.6327933695343</v>
      </c>
      <c r="BO170" s="27">
        <f t="shared" si="189"/>
        <v>2763.2011537010576</v>
      </c>
      <c r="BP170" s="7">
        <f t="shared" si="190"/>
        <v>1.817895495855959</v>
      </c>
      <c r="BQ170" s="27">
        <f t="shared" si="191"/>
        <v>416298.06855101458</v>
      </c>
      <c r="BR170" s="27">
        <f t="shared" si="192"/>
        <v>1109.406493434333</v>
      </c>
      <c r="BS170" s="27">
        <f t="shared" si="193"/>
        <v>61657.762295870947</v>
      </c>
      <c r="BT170" s="7">
        <f>-SUM(BR$24:BR170)/BR$23</f>
        <v>5.9524307064956625</v>
      </c>
      <c r="BU170" s="27">
        <f t="shared" si="149"/>
        <v>0</v>
      </c>
      <c r="BV170" s="27">
        <f t="shared" si="194"/>
        <v>185492.77445109957</v>
      </c>
      <c r="BW170" s="7">
        <f>-SUM(BU$24:BU170)/BU$23</f>
        <v>15.899018028200768</v>
      </c>
      <c r="BX170" s="14"/>
      <c r="BY170" s="3"/>
      <c r="BZ170" s="3"/>
      <c r="CA170" s="3"/>
      <c r="CB170" s="3"/>
      <c r="CC170" s="3"/>
      <c r="CD170" s="3"/>
      <c r="CE170" s="3"/>
      <c r="CF170" s="3"/>
      <c r="CG170" s="3"/>
      <c r="CH170" s="3"/>
      <c r="CI170" s="3"/>
      <c r="CJ170" s="3"/>
      <c r="CK170" s="3"/>
      <c r="CL170" s="3"/>
      <c r="CM170" s="3"/>
      <c r="CN170" s="3"/>
      <c r="CO170" s="3"/>
    </row>
    <row r="171" spans="1:93" x14ac:dyDescent="0.25">
      <c r="A171" s="23">
        <v>148</v>
      </c>
      <c r="B171" s="27">
        <f t="shared" si="135"/>
        <v>976.89671832809768</v>
      </c>
      <c r="C171" s="27">
        <f t="shared" si="136"/>
        <v>451.56223797334241</v>
      </c>
      <c r="D171" s="27">
        <f t="shared" si="137"/>
        <v>525.33448035475533</v>
      </c>
      <c r="E171" s="27">
        <f t="shared" si="150"/>
        <v>154296.00425336254</v>
      </c>
      <c r="F171" s="27">
        <f t="shared" si="151"/>
        <v>74703.995746637389</v>
      </c>
      <c r="G171" s="27">
        <f t="shared" si="132"/>
        <v>263698.11415982258</v>
      </c>
      <c r="H171" s="27">
        <f t="shared" si="152"/>
        <v>0</v>
      </c>
      <c r="I171" s="27">
        <f t="shared" si="138"/>
        <v>102.77155164703248</v>
      </c>
      <c r="J171" s="27">
        <f t="shared" si="139"/>
        <v>308.31465494109744</v>
      </c>
      <c r="K171" s="27">
        <f t="shared" si="140"/>
        <v>184.98879296465847</v>
      </c>
      <c r="L171" s="27">
        <f t="shared" si="141"/>
        <v>82.217241317625977</v>
      </c>
      <c r="M171" s="7">
        <f t="shared" si="142"/>
        <v>1.3560041119809008</v>
      </c>
      <c r="N171" s="27">
        <f t="shared" si="195"/>
        <v>678.29224087041439</v>
      </c>
      <c r="O171" s="7">
        <f t="shared" si="143"/>
        <v>1.8253018271318129</v>
      </c>
      <c r="P171" s="27">
        <f t="shared" si="144"/>
        <v>2920.4829234109006</v>
      </c>
      <c r="Q171" s="27">
        <f t="shared" si="145"/>
        <v>2774.4587772403556</v>
      </c>
      <c r="R171" s="7">
        <f t="shared" si="146"/>
        <v>1.8253018271318129</v>
      </c>
      <c r="S171" s="27">
        <f t="shared" si="133"/>
        <v>417994.11841318518</v>
      </c>
      <c r="T171" s="27">
        <f t="shared" si="147"/>
        <v>1119.2698180418436</v>
      </c>
      <c r="U171" s="27">
        <f t="shared" si="153"/>
        <v>62777.032113912792</v>
      </c>
      <c r="V171" s="7">
        <f>-SUM(T$24:T171)/T$23</f>
        <v>6.0423318966998263</v>
      </c>
      <c r="W171" s="27">
        <f t="shared" si="134"/>
        <v>0</v>
      </c>
      <c r="X171" s="27">
        <f t="shared" si="154"/>
        <v>185492.77445109957</v>
      </c>
      <c r="Y171" s="7">
        <f>-SUM(W$24:W171)/W$23</f>
        <v>15.899018028200768</v>
      </c>
      <c r="Z171" s="29"/>
      <c r="AA171" s="27">
        <f t="shared" si="155"/>
        <v>976.89671832809768</v>
      </c>
      <c r="AB171" s="27">
        <f t="shared" si="156"/>
        <v>451.56223797334241</v>
      </c>
      <c r="AC171" s="27">
        <f t="shared" si="157"/>
        <v>525.33448035475533</v>
      </c>
      <c r="AD171" s="27">
        <f t="shared" si="158"/>
        <v>154296.00425336254</v>
      </c>
      <c r="AE171" s="27">
        <f t="shared" si="159"/>
        <v>74703.995746637389</v>
      </c>
      <c r="AF171" s="27">
        <f t="shared" si="160"/>
        <v>263698.11415982258</v>
      </c>
      <c r="AG171" s="27">
        <f t="shared" si="161"/>
        <v>0</v>
      </c>
      <c r="AH171" s="27">
        <f t="shared" si="162"/>
        <v>102.77155164703248</v>
      </c>
      <c r="AI171" s="27">
        <f t="shared" si="163"/>
        <v>308.31465494109744</v>
      </c>
      <c r="AJ171" s="27">
        <f t="shared" si="164"/>
        <v>184.98879296465847</v>
      </c>
      <c r="AK171" s="27">
        <f t="shared" si="165"/>
        <v>82.217241317625977</v>
      </c>
      <c r="AL171" s="7">
        <f t="shared" si="166"/>
        <v>1.3560041119809008</v>
      </c>
      <c r="AM171" s="27">
        <f t="shared" si="196"/>
        <v>678.29224087041439</v>
      </c>
      <c r="AN171" s="7">
        <f t="shared" si="167"/>
        <v>1.8253018271318129</v>
      </c>
      <c r="AO171" s="27">
        <f t="shared" si="168"/>
        <v>2920.4829234109006</v>
      </c>
      <c r="AP171" s="27">
        <f t="shared" si="169"/>
        <v>2774.4587772403556</v>
      </c>
      <c r="AQ171" s="7">
        <f t="shared" si="170"/>
        <v>1.8253018271318129</v>
      </c>
      <c r="AR171" s="27">
        <f t="shared" si="171"/>
        <v>417994.11841318518</v>
      </c>
      <c r="AS171" s="27">
        <f t="shared" si="172"/>
        <v>1119.2698180418436</v>
      </c>
      <c r="AT171" s="27">
        <f t="shared" si="173"/>
        <v>62777.032113912792</v>
      </c>
      <c r="AU171" s="7">
        <f>-SUM(AS$24:AS171)/AS$23</f>
        <v>6.0423318966998263</v>
      </c>
      <c r="AV171" s="27">
        <f t="shared" si="148"/>
        <v>0</v>
      </c>
      <c r="AW171" s="27">
        <f t="shared" si="174"/>
        <v>185492.77445109957</v>
      </c>
      <c r="AX171" s="7">
        <f>-SUM(AV$24:AV171)/AV$23</f>
        <v>15.899018028200768</v>
      </c>
      <c r="AY171" s="28"/>
      <c r="AZ171" s="27">
        <f t="shared" si="175"/>
        <v>976.89671832809768</v>
      </c>
      <c r="BA171" s="27">
        <f t="shared" si="176"/>
        <v>451.56223797334241</v>
      </c>
      <c r="BB171" s="27">
        <f t="shared" si="177"/>
        <v>525.33448035475533</v>
      </c>
      <c r="BC171" s="27">
        <f t="shared" si="178"/>
        <v>154296.00425336254</v>
      </c>
      <c r="BD171" s="27">
        <f t="shared" si="179"/>
        <v>74703.995746637389</v>
      </c>
      <c r="BE171" s="27">
        <f t="shared" si="180"/>
        <v>263698.11415982258</v>
      </c>
      <c r="BF171" s="27">
        <f t="shared" si="181"/>
        <v>0</v>
      </c>
      <c r="BG171" s="27">
        <f t="shared" si="182"/>
        <v>102.77155164703248</v>
      </c>
      <c r="BH171" s="27">
        <f t="shared" si="183"/>
        <v>308.31465494109744</v>
      </c>
      <c r="BI171" s="27">
        <f t="shared" si="184"/>
        <v>184.98879296465847</v>
      </c>
      <c r="BJ171" s="27">
        <f t="shared" si="185"/>
        <v>82.217241317625977</v>
      </c>
      <c r="BK171" s="7">
        <f t="shared" si="186"/>
        <v>1.3560041119809008</v>
      </c>
      <c r="BL171" s="27">
        <f t="shared" si="197"/>
        <v>678.29224087041439</v>
      </c>
      <c r="BM171" s="7">
        <f t="shared" si="187"/>
        <v>1.8253018271318129</v>
      </c>
      <c r="BN171" s="27">
        <f t="shared" si="188"/>
        <v>2920.4829234109006</v>
      </c>
      <c r="BO171" s="27">
        <f t="shared" si="189"/>
        <v>2774.4587772403556</v>
      </c>
      <c r="BP171" s="7">
        <f t="shared" si="190"/>
        <v>1.8253018271318129</v>
      </c>
      <c r="BQ171" s="27">
        <f t="shared" si="191"/>
        <v>417994.11841318518</v>
      </c>
      <c r="BR171" s="27">
        <f t="shared" si="192"/>
        <v>1119.2698180418436</v>
      </c>
      <c r="BS171" s="27">
        <f t="shared" si="193"/>
        <v>62777.032113912792</v>
      </c>
      <c r="BT171" s="7">
        <f>-SUM(BR$24:BR171)/BR$23</f>
        <v>6.0423318966998263</v>
      </c>
      <c r="BU171" s="27">
        <f t="shared" si="149"/>
        <v>0</v>
      </c>
      <c r="BV171" s="27">
        <f t="shared" si="194"/>
        <v>185492.77445109957</v>
      </c>
      <c r="BW171" s="7">
        <f>-SUM(BU$24:BU171)/BU$23</f>
        <v>15.899018028200768</v>
      </c>
      <c r="BX171" s="14"/>
      <c r="BY171" s="3"/>
      <c r="BZ171" s="3"/>
      <c r="CA171" s="3"/>
      <c r="CB171" s="3"/>
      <c r="CC171" s="3"/>
      <c r="CD171" s="3"/>
      <c r="CE171" s="3"/>
      <c r="CF171" s="3"/>
      <c r="CG171" s="3"/>
      <c r="CH171" s="3"/>
      <c r="CI171" s="3"/>
      <c r="CJ171" s="3"/>
      <c r="CK171" s="3"/>
      <c r="CL171" s="3"/>
      <c r="CM171" s="3"/>
      <c r="CN171" s="3"/>
      <c r="CO171" s="3"/>
    </row>
    <row r="172" spans="1:93" x14ac:dyDescent="0.25">
      <c r="A172" s="23">
        <v>149</v>
      </c>
      <c r="B172" s="27">
        <f t="shared" si="135"/>
        <v>976.89671832809768</v>
      </c>
      <c r="C172" s="27">
        <f t="shared" si="136"/>
        <v>450.03001240564117</v>
      </c>
      <c r="D172" s="27">
        <f t="shared" si="137"/>
        <v>526.86670592245673</v>
      </c>
      <c r="E172" s="27">
        <f t="shared" si="150"/>
        <v>153769.13754744007</v>
      </c>
      <c r="F172" s="27">
        <f t="shared" si="151"/>
        <v>75230.862452559842</v>
      </c>
      <c r="G172" s="27">
        <f t="shared" si="132"/>
        <v>265927.94064499729</v>
      </c>
      <c r="H172" s="27">
        <f t="shared" si="152"/>
        <v>0</v>
      </c>
      <c r="I172" s="27">
        <f t="shared" si="138"/>
        <v>102.98324421662305</v>
      </c>
      <c r="J172" s="27">
        <f t="shared" si="139"/>
        <v>308.94973264986919</v>
      </c>
      <c r="K172" s="27">
        <f t="shared" si="140"/>
        <v>185.36983958992153</v>
      </c>
      <c r="L172" s="27">
        <f t="shared" si="141"/>
        <v>82.386595373298448</v>
      </c>
      <c r="M172" s="7">
        <f t="shared" si="142"/>
        <v>1.358797258432815</v>
      </c>
      <c r="N172" s="27">
        <f t="shared" si="195"/>
        <v>679.68941182971218</v>
      </c>
      <c r="O172" s="7">
        <f t="shared" si="143"/>
        <v>1.8327383327180673</v>
      </c>
      <c r="P172" s="27">
        <f t="shared" si="144"/>
        <v>2932.3813323489076</v>
      </c>
      <c r="Q172" s="27">
        <f t="shared" si="145"/>
        <v>2785.7622657314619</v>
      </c>
      <c r="R172" s="7">
        <f t="shared" si="146"/>
        <v>1.8327383327180673</v>
      </c>
      <c r="S172" s="27">
        <f t="shared" si="133"/>
        <v>419697.07819243742</v>
      </c>
      <c r="T172" s="27">
        <f t="shared" si="147"/>
        <v>1129.1761355736519</v>
      </c>
      <c r="U172" s="27">
        <f t="shared" si="153"/>
        <v>63906.208249486444</v>
      </c>
      <c r="V172" s="7">
        <f>-SUM(T$24:T172)/T$23</f>
        <v>6.1330287750591559</v>
      </c>
      <c r="W172" s="27">
        <f t="shared" si="134"/>
        <v>0</v>
      </c>
      <c r="X172" s="27">
        <f t="shared" si="154"/>
        <v>185492.77445109957</v>
      </c>
      <c r="Y172" s="7">
        <f>-SUM(W$24:W172)/W$23</f>
        <v>15.899018028200768</v>
      </c>
      <c r="Z172" s="29"/>
      <c r="AA172" s="27">
        <f t="shared" si="155"/>
        <v>976.89671832809768</v>
      </c>
      <c r="AB172" s="27">
        <f t="shared" si="156"/>
        <v>450.03001240564117</v>
      </c>
      <c r="AC172" s="27">
        <f t="shared" si="157"/>
        <v>526.86670592245673</v>
      </c>
      <c r="AD172" s="27">
        <f t="shared" si="158"/>
        <v>153769.13754744007</v>
      </c>
      <c r="AE172" s="27">
        <f t="shared" si="159"/>
        <v>75230.862452559842</v>
      </c>
      <c r="AF172" s="27">
        <f t="shared" si="160"/>
        <v>265927.94064499729</v>
      </c>
      <c r="AG172" s="27">
        <f t="shared" si="161"/>
        <v>0</v>
      </c>
      <c r="AH172" s="27">
        <f t="shared" si="162"/>
        <v>102.98324421662305</v>
      </c>
      <c r="AI172" s="27">
        <f t="shared" si="163"/>
        <v>308.94973264986919</v>
      </c>
      <c r="AJ172" s="27">
        <f t="shared" si="164"/>
        <v>185.36983958992153</v>
      </c>
      <c r="AK172" s="27">
        <f t="shared" si="165"/>
        <v>82.386595373298448</v>
      </c>
      <c r="AL172" s="7">
        <f t="shared" si="166"/>
        <v>1.358797258432815</v>
      </c>
      <c r="AM172" s="27">
        <f t="shared" si="196"/>
        <v>679.68941182971218</v>
      </c>
      <c r="AN172" s="7">
        <f t="shared" si="167"/>
        <v>1.8327383327180673</v>
      </c>
      <c r="AO172" s="27">
        <f t="shared" si="168"/>
        <v>2932.3813323489076</v>
      </c>
      <c r="AP172" s="27">
        <f t="shared" si="169"/>
        <v>2785.7622657314619</v>
      </c>
      <c r="AQ172" s="7">
        <f t="shared" si="170"/>
        <v>1.8327383327180673</v>
      </c>
      <c r="AR172" s="27">
        <f t="shared" si="171"/>
        <v>419697.07819243742</v>
      </c>
      <c r="AS172" s="27">
        <f t="shared" si="172"/>
        <v>1129.1761355736519</v>
      </c>
      <c r="AT172" s="27">
        <f t="shared" si="173"/>
        <v>63906.208249486444</v>
      </c>
      <c r="AU172" s="7">
        <f>-SUM(AS$24:AS172)/AS$23</f>
        <v>6.1330287750591559</v>
      </c>
      <c r="AV172" s="27">
        <f t="shared" si="148"/>
        <v>0</v>
      </c>
      <c r="AW172" s="27">
        <f t="shared" si="174"/>
        <v>185492.77445109957</v>
      </c>
      <c r="AX172" s="7">
        <f>-SUM(AV$24:AV172)/AV$23</f>
        <v>15.899018028200768</v>
      </c>
      <c r="AY172" s="28"/>
      <c r="AZ172" s="27">
        <f t="shared" si="175"/>
        <v>976.89671832809768</v>
      </c>
      <c r="BA172" s="27">
        <f t="shared" si="176"/>
        <v>450.03001240564117</v>
      </c>
      <c r="BB172" s="27">
        <f t="shared" si="177"/>
        <v>526.86670592245673</v>
      </c>
      <c r="BC172" s="27">
        <f t="shared" si="178"/>
        <v>153769.13754744007</v>
      </c>
      <c r="BD172" s="27">
        <f t="shared" si="179"/>
        <v>75230.862452559842</v>
      </c>
      <c r="BE172" s="27">
        <f t="shared" si="180"/>
        <v>265927.94064499729</v>
      </c>
      <c r="BF172" s="27">
        <f t="shared" si="181"/>
        <v>0</v>
      </c>
      <c r="BG172" s="27">
        <f t="shared" si="182"/>
        <v>102.98324421662305</v>
      </c>
      <c r="BH172" s="27">
        <f t="shared" si="183"/>
        <v>308.94973264986919</v>
      </c>
      <c r="BI172" s="27">
        <f t="shared" si="184"/>
        <v>185.36983958992153</v>
      </c>
      <c r="BJ172" s="27">
        <f t="shared" si="185"/>
        <v>82.386595373298448</v>
      </c>
      <c r="BK172" s="7">
        <f t="shared" si="186"/>
        <v>1.358797258432815</v>
      </c>
      <c r="BL172" s="27">
        <f t="shared" si="197"/>
        <v>679.68941182971218</v>
      </c>
      <c r="BM172" s="7">
        <f t="shared" si="187"/>
        <v>1.8327383327180673</v>
      </c>
      <c r="BN172" s="27">
        <f t="shared" si="188"/>
        <v>2932.3813323489076</v>
      </c>
      <c r="BO172" s="27">
        <f t="shared" si="189"/>
        <v>2785.7622657314619</v>
      </c>
      <c r="BP172" s="7">
        <f t="shared" si="190"/>
        <v>1.8327383327180673</v>
      </c>
      <c r="BQ172" s="27">
        <f t="shared" si="191"/>
        <v>419697.07819243742</v>
      </c>
      <c r="BR172" s="27">
        <f t="shared" si="192"/>
        <v>1129.1761355736519</v>
      </c>
      <c r="BS172" s="27">
        <f t="shared" si="193"/>
        <v>63906.208249486444</v>
      </c>
      <c r="BT172" s="7">
        <f>-SUM(BR$24:BR172)/BR$23</f>
        <v>6.1330287750591559</v>
      </c>
      <c r="BU172" s="27">
        <f t="shared" si="149"/>
        <v>0</v>
      </c>
      <c r="BV172" s="27">
        <f t="shared" si="194"/>
        <v>185492.77445109957</v>
      </c>
      <c r="BW172" s="7">
        <f>-SUM(BU$24:BU172)/BU$23</f>
        <v>15.899018028200768</v>
      </c>
      <c r="BX172" s="14"/>
      <c r="BY172" s="3"/>
      <c r="BZ172" s="3"/>
      <c r="CA172" s="3"/>
      <c r="CB172" s="3"/>
      <c r="CC172" s="3"/>
      <c r="CD172" s="3"/>
      <c r="CE172" s="3"/>
      <c r="CF172" s="3"/>
      <c r="CG172" s="3"/>
      <c r="CH172" s="3"/>
      <c r="CI172" s="3"/>
      <c r="CJ172" s="3"/>
      <c r="CK172" s="3"/>
      <c r="CL172" s="3"/>
      <c r="CM172" s="3"/>
      <c r="CN172" s="3"/>
      <c r="CO172" s="3"/>
    </row>
    <row r="173" spans="1:93" x14ac:dyDescent="0.25">
      <c r="A173" s="23">
        <v>150</v>
      </c>
      <c r="B173" s="27">
        <f t="shared" si="135"/>
        <v>976.89671832809768</v>
      </c>
      <c r="C173" s="27">
        <f t="shared" si="136"/>
        <v>448.49331784670056</v>
      </c>
      <c r="D173" s="27">
        <f t="shared" si="137"/>
        <v>528.40340048139717</v>
      </c>
      <c r="E173" s="27">
        <f t="shared" si="150"/>
        <v>153240.73414695868</v>
      </c>
      <c r="F173" s="27">
        <f t="shared" si="151"/>
        <v>75759.265853041245</v>
      </c>
      <c r="G173" s="27">
        <f t="shared" si="132"/>
        <v>268166.24189367017</v>
      </c>
      <c r="H173" s="27">
        <f t="shared" si="152"/>
        <v>0</v>
      </c>
      <c r="I173" s="27">
        <f t="shared" si="138"/>
        <v>103.19537283824654</v>
      </c>
      <c r="J173" s="27">
        <f t="shared" si="139"/>
        <v>309.58611851473961</v>
      </c>
      <c r="K173" s="27">
        <f t="shared" si="140"/>
        <v>185.75167110884379</v>
      </c>
      <c r="L173" s="27">
        <f t="shared" si="141"/>
        <v>82.556298270597225</v>
      </c>
      <c r="M173" s="7">
        <f t="shared" si="142"/>
        <v>1.3615961583090979</v>
      </c>
      <c r="N173" s="27">
        <f t="shared" si="195"/>
        <v>681.08946073242726</v>
      </c>
      <c r="O173" s="7">
        <f t="shared" si="143"/>
        <v>1.840205135548598</v>
      </c>
      <c r="P173" s="27">
        <f t="shared" si="144"/>
        <v>2944.3282168777569</v>
      </c>
      <c r="Q173" s="27">
        <f t="shared" si="145"/>
        <v>2797.111806033869</v>
      </c>
      <c r="R173" s="7">
        <f t="shared" si="146"/>
        <v>1.840205135548598</v>
      </c>
      <c r="S173" s="27">
        <f t="shared" si="133"/>
        <v>421406.97604062891</v>
      </c>
      <c r="T173" s="27">
        <f t="shared" si="147"/>
        <v>1139.1256269733442</v>
      </c>
      <c r="U173" s="27">
        <f t="shared" si="153"/>
        <v>65045.333876459787</v>
      </c>
      <c r="V173" s="7">
        <f>-SUM(T$24:T173)/T$23</f>
        <v>6.2245248093542029</v>
      </c>
      <c r="W173" s="27">
        <f t="shared" si="134"/>
        <v>0</v>
      </c>
      <c r="X173" s="27">
        <f t="shared" si="154"/>
        <v>185492.77445109957</v>
      </c>
      <c r="Y173" s="7">
        <f>-SUM(W$24:W173)/W$23</f>
        <v>15.899018028200768</v>
      </c>
      <c r="Z173" s="29"/>
      <c r="AA173" s="27">
        <f t="shared" si="155"/>
        <v>976.89671832809768</v>
      </c>
      <c r="AB173" s="27">
        <f t="shared" si="156"/>
        <v>448.49331784670056</v>
      </c>
      <c r="AC173" s="27">
        <f t="shared" si="157"/>
        <v>528.40340048139717</v>
      </c>
      <c r="AD173" s="27">
        <f t="shared" si="158"/>
        <v>153240.73414695868</v>
      </c>
      <c r="AE173" s="27">
        <f t="shared" si="159"/>
        <v>75759.265853041245</v>
      </c>
      <c r="AF173" s="27">
        <f t="shared" si="160"/>
        <v>268166.24189367017</v>
      </c>
      <c r="AG173" s="27">
        <f t="shared" si="161"/>
        <v>0</v>
      </c>
      <c r="AH173" s="27">
        <f t="shared" si="162"/>
        <v>103.19537283824654</v>
      </c>
      <c r="AI173" s="27">
        <f t="shared" si="163"/>
        <v>309.58611851473961</v>
      </c>
      <c r="AJ173" s="27">
        <f t="shared" si="164"/>
        <v>185.75167110884379</v>
      </c>
      <c r="AK173" s="27">
        <f t="shared" si="165"/>
        <v>82.556298270597225</v>
      </c>
      <c r="AL173" s="7">
        <f t="shared" si="166"/>
        <v>1.3615961583090979</v>
      </c>
      <c r="AM173" s="27">
        <f t="shared" si="196"/>
        <v>681.08946073242726</v>
      </c>
      <c r="AN173" s="7">
        <f t="shared" si="167"/>
        <v>1.840205135548598</v>
      </c>
      <c r="AO173" s="27">
        <f t="shared" si="168"/>
        <v>2944.3282168777569</v>
      </c>
      <c r="AP173" s="27">
        <f t="shared" si="169"/>
        <v>2797.111806033869</v>
      </c>
      <c r="AQ173" s="7">
        <f t="shared" si="170"/>
        <v>1.840205135548598</v>
      </c>
      <c r="AR173" s="27">
        <f t="shared" si="171"/>
        <v>421406.97604062891</v>
      </c>
      <c r="AS173" s="27">
        <f t="shared" si="172"/>
        <v>1139.1256269733442</v>
      </c>
      <c r="AT173" s="27">
        <f t="shared" si="173"/>
        <v>65045.333876459787</v>
      </c>
      <c r="AU173" s="7">
        <f>-SUM(AS$24:AS173)/AS$23</f>
        <v>6.2245248093542029</v>
      </c>
      <c r="AV173" s="27">
        <f t="shared" si="148"/>
        <v>0</v>
      </c>
      <c r="AW173" s="27">
        <f t="shared" si="174"/>
        <v>185492.77445109957</v>
      </c>
      <c r="AX173" s="7">
        <f>-SUM(AV$24:AV173)/AV$23</f>
        <v>15.899018028200768</v>
      </c>
      <c r="AY173" s="28"/>
      <c r="AZ173" s="27">
        <f t="shared" si="175"/>
        <v>976.89671832809768</v>
      </c>
      <c r="BA173" s="27">
        <f t="shared" si="176"/>
        <v>448.49331784670056</v>
      </c>
      <c r="BB173" s="27">
        <f t="shared" si="177"/>
        <v>528.40340048139717</v>
      </c>
      <c r="BC173" s="27">
        <f t="shared" si="178"/>
        <v>153240.73414695868</v>
      </c>
      <c r="BD173" s="27">
        <f t="shared" si="179"/>
        <v>75759.265853041245</v>
      </c>
      <c r="BE173" s="27">
        <f t="shared" si="180"/>
        <v>268166.24189367017</v>
      </c>
      <c r="BF173" s="27">
        <f t="shared" si="181"/>
        <v>0</v>
      </c>
      <c r="BG173" s="27">
        <f t="shared" si="182"/>
        <v>103.19537283824654</v>
      </c>
      <c r="BH173" s="27">
        <f t="shared" si="183"/>
        <v>309.58611851473961</v>
      </c>
      <c r="BI173" s="27">
        <f t="shared" si="184"/>
        <v>185.75167110884379</v>
      </c>
      <c r="BJ173" s="27">
        <f t="shared" si="185"/>
        <v>82.556298270597225</v>
      </c>
      <c r="BK173" s="7">
        <f t="shared" si="186"/>
        <v>1.3615961583090979</v>
      </c>
      <c r="BL173" s="27">
        <f t="shared" si="197"/>
        <v>681.08946073242726</v>
      </c>
      <c r="BM173" s="7">
        <f t="shared" si="187"/>
        <v>1.840205135548598</v>
      </c>
      <c r="BN173" s="27">
        <f t="shared" si="188"/>
        <v>2944.3282168777569</v>
      </c>
      <c r="BO173" s="27">
        <f t="shared" si="189"/>
        <v>2797.111806033869</v>
      </c>
      <c r="BP173" s="7">
        <f t="shared" si="190"/>
        <v>1.840205135548598</v>
      </c>
      <c r="BQ173" s="27">
        <f t="shared" si="191"/>
        <v>421406.97604062891</v>
      </c>
      <c r="BR173" s="27">
        <f t="shared" si="192"/>
        <v>1139.1256269733442</v>
      </c>
      <c r="BS173" s="27">
        <f t="shared" si="193"/>
        <v>65045.333876459787</v>
      </c>
      <c r="BT173" s="7">
        <f>-SUM(BR$24:BR173)/BR$23</f>
        <v>6.2245248093542029</v>
      </c>
      <c r="BU173" s="27">
        <f t="shared" si="149"/>
        <v>0</v>
      </c>
      <c r="BV173" s="27">
        <f t="shared" si="194"/>
        <v>185492.77445109957</v>
      </c>
      <c r="BW173" s="7">
        <f>-SUM(BU$24:BU173)/BU$23</f>
        <v>15.899018028200768</v>
      </c>
      <c r="BX173" s="14"/>
      <c r="BY173" s="3"/>
      <c r="BZ173" s="3"/>
      <c r="CA173" s="3"/>
      <c r="CB173" s="3"/>
      <c r="CC173" s="3"/>
      <c r="CD173" s="3"/>
      <c r="CE173" s="3"/>
      <c r="CF173" s="3"/>
      <c r="CG173" s="3"/>
      <c r="CH173" s="3"/>
      <c r="CI173" s="3"/>
      <c r="CJ173" s="3"/>
      <c r="CK173" s="3"/>
      <c r="CL173" s="3"/>
      <c r="CM173" s="3"/>
      <c r="CN173" s="3"/>
      <c r="CO173" s="3"/>
    </row>
    <row r="174" spans="1:93" x14ac:dyDescent="0.25">
      <c r="A174" s="23">
        <v>151</v>
      </c>
      <c r="B174" s="27">
        <f t="shared" si="135"/>
        <v>976.89671832809768</v>
      </c>
      <c r="C174" s="27">
        <f t="shared" si="136"/>
        <v>446.95214126196316</v>
      </c>
      <c r="D174" s="27">
        <f t="shared" si="137"/>
        <v>529.94457706613457</v>
      </c>
      <c r="E174" s="27">
        <f t="shared" si="150"/>
        <v>152710.78956989254</v>
      </c>
      <c r="F174" s="27">
        <f t="shared" si="151"/>
        <v>76289.210430107385</v>
      </c>
      <c r="G174" s="27">
        <f t="shared" si="132"/>
        <v>270413.05065441877</v>
      </c>
      <c r="H174" s="27">
        <f t="shared" si="152"/>
        <v>0</v>
      </c>
      <c r="I174" s="27">
        <f t="shared" si="138"/>
        <v>103.40793841009871</v>
      </c>
      <c r="J174" s="27">
        <f t="shared" si="139"/>
        <v>310.22381523029611</v>
      </c>
      <c r="K174" s="27">
        <f t="shared" si="140"/>
        <v>186.13428913817768</v>
      </c>
      <c r="L174" s="27">
        <f t="shared" si="141"/>
        <v>82.72635072807897</v>
      </c>
      <c r="M174" s="7">
        <f t="shared" si="142"/>
        <v>1.3644008234608616</v>
      </c>
      <c r="N174" s="27">
        <f t="shared" si="195"/>
        <v>682.49239350665141</v>
      </c>
      <c r="O174" s="7">
        <f t="shared" si="143"/>
        <v>1.8477023590581283</v>
      </c>
      <c r="P174" s="27">
        <f t="shared" si="144"/>
        <v>2956.3237744930052</v>
      </c>
      <c r="Q174" s="27">
        <f t="shared" si="145"/>
        <v>2808.5075857683546</v>
      </c>
      <c r="R174" s="7">
        <f t="shared" si="146"/>
        <v>1.8477023590581283</v>
      </c>
      <c r="S174" s="27">
        <f t="shared" si="133"/>
        <v>423123.8402243114</v>
      </c>
      <c r="T174" s="27">
        <f t="shared" si="147"/>
        <v>1149.1184739336056</v>
      </c>
      <c r="U174" s="27">
        <f t="shared" si="153"/>
        <v>66194.452350393389</v>
      </c>
      <c r="V174" s="7">
        <f>-SUM(T$24:T174)/T$23</f>
        <v>6.3168234819593119</v>
      </c>
      <c r="W174" s="27">
        <f t="shared" si="134"/>
        <v>0</v>
      </c>
      <c r="X174" s="27">
        <f t="shared" si="154"/>
        <v>185492.77445109957</v>
      </c>
      <c r="Y174" s="7">
        <f>-SUM(W$24:W174)/W$23</f>
        <v>15.899018028200768</v>
      </c>
      <c r="Z174" s="29"/>
      <c r="AA174" s="27">
        <f t="shared" si="155"/>
        <v>976.89671832809768</v>
      </c>
      <c r="AB174" s="27">
        <f t="shared" si="156"/>
        <v>446.95214126196316</v>
      </c>
      <c r="AC174" s="27">
        <f t="shared" si="157"/>
        <v>529.94457706613457</v>
      </c>
      <c r="AD174" s="27">
        <f t="shared" si="158"/>
        <v>152710.78956989254</v>
      </c>
      <c r="AE174" s="27">
        <f t="shared" si="159"/>
        <v>76289.210430107385</v>
      </c>
      <c r="AF174" s="27">
        <f t="shared" si="160"/>
        <v>270413.05065441877</v>
      </c>
      <c r="AG174" s="27">
        <f t="shared" si="161"/>
        <v>0</v>
      </c>
      <c r="AH174" s="27">
        <f t="shared" si="162"/>
        <v>103.40793841009871</v>
      </c>
      <c r="AI174" s="27">
        <f t="shared" si="163"/>
        <v>310.22381523029611</v>
      </c>
      <c r="AJ174" s="27">
        <f t="shared" si="164"/>
        <v>186.13428913817768</v>
      </c>
      <c r="AK174" s="27">
        <f t="shared" si="165"/>
        <v>82.72635072807897</v>
      </c>
      <c r="AL174" s="7">
        <f t="shared" si="166"/>
        <v>1.3644008234608616</v>
      </c>
      <c r="AM174" s="27">
        <f t="shared" si="196"/>
        <v>682.49239350665141</v>
      </c>
      <c r="AN174" s="7">
        <f t="shared" si="167"/>
        <v>1.8477023590581283</v>
      </c>
      <c r="AO174" s="27">
        <f t="shared" si="168"/>
        <v>2956.3237744930052</v>
      </c>
      <c r="AP174" s="27">
        <f t="shared" si="169"/>
        <v>2808.5075857683546</v>
      </c>
      <c r="AQ174" s="7">
        <f t="shared" si="170"/>
        <v>1.8477023590581283</v>
      </c>
      <c r="AR174" s="27">
        <f t="shared" si="171"/>
        <v>423123.8402243114</v>
      </c>
      <c r="AS174" s="27">
        <f t="shared" si="172"/>
        <v>1149.1184739336056</v>
      </c>
      <c r="AT174" s="27">
        <f t="shared" si="173"/>
        <v>66194.452350393389</v>
      </c>
      <c r="AU174" s="7">
        <f>-SUM(AS$24:AS174)/AS$23</f>
        <v>6.3168234819593119</v>
      </c>
      <c r="AV174" s="27">
        <f t="shared" si="148"/>
        <v>0</v>
      </c>
      <c r="AW174" s="27">
        <f t="shared" si="174"/>
        <v>185492.77445109957</v>
      </c>
      <c r="AX174" s="7">
        <f>-SUM(AV$24:AV174)/AV$23</f>
        <v>15.899018028200768</v>
      </c>
      <c r="AY174" s="28"/>
      <c r="AZ174" s="27">
        <f t="shared" si="175"/>
        <v>976.89671832809768</v>
      </c>
      <c r="BA174" s="27">
        <f t="shared" si="176"/>
        <v>446.95214126196316</v>
      </c>
      <c r="BB174" s="27">
        <f t="shared" si="177"/>
        <v>529.94457706613457</v>
      </c>
      <c r="BC174" s="27">
        <f t="shared" si="178"/>
        <v>152710.78956989254</v>
      </c>
      <c r="BD174" s="27">
        <f t="shared" si="179"/>
        <v>76289.210430107385</v>
      </c>
      <c r="BE174" s="27">
        <f t="shared" si="180"/>
        <v>270413.05065441877</v>
      </c>
      <c r="BF174" s="27">
        <f t="shared" si="181"/>
        <v>0</v>
      </c>
      <c r="BG174" s="27">
        <f t="shared" si="182"/>
        <v>103.40793841009871</v>
      </c>
      <c r="BH174" s="27">
        <f t="shared" si="183"/>
        <v>310.22381523029611</v>
      </c>
      <c r="BI174" s="27">
        <f t="shared" si="184"/>
        <v>186.13428913817768</v>
      </c>
      <c r="BJ174" s="27">
        <f t="shared" si="185"/>
        <v>82.72635072807897</v>
      </c>
      <c r="BK174" s="7">
        <f t="shared" si="186"/>
        <v>1.3644008234608616</v>
      </c>
      <c r="BL174" s="27">
        <f t="shared" si="197"/>
        <v>682.49239350665141</v>
      </c>
      <c r="BM174" s="7">
        <f t="shared" si="187"/>
        <v>1.8477023590581283</v>
      </c>
      <c r="BN174" s="27">
        <f t="shared" si="188"/>
        <v>2956.3237744930052</v>
      </c>
      <c r="BO174" s="27">
        <f t="shared" si="189"/>
        <v>2808.5075857683546</v>
      </c>
      <c r="BP174" s="7">
        <f t="shared" si="190"/>
        <v>1.8477023590581283</v>
      </c>
      <c r="BQ174" s="27">
        <f t="shared" si="191"/>
        <v>423123.8402243114</v>
      </c>
      <c r="BR174" s="27">
        <f t="shared" si="192"/>
        <v>1149.1184739336056</v>
      </c>
      <c r="BS174" s="27">
        <f t="shared" si="193"/>
        <v>66194.452350393389</v>
      </c>
      <c r="BT174" s="7">
        <f>-SUM(BR$24:BR174)/BR$23</f>
        <v>6.3168234819593119</v>
      </c>
      <c r="BU174" s="27">
        <f t="shared" si="149"/>
        <v>0</v>
      </c>
      <c r="BV174" s="27">
        <f t="shared" si="194"/>
        <v>185492.77445109957</v>
      </c>
      <c r="BW174" s="7">
        <f>-SUM(BU$24:BU174)/BU$23</f>
        <v>15.899018028200768</v>
      </c>
      <c r="BX174" s="14"/>
      <c r="BY174" s="3"/>
      <c r="BZ174" s="3"/>
      <c r="CA174" s="3"/>
      <c r="CB174" s="3"/>
      <c r="CC174" s="3"/>
      <c r="CD174" s="3"/>
      <c r="CE174" s="3"/>
      <c r="CF174" s="3"/>
      <c r="CG174" s="3"/>
      <c r="CH174" s="3"/>
      <c r="CI174" s="3"/>
      <c r="CJ174" s="3"/>
      <c r="CK174" s="3"/>
      <c r="CL174" s="3"/>
      <c r="CM174" s="3"/>
      <c r="CN174" s="3"/>
      <c r="CO174" s="3"/>
    </row>
    <row r="175" spans="1:93" x14ac:dyDescent="0.25">
      <c r="A175" s="23">
        <v>152</v>
      </c>
      <c r="B175" s="27">
        <f t="shared" si="135"/>
        <v>976.89671832809768</v>
      </c>
      <c r="C175" s="27">
        <f t="shared" si="136"/>
        <v>445.40646957885355</v>
      </c>
      <c r="D175" s="27">
        <f t="shared" si="137"/>
        <v>531.49024874924407</v>
      </c>
      <c r="E175" s="27">
        <f t="shared" si="150"/>
        <v>152179.29932114331</v>
      </c>
      <c r="F175" s="27">
        <f t="shared" si="151"/>
        <v>76820.700678856636</v>
      </c>
      <c r="G175" s="27">
        <f t="shared" si="132"/>
        <v>272668.39980405453</v>
      </c>
      <c r="H175" s="27">
        <f t="shared" si="152"/>
        <v>0</v>
      </c>
      <c r="I175" s="27">
        <f t="shared" si="138"/>
        <v>103.62094183222548</v>
      </c>
      <c r="J175" s="27">
        <f t="shared" si="139"/>
        <v>310.86282549667646</v>
      </c>
      <c r="K175" s="27">
        <f t="shared" si="140"/>
        <v>186.51769529800589</v>
      </c>
      <c r="L175" s="27">
        <f t="shared" si="141"/>
        <v>82.896753465780392</v>
      </c>
      <c r="M175" s="7">
        <f t="shared" si="142"/>
        <v>1.3672112657636295</v>
      </c>
      <c r="N175" s="27">
        <f t="shared" si="195"/>
        <v>683.89821609268824</v>
      </c>
      <c r="O175" s="7">
        <f t="shared" si="143"/>
        <v>1.8552301271842702</v>
      </c>
      <c r="P175" s="27">
        <f t="shared" si="144"/>
        <v>2968.3682034948324</v>
      </c>
      <c r="Q175" s="27">
        <f t="shared" si="145"/>
        <v>2819.9497933200905</v>
      </c>
      <c r="R175" s="7">
        <f t="shared" si="146"/>
        <v>1.8552301271842702</v>
      </c>
      <c r="S175" s="27">
        <f t="shared" si="133"/>
        <v>424847.69912519789</v>
      </c>
      <c r="T175" s="27">
        <f t="shared" si="147"/>
        <v>1159.1548588993044</v>
      </c>
      <c r="U175" s="27">
        <f t="shared" si="153"/>
        <v>67353.607209292692</v>
      </c>
      <c r="V175" s="7">
        <f>-SUM(T$24:T175)/T$23</f>
        <v>6.4099282899030312</v>
      </c>
      <c r="W175" s="27">
        <f t="shared" si="134"/>
        <v>0</v>
      </c>
      <c r="X175" s="27">
        <f t="shared" si="154"/>
        <v>185492.77445109957</v>
      </c>
      <c r="Y175" s="7">
        <f>-SUM(W$24:W175)/W$23</f>
        <v>15.899018028200768</v>
      </c>
      <c r="Z175" s="29"/>
      <c r="AA175" s="27">
        <f t="shared" si="155"/>
        <v>976.89671832809768</v>
      </c>
      <c r="AB175" s="27">
        <f t="shared" si="156"/>
        <v>445.40646957885355</v>
      </c>
      <c r="AC175" s="27">
        <f t="shared" si="157"/>
        <v>531.49024874924407</v>
      </c>
      <c r="AD175" s="27">
        <f t="shared" si="158"/>
        <v>152179.29932114331</v>
      </c>
      <c r="AE175" s="27">
        <f t="shared" si="159"/>
        <v>76820.700678856636</v>
      </c>
      <c r="AF175" s="27">
        <f t="shared" si="160"/>
        <v>272668.39980405453</v>
      </c>
      <c r="AG175" s="27">
        <f t="shared" si="161"/>
        <v>0</v>
      </c>
      <c r="AH175" s="27">
        <f t="shared" si="162"/>
        <v>103.62094183222548</v>
      </c>
      <c r="AI175" s="27">
        <f t="shared" si="163"/>
        <v>310.86282549667646</v>
      </c>
      <c r="AJ175" s="27">
        <f t="shared" si="164"/>
        <v>186.51769529800589</v>
      </c>
      <c r="AK175" s="27">
        <f t="shared" si="165"/>
        <v>82.896753465780392</v>
      </c>
      <c r="AL175" s="7">
        <f t="shared" si="166"/>
        <v>1.3672112657636295</v>
      </c>
      <c r="AM175" s="27">
        <f t="shared" si="196"/>
        <v>683.89821609268824</v>
      </c>
      <c r="AN175" s="7">
        <f t="shared" si="167"/>
        <v>1.8552301271842702</v>
      </c>
      <c r="AO175" s="27">
        <f t="shared" si="168"/>
        <v>2968.3682034948324</v>
      </c>
      <c r="AP175" s="27">
        <f t="shared" si="169"/>
        <v>2819.9497933200905</v>
      </c>
      <c r="AQ175" s="7">
        <f t="shared" si="170"/>
        <v>1.8552301271842702</v>
      </c>
      <c r="AR175" s="27">
        <f t="shared" si="171"/>
        <v>424847.69912519789</v>
      </c>
      <c r="AS175" s="27">
        <f t="shared" si="172"/>
        <v>1159.1548588993044</v>
      </c>
      <c r="AT175" s="27">
        <f t="shared" si="173"/>
        <v>67353.607209292692</v>
      </c>
      <c r="AU175" s="7">
        <f>-SUM(AS$24:AS175)/AS$23</f>
        <v>6.4099282899030312</v>
      </c>
      <c r="AV175" s="27">
        <f t="shared" si="148"/>
        <v>0</v>
      </c>
      <c r="AW175" s="27">
        <f t="shared" si="174"/>
        <v>185492.77445109957</v>
      </c>
      <c r="AX175" s="7">
        <f>-SUM(AV$24:AV175)/AV$23</f>
        <v>15.899018028200768</v>
      </c>
      <c r="AY175" s="28"/>
      <c r="AZ175" s="27">
        <f t="shared" si="175"/>
        <v>976.89671832809768</v>
      </c>
      <c r="BA175" s="27">
        <f t="shared" si="176"/>
        <v>445.40646957885355</v>
      </c>
      <c r="BB175" s="27">
        <f t="shared" si="177"/>
        <v>531.49024874924407</v>
      </c>
      <c r="BC175" s="27">
        <f t="shared" si="178"/>
        <v>152179.29932114331</v>
      </c>
      <c r="BD175" s="27">
        <f t="shared" si="179"/>
        <v>76820.700678856636</v>
      </c>
      <c r="BE175" s="27">
        <f t="shared" si="180"/>
        <v>272668.39980405453</v>
      </c>
      <c r="BF175" s="27">
        <f t="shared" si="181"/>
        <v>0</v>
      </c>
      <c r="BG175" s="27">
        <f t="shared" si="182"/>
        <v>103.62094183222548</v>
      </c>
      <c r="BH175" s="27">
        <f t="shared" si="183"/>
        <v>310.86282549667646</v>
      </c>
      <c r="BI175" s="27">
        <f t="shared" si="184"/>
        <v>186.51769529800589</v>
      </c>
      <c r="BJ175" s="27">
        <f t="shared" si="185"/>
        <v>82.896753465780392</v>
      </c>
      <c r="BK175" s="7">
        <f t="shared" si="186"/>
        <v>1.3672112657636295</v>
      </c>
      <c r="BL175" s="27">
        <f t="shared" si="197"/>
        <v>683.89821609268824</v>
      </c>
      <c r="BM175" s="7">
        <f t="shared" si="187"/>
        <v>1.8552301271842702</v>
      </c>
      <c r="BN175" s="27">
        <f t="shared" si="188"/>
        <v>2968.3682034948324</v>
      </c>
      <c r="BO175" s="27">
        <f t="shared" si="189"/>
        <v>2819.9497933200905</v>
      </c>
      <c r="BP175" s="7">
        <f t="shared" si="190"/>
        <v>1.8552301271842702</v>
      </c>
      <c r="BQ175" s="27">
        <f t="shared" si="191"/>
        <v>424847.69912519789</v>
      </c>
      <c r="BR175" s="27">
        <f t="shared" si="192"/>
        <v>1159.1548588993044</v>
      </c>
      <c r="BS175" s="27">
        <f t="shared" si="193"/>
        <v>67353.607209292692</v>
      </c>
      <c r="BT175" s="7">
        <f>-SUM(BR$24:BR175)/BR$23</f>
        <v>6.4099282899030312</v>
      </c>
      <c r="BU175" s="27">
        <f t="shared" si="149"/>
        <v>0</v>
      </c>
      <c r="BV175" s="27">
        <f t="shared" si="194"/>
        <v>185492.77445109957</v>
      </c>
      <c r="BW175" s="7">
        <f>-SUM(BU$24:BU175)/BU$23</f>
        <v>15.899018028200768</v>
      </c>
      <c r="BX175" s="14"/>
      <c r="BY175" s="3"/>
      <c r="BZ175" s="3"/>
      <c r="CA175" s="3"/>
      <c r="CB175" s="3"/>
      <c r="CC175" s="3"/>
      <c r="CD175" s="3"/>
      <c r="CE175" s="3"/>
      <c r="CF175" s="3"/>
      <c r="CG175" s="3"/>
      <c r="CH175" s="3"/>
      <c r="CI175" s="3"/>
      <c r="CJ175" s="3"/>
      <c r="CK175" s="3"/>
      <c r="CL175" s="3"/>
      <c r="CM175" s="3"/>
      <c r="CN175" s="3"/>
      <c r="CO175" s="3"/>
    </row>
    <row r="176" spans="1:93" x14ac:dyDescent="0.25">
      <c r="A176" s="23">
        <v>153</v>
      </c>
      <c r="B176" s="27">
        <f t="shared" si="135"/>
        <v>976.89671832809768</v>
      </c>
      <c r="C176" s="27">
        <f t="shared" si="136"/>
        <v>443.85628968666845</v>
      </c>
      <c r="D176" s="27">
        <f t="shared" si="137"/>
        <v>533.04042864142934</v>
      </c>
      <c r="E176" s="27">
        <f t="shared" si="150"/>
        <v>151646.25889250188</v>
      </c>
      <c r="F176" s="27">
        <f t="shared" si="151"/>
        <v>77353.741107498063</v>
      </c>
      <c r="G176" s="27">
        <f t="shared" si="132"/>
        <v>274932.32234813017</v>
      </c>
      <c r="H176" s="27">
        <f t="shared" si="152"/>
        <v>0</v>
      </c>
      <c r="I176" s="27">
        <f t="shared" si="138"/>
        <v>103.83438400652678</v>
      </c>
      <c r="J176" s="27">
        <f t="shared" si="139"/>
        <v>311.50315201958034</v>
      </c>
      <c r="K176" s="27">
        <f t="shared" si="140"/>
        <v>186.90189121174822</v>
      </c>
      <c r="L176" s="27">
        <f t="shared" si="141"/>
        <v>83.067507205221418</v>
      </c>
      <c r="M176" s="7">
        <f t="shared" si="142"/>
        <v>1.3700274971173871</v>
      </c>
      <c r="N176" s="27">
        <f t="shared" si="195"/>
        <v>685.30693444307678</v>
      </c>
      <c r="O176" s="7">
        <f t="shared" si="143"/>
        <v>1.8627885643695725</v>
      </c>
      <c r="P176" s="27">
        <f t="shared" si="144"/>
        <v>2980.4617029913161</v>
      </c>
      <c r="Q176" s="27">
        <f t="shared" si="145"/>
        <v>2831.4386178417503</v>
      </c>
      <c r="R176" s="7">
        <f t="shared" si="146"/>
        <v>1.8627885643695725</v>
      </c>
      <c r="S176" s="27">
        <f t="shared" si="133"/>
        <v>426578.58124063211</v>
      </c>
      <c r="T176" s="27">
        <f t="shared" si="147"/>
        <v>1169.2349650705758</v>
      </c>
      <c r="U176" s="27">
        <f t="shared" si="153"/>
        <v>68522.842174363264</v>
      </c>
      <c r="V176" s="7">
        <f>-SUM(T$24:T176)/T$23</f>
        <v>6.5038427449287797</v>
      </c>
      <c r="W176" s="27">
        <f t="shared" si="134"/>
        <v>0</v>
      </c>
      <c r="X176" s="27">
        <f t="shared" si="154"/>
        <v>185492.77445109957</v>
      </c>
      <c r="Y176" s="7">
        <f>-SUM(W$24:W176)/W$23</f>
        <v>15.899018028200768</v>
      </c>
      <c r="Z176" s="29"/>
      <c r="AA176" s="27">
        <f t="shared" si="155"/>
        <v>976.89671832809768</v>
      </c>
      <c r="AB176" s="27">
        <f t="shared" si="156"/>
        <v>443.85628968666845</v>
      </c>
      <c r="AC176" s="27">
        <f t="shared" si="157"/>
        <v>533.04042864142934</v>
      </c>
      <c r="AD176" s="27">
        <f t="shared" si="158"/>
        <v>151646.25889250188</v>
      </c>
      <c r="AE176" s="27">
        <f t="shared" si="159"/>
        <v>77353.741107498063</v>
      </c>
      <c r="AF176" s="27">
        <f t="shared" si="160"/>
        <v>274932.32234813017</v>
      </c>
      <c r="AG176" s="27">
        <f t="shared" si="161"/>
        <v>0</v>
      </c>
      <c r="AH176" s="27">
        <f t="shared" si="162"/>
        <v>103.83438400652678</v>
      </c>
      <c r="AI176" s="27">
        <f t="shared" si="163"/>
        <v>311.50315201958034</v>
      </c>
      <c r="AJ176" s="27">
        <f t="shared" si="164"/>
        <v>186.90189121174822</v>
      </c>
      <c r="AK176" s="27">
        <f t="shared" si="165"/>
        <v>83.067507205221418</v>
      </c>
      <c r="AL176" s="7">
        <f t="shared" si="166"/>
        <v>1.3700274971173871</v>
      </c>
      <c r="AM176" s="27">
        <f t="shared" si="196"/>
        <v>685.30693444307678</v>
      </c>
      <c r="AN176" s="7">
        <f t="shared" si="167"/>
        <v>1.8627885643695725</v>
      </c>
      <c r="AO176" s="27">
        <f t="shared" si="168"/>
        <v>2980.4617029913161</v>
      </c>
      <c r="AP176" s="27">
        <f t="shared" si="169"/>
        <v>2831.4386178417503</v>
      </c>
      <c r="AQ176" s="7">
        <f t="shared" si="170"/>
        <v>1.8627885643695725</v>
      </c>
      <c r="AR176" s="27">
        <f t="shared" si="171"/>
        <v>426578.58124063211</v>
      </c>
      <c r="AS176" s="27">
        <f t="shared" si="172"/>
        <v>1169.2349650705758</v>
      </c>
      <c r="AT176" s="27">
        <f t="shared" si="173"/>
        <v>68522.842174363264</v>
      </c>
      <c r="AU176" s="7">
        <f>-SUM(AS$24:AS176)/AS$23</f>
        <v>6.5038427449287797</v>
      </c>
      <c r="AV176" s="27">
        <f t="shared" si="148"/>
        <v>0</v>
      </c>
      <c r="AW176" s="27">
        <f t="shared" si="174"/>
        <v>185492.77445109957</v>
      </c>
      <c r="AX176" s="7">
        <f>-SUM(AV$24:AV176)/AV$23</f>
        <v>15.899018028200768</v>
      </c>
      <c r="AY176" s="28"/>
      <c r="AZ176" s="27">
        <f t="shared" si="175"/>
        <v>976.89671832809768</v>
      </c>
      <c r="BA176" s="27">
        <f t="shared" si="176"/>
        <v>443.85628968666845</v>
      </c>
      <c r="BB176" s="27">
        <f t="shared" si="177"/>
        <v>533.04042864142934</v>
      </c>
      <c r="BC176" s="27">
        <f t="shared" si="178"/>
        <v>151646.25889250188</v>
      </c>
      <c r="BD176" s="27">
        <f t="shared" si="179"/>
        <v>77353.741107498063</v>
      </c>
      <c r="BE176" s="27">
        <f t="shared" si="180"/>
        <v>274932.32234813017</v>
      </c>
      <c r="BF176" s="27">
        <f t="shared" si="181"/>
        <v>0</v>
      </c>
      <c r="BG176" s="27">
        <f t="shared" si="182"/>
        <v>103.83438400652678</v>
      </c>
      <c r="BH176" s="27">
        <f t="shared" si="183"/>
        <v>311.50315201958034</v>
      </c>
      <c r="BI176" s="27">
        <f t="shared" si="184"/>
        <v>186.90189121174822</v>
      </c>
      <c r="BJ176" s="27">
        <f t="shared" si="185"/>
        <v>83.067507205221418</v>
      </c>
      <c r="BK176" s="7">
        <f t="shared" si="186"/>
        <v>1.3700274971173871</v>
      </c>
      <c r="BL176" s="27">
        <f t="shared" si="197"/>
        <v>685.30693444307678</v>
      </c>
      <c r="BM176" s="7">
        <f t="shared" si="187"/>
        <v>1.8627885643695725</v>
      </c>
      <c r="BN176" s="27">
        <f t="shared" si="188"/>
        <v>2980.4617029913161</v>
      </c>
      <c r="BO176" s="27">
        <f t="shared" si="189"/>
        <v>2831.4386178417503</v>
      </c>
      <c r="BP176" s="7">
        <f t="shared" si="190"/>
        <v>1.8627885643695725</v>
      </c>
      <c r="BQ176" s="27">
        <f t="shared" si="191"/>
        <v>426578.58124063211</v>
      </c>
      <c r="BR176" s="27">
        <f t="shared" si="192"/>
        <v>1169.2349650705758</v>
      </c>
      <c r="BS176" s="27">
        <f t="shared" si="193"/>
        <v>68522.842174363264</v>
      </c>
      <c r="BT176" s="7">
        <f>-SUM(BR$24:BR176)/BR$23</f>
        <v>6.5038427449287797</v>
      </c>
      <c r="BU176" s="27">
        <f t="shared" si="149"/>
        <v>0</v>
      </c>
      <c r="BV176" s="27">
        <f t="shared" si="194"/>
        <v>185492.77445109957</v>
      </c>
      <c r="BW176" s="7">
        <f>-SUM(BU$24:BU176)/BU$23</f>
        <v>15.899018028200768</v>
      </c>
      <c r="BX176" s="14"/>
      <c r="BY176" s="3"/>
      <c r="BZ176" s="3"/>
      <c r="CA176" s="3"/>
      <c r="CB176" s="3"/>
      <c r="CC176" s="3"/>
      <c r="CD176" s="3"/>
      <c r="CE176" s="3"/>
      <c r="CF176" s="3"/>
      <c r="CG176" s="3"/>
      <c r="CH176" s="3"/>
      <c r="CI176" s="3"/>
      <c r="CJ176" s="3"/>
      <c r="CK176" s="3"/>
      <c r="CL176" s="3"/>
      <c r="CM176" s="3"/>
      <c r="CN176" s="3"/>
      <c r="CO176" s="3"/>
    </row>
    <row r="177" spans="1:93" x14ac:dyDescent="0.25">
      <c r="A177" s="23">
        <v>154</v>
      </c>
      <c r="B177" s="27">
        <f t="shared" si="135"/>
        <v>976.89671832809768</v>
      </c>
      <c r="C177" s="27">
        <f t="shared" si="136"/>
        <v>442.3015884364641</v>
      </c>
      <c r="D177" s="27">
        <f t="shared" si="137"/>
        <v>534.59512989163352</v>
      </c>
      <c r="E177" s="27">
        <f t="shared" si="150"/>
        <v>151111.66376261023</v>
      </c>
      <c r="F177" s="27">
        <f t="shared" si="151"/>
        <v>77888.336237389696</v>
      </c>
      <c r="G177" s="27">
        <f t="shared" si="132"/>
        <v>277204.85142144922</v>
      </c>
      <c r="H177" s="27">
        <f t="shared" si="152"/>
        <v>0</v>
      </c>
      <c r="I177" s="27">
        <f t="shared" si="138"/>
        <v>104.04826583676021</v>
      </c>
      <c r="J177" s="27">
        <f t="shared" si="139"/>
        <v>312.14479751028063</v>
      </c>
      <c r="K177" s="27">
        <f t="shared" si="140"/>
        <v>187.28687850616839</v>
      </c>
      <c r="L177" s="27">
        <f t="shared" si="141"/>
        <v>83.23861266940817</v>
      </c>
      <c r="M177" s="7">
        <f t="shared" si="142"/>
        <v>1.3728495294466314</v>
      </c>
      <c r="N177" s="27">
        <f t="shared" si="195"/>
        <v>686.71855452261741</v>
      </c>
      <c r="O177" s="7">
        <f t="shared" si="143"/>
        <v>1.8703777955635787</v>
      </c>
      <c r="P177" s="27">
        <f t="shared" si="144"/>
        <v>2992.6044729017258</v>
      </c>
      <c r="Q177" s="27">
        <f t="shared" si="145"/>
        <v>2842.9742492566393</v>
      </c>
      <c r="R177" s="7">
        <f t="shared" si="146"/>
        <v>1.8703777955635787</v>
      </c>
      <c r="S177" s="27">
        <f t="shared" si="133"/>
        <v>428316.51518405951</v>
      </c>
      <c r="T177" s="27">
        <f t="shared" si="147"/>
        <v>1179.3589764059241</v>
      </c>
      <c r="U177" s="27">
        <f t="shared" si="153"/>
        <v>69702.201150769193</v>
      </c>
      <c r="V177" s="7">
        <f>-SUM(T$24:T177)/T$23</f>
        <v>6.5985703735557619</v>
      </c>
      <c r="W177" s="27">
        <f t="shared" si="134"/>
        <v>0</v>
      </c>
      <c r="X177" s="27">
        <f t="shared" si="154"/>
        <v>185492.77445109957</v>
      </c>
      <c r="Y177" s="7">
        <f>-SUM(W$24:W177)/W$23</f>
        <v>15.899018028200768</v>
      </c>
      <c r="Z177" s="29"/>
      <c r="AA177" s="27">
        <f t="shared" si="155"/>
        <v>976.89671832809768</v>
      </c>
      <c r="AB177" s="27">
        <f t="shared" si="156"/>
        <v>442.3015884364641</v>
      </c>
      <c r="AC177" s="27">
        <f t="shared" si="157"/>
        <v>534.59512989163352</v>
      </c>
      <c r="AD177" s="27">
        <f t="shared" si="158"/>
        <v>151111.66376261023</v>
      </c>
      <c r="AE177" s="27">
        <f t="shared" si="159"/>
        <v>77888.336237389696</v>
      </c>
      <c r="AF177" s="27">
        <f t="shared" si="160"/>
        <v>277204.85142144922</v>
      </c>
      <c r="AG177" s="27">
        <f t="shared" si="161"/>
        <v>0</v>
      </c>
      <c r="AH177" s="27">
        <f t="shared" si="162"/>
        <v>104.04826583676021</v>
      </c>
      <c r="AI177" s="27">
        <f t="shared" si="163"/>
        <v>312.14479751028063</v>
      </c>
      <c r="AJ177" s="27">
        <f t="shared" si="164"/>
        <v>187.28687850616839</v>
      </c>
      <c r="AK177" s="27">
        <f t="shared" si="165"/>
        <v>83.23861266940817</v>
      </c>
      <c r="AL177" s="7">
        <f t="shared" si="166"/>
        <v>1.3728495294466314</v>
      </c>
      <c r="AM177" s="27">
        <f t="shared" si="196"/>
        <v>686.71855452261741</v>
      </c>
      <c r="AN177" s="7">
        <f t="shared" si="167"/>
        <v>1.8703777955635787</v>
      </c>
      <c r="AO177" s="27">
        <f t="shared" si="168"/>
        <v>2992.6044729017258</v>
      </c>
      <c r="AP177" s="27">
        <f t="shared" si="169"/>
        <v>2842.9742492566393</v>
      </c>
      <c r="AQ177" s="7">
        <f t="shared" si="170"/>
        <v>1.8703777955635787</v>
      </c>
      <c r="AR177" s="27">
        <f t="shared" si="171"/>
        <v>428316.51518405951</v>
      </c>
      <c r="AS177" s="27">
        <f t="shared" si="172"/>
        <v>1179.3589764059241</v>
      </c>
      <c r="AT177" s="27">
        <f t="shared" si="173"/>
        <v>69702.201150769193</v>
      </c>
      <c r="AU177" s="7">
        <f>-SUM(AS$24:AS177)/AS$23</f>
        <v>6.5985703735557619</v>
      </c>
      <c r="AV177" s="27">
        <f t="shared" si="148"/>
        <v>0</v>
      </c>
      <c r="AW177" s="27">
        <f t="shared" si="174"/>
        <v>185492.77445109957</v>
      </c>
      <c r="AX177" s="7">
        <f>-SUM(AV$24:AV177)/AV$23</f>
        <v>15.899018028200768</v>
      </c>
      <c r="AY177" s="28"/>
      <c r="AZ177" s="27">
        <f t="shared" si="175"/>
        <v>976.89671832809768</v>
      </c>
      <c r="BA177" s="27">
        <f t="shared" si="176"/>
        <v>442.3015884364641</v>
      </c>
      <c r="BB177" s="27">
        <f t="shared" si="177"/>
        <v>534.59512989163352</v>
      </c>
      <c r="BC177" s="27">
        <f t="shared" si="178"/>
        <v>151111.66376261023</v>
      </c>
      <c r="BD177" s="27">
        <f t="shared" si="179"/>
        <v>77888.336237389696</v>
      </c>
      <c r="BE177" s="27">
        <f t="shared" si="180"/>
        <v>277204.85142144922</v>
      </c>
      <c r="BF177" s="27">
        <f t="shared" si="181"/>
        <v>0</v>
      </c>
      <c r="BG177" s="27">
        <f t="shared" si="182"/>
        <v>104.04826583676021</v>
      </c>
      <c r="BH177" s="27">
        <f t="shared" si="183"/>
        <v>312.14479751028063</v>
      </c>
      <c r="BI177" s="27">
        <f t="shared" si="184"/>
        <v>187.28687850616839</v>
      </c>
      <c r="BJ177" s="27">
        <f t="shared" si="185"/>
        <v>83.23861266940817</v>
      </c>
      <c r="BK177" s="7">
        <f t="shared" si="186"/>
        <v>1.3728495294466314</v>
      </c>
      <c r="BL177" s="27">
        <f t="shared" si="197"/>
        <v>686.71855452261741</v>
      </c>
      <c r="BM177" s="7">
        <f t="shared" si="187"/>
        <v>1.8703777955635787</v>
      </c>
      <c r="BN177" s="27">
        <f t="shared" si="188"/>
        <v>2992.6044729017258</v>
      </c>
      <c r="BO177" s="27">
        <f t="shared" si="189"/>
        <v>2842.9742492566393</v>
      </c>
      <c r="BP177" s="7">
        <f t="shared" si="190"/>
        <v>1.8703777955635787</v>
      </c>
      <c r="BQ177" s="27">
        <f t="shared" si="191"/>
        <v>428316.51518405951</v>
      </c>
      <c r="BR177" s="27">
        <f t="shared" si="192"/>
        <v>1179.3589764059241</v>
      </c>
      <c r="BS177" s="27">
        <f t="shared" si="193"/>
        <v>69702.201150769193</v>
      </c>
      <c r="BT177" s="7">
        <f>-SUM(BR$24:BR177)/BR$23</f>
        <v>6.5985703735557619</v>
      </c>
      <c r="BU177" s="27">
        <f t="shared" si="149"/>
        <v>0</v>
      </c>
      <c r="BV177" s="27">
        <f t="shared" si="194"/>
        <v>185492.77445109957</v>
      </c>
      <c r="BW177" s="7">
        <f>-SUM(BU$24:BU177)/BU$23</f>
        <v>15.899018028200768</v>
      </c>
      <c r="BX177" s="14"/>
      <c r="BY177" s="3"/>
      <c r="BZ177" s="3"/>
      <c r="CA177" s="3"/>
      <c r="CB177" s="3"/>
      <c r="CC177" s="3"/>
      <c r="CD177" s="3"/>
      <c r="CE177" s="3"/>
      <c r="CF177" s="3"/>
      <c r="CG177" s="3"/>
      <c r="CH177" s="3"/>
      <c r="CI177" s="3"/>
      <c r="CJ177" s="3"/>
      <c r="CK177" s="3"/>
      <c r="CL177" s="3"/>
      <c r="CM177" s="3"/>
      <c r="CN177" s="3"/>
      <c r="CO177" s="3"/>
    </row>
    <row r="178" spans="1:93" x14ac:dyDescent="0.25">
      <c r="A178" s="23">
        <v>155</v>
      </c>
      <c r="B178" s="27">
        <f t="shared" si="135"/>
        <v>976.89671832809768</v>
      </c>
      <c r="C178" s="27">
        <f t="shared" si="136"/>
        <v>440.74235264094693</v>
      </c>
      <c r="D178" s="27">
        <f t="shared" si="137"/>
        <v>536.15436568715086</v>
      </c>
      <c r="E178" s="27">
        <f t="shared" si="150"/>
        <v>150575.50939692307</v>
      </c>
      <c r="F178" s="27">
        <f t="shared" si="151"/>
        <v>78424.490603076847</v>
      </c>
      <c r="G178" s="27">
        <f t="shared" si="132"/>
        <v>279486.02028857719</v>
      </c>
      <c r="H178" s="27">
        <f t="shared" si="152"/>
        <v>0</v>
      </c>
      <c r="I178" s="27">
        <f t="shared" si="138"/>
        <v>104.262588228545</v>
      </c>
      <c r="J178" s="27">
        <f t="shared" si="139"/>
        <v>312.78776468563501</v>
      </c>
      <c r="K178" s="27">
        <f t="shared" si="140"/>
        <v>187.67265881138101</v>
      </c>
      <c r="L178" s="27">
        <f t="shared" si="141"/>
        <v>83.410070582835999</v>
      </c>
      <c r="M178" s="7">
        <f t="shared" si="142"/>
        <v>1.3756773747004221</v>
      </c>
      <c r="N178" s="27">
        <f t="shared" si="195"/>
        <v>688.13308230839698</v>
      </c>
      <c r="O178" s="7">
        <f t="shared" si="143"/>
        <v>1.8779979462248921</v>
      </c>
      <c r="P178" s="27">
        <f t="shared" si="144"/>
        <v>3004.7967139598272</v>
      </c>
      <c r="Q178" s="27">
        <f t="shared" si="145"/>
        <v>2854.5568782618357</v>
      </c>
      <c r="R178" s="7">
        <f t="shared" si="146"/>
        <v>1.8779979462248921</v>
      </c>
      <c r="S178" s="27">
        <f t="shared" si="133"/>
        <v>430061.52968550031</v>
      </c>
      <c r="T178" s="27">
        <f t="shared" si="147"/>
        <v>1189.5270776253408</v>
      </c>
      <c r="U178" s="27">
        <f t="shared" si="153"/>
        <v>70891.728228394539</v>
      </c>
      <c r="V178" s="7">
        <f>-SUM(T$24:T178)/T$23</f>
        <v>6.6941147171401267</v>
      </c>
      <c r="W178" s="27">
        <f t="shared" si="134"/>
        <v>0</v>
      </c>
      <c r="X178" s="27">
        <f t="shared" si="154"/>
        <v>185492.77445109957</v>
      </c>
      <c r="Y178" s="7">
        <f>-SUM(W$24:W178)/W$23</f>
        <v>15.899018028200768</v>
      </c>
      <c r="Z178" s="29"/>
      <c r="AA178" s="27">
        <f t="shared" si="155"/>
        <v>976.89671832809768</v>
      </c>
      <c r="AB178" s="27">
        <f t="shared" si="156"/>
        <v>440.74235264094693</v>
      </c>
      <c r="AC178" s="27">
        <f t="shared" si="157"/>
        <v>536.15436568715086</v>
      </c>
      <c r="AD178" s="27">
        <f t="shared" si="158"/>
        <v>150575.50939692307</v>
      </c>
      <c r="AE178" s="27">
        <f t="shared" si="159"/>
        <v>78424.490603076847</v>
      </c>
      <c r="AF178" s="27">
        <f t="shared" si="160"/>
        <v>279486.02028857719</v>
      </c>
      <c r="AG178" s="27">
        <f t="shared" si="161"/>
        <v>0</v>
      </c>
      <c r="AH178" s="27">
        <f t="shared" si="162"/>
        <v>104.262588228545</v>
      </c>
      <c r="AI178" s="27">
        <f t="shared" si="163"/>
        <v>312.78776468563501</v>
      </c>
      <c r="AJ178" s="27">
        <f t="shared" si="164"/>
        <v>187.67265881138101</v>
      </c>
      <c r="AK178" s="27">
        <f t="shared" si="165"/>
        <v>83.410070582835999</v>
      </c>
      <c r="AL178" s="7">
        <f t="shared" si="166"/>
        <v>1.3756773747004221</v>
      </c>
      <c r="AM178" s="27">
        <f t="shared" si="196"/>
        <v>688.13308230839698</v>
      </c>
      <c r="AN178" s="7">
        <f t="shared" si="167"/>
        <v>1.8779979462248921</v>
      </c>
      <c r="AO178" s="27">
        <f t="shared" si="168"/>
        <v>3004.7967139598272</v>
      </c>
      <c r="AP178" s="27">
        <f t="shared" si="169"/>
        <v>2854.5568782618357</v>
      </c>
      <c r="AQ178" s="7">
        <f t="shared" si="170"/>
        <v>1.8779979462248921</v>
      </c>
      <c r="AR178" s="27">
        <f t="shared" si="171"/>
        <v>430061.52968550031</v>
      </c>
      <c r="AS178" s="27">
        <f t="shared" si="172"/>
        <v>1189.5270776253408</v>
      </c>
      <c r="AT178" s="27">
        <f t="shared" si="173"/>
        <v>70891.728228394539</v>
      </c>
      <c r="AU178" s="7">
        <f>-SUM(AS$24:AS178)/AS$23</f>
        <v>6.6941147171401267</v>
      </c>
      <c r="AV178" s="27">
        <f t="shared" si="148"/>
        <v>0</v>
      </c>
      <c r="AW178" s="27">
        <f t="shared" si="174"/>
        <v>185492.77445109957</v>
      </c>
      <c r="AX178" s="7">
        <f>-SUM(AV$24:AV178)/AV$23</f>
        <v>15.899018028200768</v>
      </c>
      <c r="AY178" s="28"/>
      <c r="AZ178" s="27">
        <f t="shared" si="175"/>
        <v>976.89671832809768</v>
      </c>
      <c r="BA178" s="27">
        <f t="shared" si="176"/>
        <v>440.74235264094693</v>
      </c>
      <c r="BB178" s="27">
        <f t="shared" si="177"/>
        <v>536.15436568715086</v>
      </c>
      <c r="BC178" s="27">
        <f t="shared" si="178"/>
        <v>150575.50939692307</v>
      </c>
      <c r="BD178" s="27">
        <f t="shared" si="179"/>
        <v>78424.490603076847</v>
      </c>
      <c r="BE178" s="27">
        <f t="shared" si="180"/>
        <v>279486.02028857719</v>
      </c>
      <c r="BF178" s="27">
        <f t="shared" si="181"/>
        <v>0</v>
      </c>
      <c r="BG178" s="27">
        <f t="shared" si="182"/>
        <v>104.262588228545</v>
      </c>
      <c r="BH178" s="27">
        <f t="shared" si="183"/>
        <v>312.78776468563501</v>
      </c>
      <c r="BI178" s="27">
        <f t="shared" si="184"/>
        <v>187.67265881138101</v>
      </c>
      <c r="BJ178" s="27">
        <f t="shared" si="185"/>
        <v>83.410070582835999</v>
      </c>
      <c r="BK178" s="7">
        <f t="shared" si="186"/>
        <v>1.3756773747004221</v>
      </c>
      <c r="BL178" s="27">
        <f t="shared" si="197"/>
        <v>688.13308230839698</v>
      </c>
      <c r="BM178" s="7">
        <f t="shared" si="187"/>
        <v>1.8779979462248921</v>
      </c>
      <c r="BN178" s="27">
        <f t="shared" si="188"/>
        <v>3004.7967139598272</v>
      </c>
      <c r="BO178" s="27">
        <f t="shared" si="189"/>
        <v>2854.5568782618357</v>
      </c>
      <c r="BP178" s="7">
        <f t="shared" si="190"/>
        <v>1.8779979462248921</v>
      </c>
      <c r="BQ178" s="27">
        <f t="shared" si="191"/>
        <v>430061.52968550031</v>
      </c>
      <c r="BR178" s="27">
        <f t="shared" si="192"/>
        <v>1189.5270776253408</v>
      </c>
      <c r="BS178" s="27">
        <f t="shared" si="193"/>
        <v>70891.728228394539</v>
      </c>
      <c r="BT178" s="7">
        <f>-SUM(BR$24:BR178)/BR$23</f>
        <v>6.6941147171401267</v>
      </c>
      <c r="BU178" s="27">
        <f t="shared" si="149"/>
        <v>0</v>
      </c>
      <c r="BV178" s="27">
        <f t="shared" si="194"/>
        <v>185492.77445109957</v>
      </c>
      <c r="BW178" s="7">
        <f>-SUM(BU$24:BU178)/BU$23</f>
        <v>15.899018028200768</v>
      </c>
      <c r="BX178" s="14"/>
      <c r="BY178" s="3"/>
      <c r="BZ178" s="3"/>
      <c r="CA178" s="3"/>
      <c r="CB178" s="3"/>
      <c r="CC178" s="3"/>
      <c r="CD178" s="3"/>
      <c r="CE178" s="3"/>
      <c r="CF178" s="3"/>
      <c r="CG178" s="3"/>
      <c r="CH178" s="3"/>
      <c r="CI178" s="3"/>
      <c r="CJ178" s="3"/>
      <c r="CK178" s="3"/>
      <c r="CL178" s="3"/>
      <c r="CM178" s="3"/>
      <c r="CN178" s="3"/>
      <c r="CO178" s="3"/>
    </row>
    <row r="179" spans="1:93" x14ac:dyDescent="0.25">
      <c r="A179" s="23">
        <v>156</v>
      </c>
      <c r="B179" s="27">
        <f t="shared" si="135"/>
        <v>976.89671832809768</v>
      </c>
      <c r="C179" s="27">
        <f t="shared" si="136"/>
        <v>439.17856907435936</v>
      </c>
      <c r="D179" s="27">
        <f t="shared" si="137"/>
        <v>537.71814925373837</v>
      </c>
      <c r="E179" s="27">
        <f t="shared" si="150"/>
        <v>150037.79124766932</v>
      </c>
      <c r="F179" s="27">
        <f t="shared" si="151"/>
        <v>78962.208752330582</v>
      </c>
      <c r="G179" s="27">
        <f t="shared" si="132"/>
        <v>281775.86234435474</v>
      </c>
      <c r="H179" s="27">
        <f t="shared" si="152"/>
        <v>0</v>
      </c>
      <c r="I179" s="27">
        <f t="shared" si="138"/>
        <v>104.47735208936584</v>
      </c>
      <c r="J179" s="27">
        <f t="shared" si="139"/>
        <v>313.43205626809754</v>
      </c>
      <c r="K179" s="27">
        <f t="shared" si="140"/>
        <v>188.05923376085852</v>
      </c>
      <c r="L179" s="27">
        <f t="shared" si="141"/>
        <v>83.581881671492667</v>
      </c>
      <c r="M179" s="7">
        <f t="shared" si="142"/>
        <v>1.378511044852432</v>
      </c>
      <c r="N179" s="27">
        <f t="shared" si="195"/>
        <v>689.55052378981452</v>
      </c>
      <c r="O179" s="7">
        <f t="shared" si="143"/>
        <v>1.8856491423232498</v>
      </c>
      <c r="P179" s="27">
        <f t="shared" si="144"/>
        <v>3017.0386277171997</v>
      </c>
      <c r="Q179" s="27">
        <f t="shared" si="145"/>
        <v>2866.1866963313396</v>
      </c>
      <c r="R179" s="7">
        <f t="shared" si="146"/>
        <v>1.8856491423232498</v>
      </c>
      <c r="S179" s="27">
        <f t="shared" si="133"/>
        <v>431813.65359202417</v>
      </c>
      <c r="T179" s="27">
        <f t="shared" si="147"/>
        <v>1199.7394542134273</v>
      </c>
      <c r="U179" s="27">
        <f t="shared" si="153"/>
        <v>72091.467682607967</v>
      </c>
      <c r="V179" s="7">
        <f>-SUM(T$24:T179)/T$23</f>
        <v>6.7904793319363863</v>
      </c>
      <c r="W179" s="27">
        <f t="shared" si="134"/>
        <v>0</v>
      </c>
      <c r="X179" s="27">
        <f t="shared" si="154"/>
        <v>185492.77445109957</v>
      </c>
      <c r="Y179" s="7">
        <f>-SUM(W$24:W179)/W$23</f>
        <v>15.899018028200768</v>
      </c>
      <c r="Z179" s="29"/>
      <c r="AA179" s="27">
        <f t="shared" si="155"/>
        <v>976.89671832809768</v>
      </c>
      <c r="AB179" s="27">
        <f t="shared" si="156"/>
        <v>439.17856907435936</v>
      </c>
      <c r="AC179" s="27">
        <f t="shared" si="157"/>
        <v>537.71814925373837</v>
      </c>
      <c r="AD179" s="27">
        <f t="shared" si="158"/>
        <v>150037.79124766932</v>
      </c>
      <c r="AE179" s="27">
        <f t="shared" si="159"/>
        <v>78962.208752330582</v>
      </c>
      <c r="AF179" s="27">
        <f t="shared" si="160"/>
        <v>281775.86234435474</v>
      </c>
      <c r="AG179" s="27">
        <f t="shared" si="161"/>
        <v>0</v>
      </c>
      <c r="AH179" s="27">
        <f t="shared" si="162"/>
        <v>104.47735208936584</v>
      </c>
      <c r="AI179" s="27">
        <f t="shared" si="163"/>
        <v>313.43205626809754</v>
      </c>
      <c r="AJ179" s="27">
        <f t="shared" si="164"/>
        <v>188.05923376085852</v>
      </c>
      <c r="AK179" s="27">
        <f t="shared" si="165"/>
        <v>83.581881671492667</v>
      </c>
      <c r="AL179" s="7">
        <f t="shared" si="166"/>
        <v>1.378511044852432</v>
      </c>
      <c r="AM179" s="27">
        <f t="shared" si="196"/>
        <v>689.55052378981452</v>
      </c>
      <c r="AN179" s="7">
        <f t="shared" si="167"/>
        <v>1.8856491423232498</v>
      </c>
      <c r="AO179" s="27">
        <f t="shared" si="168"/>
        <v>3017.0386277171997</v>
      </c>
      <c r="AP179" s="27">
        <f t="shared" si="169"/>
        <v>2866.1866963313396</v>
      </c>
      <c r="AQ179" s="7">
        <f t="shared" si="170"/>
        <v>1.8856491423232498</v>
      </c>
      <c r="AR179" s="27">
        <f t="shared" si="171"/>
        <v>431813.65359202417</v>
      </c>
      <c r="AS179" s="27">
        <f t="shared" si="172"/>
        <v>1199.7394542134273</v>
      </c>
      <c r="AT179" s="27">
        <f t="shared" si="173"/>
        <v>72091.467682607967</v>
      </c>
      <c r="AU179" s="7">
        <f>-SUM(AS$24:AS179)/AS$23</f>
        <v>6.7904793319363863</v>
      </c>
      <c r="AV179" s="27">
        <f t="shared" si="148"/>
        <v>0</v>
      </c>
      <c r="AW179" s="27">
        <f t="shared" si="174"/>
        <v>185492.77445109957</v>
      </c>
      <c r="AX179" s="7">
        <f>-SUM(AV$24:AV179)/AV$23</f>
        <v>15.899018028200768</v>
      </c>
      <c r="AY179" s="28"/>
      <c r="AZ179" s="27">
        <f t="shared" si="175"/>
        <v>976.89671832809768</v>
      </c>
      <c r="BA179" s="27">
        <f t="shared" si="176"/>
        <v>439.17856907435936</v>
      </c>
      <c r="BB179" s="27">
        <f t="shared" si="177"/>
        <v>537.71814925373837</v>
      </c>
      <c r="BC179" s="27">
        <f t="shared" si="178"/>
        <v>150037.79124766932</v>
      </c>
      <c r="BD179" s="27">
        <f t="shared" si="179"/>
        <v>78962.208752330582</v>
      </c>
      <c r="BE179" s="27">
        <f t="shared" si="180"/>
        <v>281775.86234435474</v>
      </c>
      <c r="BF179" s="27">
        <f t="shared" si="181"/>
        <v>0</v>
      </c>
      <c r="BG179" s="27">
        <f t="shared" si="182"/>
        <v>104.47735208936584</v>
      </c>
      <c r="BH179" s="27">
        <f t="shared" si="183"/>
        <v>313.43205626809754</v>
      </c>
      <c r="BI179" s="27">
        <f t="shared" si="184"/>
        <v>188.05923376085852</v>
      </c>
      <c r="BJ179" s="27">
        <f t="shared" si="185"/>
        <v>83.581881671492667</v>
      </c>
      <c r="BK179" s="7">
        <f t="shared" si="186"/>
        <v>1.378511044852432</v>
      </c>
      <c r="BL179" s="27">
        <f t="shared" si="197"/>
        <v>689.55052378981452</v>
      </c>
      <c r="BM179" s="7">
        <f t="shared" si="187"/>
        <v>1.8856491423232498</v>
      </c>
      <c r="BN179" s="27">
        <f t="shared" si="188"/>
        <v>3017.0386277171997</v>
      </c>
      <c r="BO179" s="27">
        <f t="shared" si="189"/>
        <v>2866.1866963313396</v>
      </c>
      <c r="BP179" s="7">
        <f t="shared" si="190"/>
        <v>1.8856491423232498</v>
      </c>
      <c r="BQ179" s="27">
        <f t="shared" si="191"/>
        <v>431813.65359202417</v>
      </c>
      <c r="BR179" s="27">
        <f t="shared" si="192"/>
        <v>1199.7394542134273</v>
      </c>
      <c r="BS179" s="27">
        <f t="shared" si="193"/>
        <v>72091.467682607967</v>
      </c>
      <c r="BT179" s="7">
        <f>-SUM(BR$24:BR179)/BR$23</f>
        <v>6.7904793319363863</v>
      </c>
      <c r="BU179" s="27">
        <f t="shared" si="149"/>
        <v>0</v>
      </c>
      <c r="BV179" s="27">
        <f t="shared" si="194"/>
        <v>185492.77445109957</v>
      </c>
      <c r="BW179" s="7">
        <f>-SUM(BU$24:BU179)/BU$23</f>
        <v>15.899018028200768</v>
      </c>
      <c r="BX179" s="14"/>
      <c r="BY179" s="3"/>
      <c r="BZ179" s="3"/>
      <c r="CA179" s="3"/>
      <c r="CB179" s="3"/>
      <c r="CC179" s="3"/>
      <c r="CD179" s="3"/>
      <c r="CE179" s="3"/>
      <c r="CF179" s="3"/>
      <c r="CG179" s="3"/>
      <c r="CH179" s="3"/>
      <c r="CI179" s="3"/>
      <c r="CJ179" s="3"/>
      <c r="CK179" s="3"/>
      <c r="CL179" s="3"/>
      <c r="CM179" s="3"/>
      <c r="CN179" s="3"/>
      <c r="CO179" s="3"/>
    </row>
    <row r="180" spans="1:93" x14ac:dyDescent="0.25">
      <c r="A180" s="23">
        <v>157</v>
      </c>
      <c r="B180" s="27">
        <f t="shared" si="135"/>
        <v>976.89671832809768</v>
      </c>
      <c r="C180" s="27">
        <f t="shared" si="136"/>
        <v>437.6102244723694</v>
      </c>
      <c r="D180" s="27">
        <f t="shared" si="137"/>
        <v>539.28649385572851</v>
      </c>
      <c r="E180" s="27">
        <f t="shared" si="150"/>
        <v>149498.50475381358</v>
      </c>
      <c r="F180" s="27">
        <f t="shared" si="151"/>
        <v>79501.495246186314</v>
      </c>
      <c r="G180" s="27">
        <f t="shared" si="132"/>
        <v>284074.41111441387</v>
      </c>
      <c r="H180" s="27">
        <f t="shared" si="152"/>
        <v>0</v>
      </c>
      <c r="I180" s="27">
        <f t="shared" si="138"/>
        <v>104.69255832857664</v>
      </c>
      <c r="J180" s="27">
        <f t="shared" si="139"/>
        <v>314.07767498572991</v>
      </c>
      <c r="K180" s="27">
        <f t="shared" si="140"/>
        <v>188.44660499143797</v>
      </c>
      <c r="L180" s="27">
        <f t="shared" si="141"/>
        <v>83.754046662861313</v>
      </c>
      <c r="M180" s="7">
        <f t="shared" si="142"/>
        <v>1.3813505519009979</v>
      </c>
      <c r="N180" s="27">
        <f t="shared" si="195"/>
        <v>690.9708849686059</v>
      </c>
      <c r="O180" s="7">
        <f t="shared" si="143"/>
        <v>1.8933315103416051</v>
      </c>
      <c r="P180" s="27">
        <f t="shared" si="144"/>
        <v>3029.3304165465679</v>
      </c>
      <c r="Q180" s="27">
        <f t="shared" si="145"/>
        <v>2877.8638957192393</v>
      </c>
      <c r="R180" s="7">
        <f t="shared" si="146"/>
        <v>1.8933315103416051</v>
      </c>
      <c r="S180" s="27">
        <f t="shared" si="133"/>
        <v>433572.91586822754</v>
      </c>
      <c r="T180" s="27">
        <f t="shared" si="147"/>
        <v>1209.9962924225358</v>
      </c>
      <c r="U180" s="27">
        <f t="shared" si="153"/>
        <v>73301.463975030507</v>
      </c>
      <c r="V180" s="7">
        <f>-SUM(T$24:T180)/T$23</f>
        <v>6.8876677891590807</v>
      </c>
      <c r="W180" s="27">
        <f t="shared" si="134"/>
        <v>0</v>
      </c>
      <c r="X180" s="27">
        <f t="shared" si="154"/>
        <v>185492.77445109957</v>
      </c>
      <c r="Y180" s="7">
        <f>-SUM(W$24:W180)/W$23</f>
        <v>15.899018028200768</v>
      </c>
      <c r="Z180" s="29"/>
      <c r="AA180" s="27">
        <f t="shared" si="155"/>
        <v>976.89671832809768</v>
      </c>
      <c r="AB180" s="27">
        <f t="shared" si="156"/>
        <v>437.6102244723694</v>
      </c>
      <c r="AC180" s="27">
        <f t="shared" si="157"/>
        <v>539.28649385572851</v>
      </c>
      <c r="AD180" s="27">
        <f t="shared" si="158"/>
        <v>149498.50475381358</v>
      </c>
      <c r="AE180" s="27">
        <f t="shared" si="159"/>
        <v>79501.495246186314</v>
      </c>
      <c r="AF180" s="27">
        <f t="shared" si="160"/>
        <v>284074.41111441387</v>
      </c>
      <c r="AG180" s="27">
        <f t="shared" si="161"/>
        <v>0</v>
      </c>
      <c r="AH180" s="27">
        <f t="shared" si="162"/>
        <v>104.69255832857664</v>
      </c>
      <c r="AI180" s="27">
        <f t="shared" si="163"/>
        <v>314.07767498572991</v>
      </c>
      <c r="AJ180" s="27">
        <f t="shared" si="164"/>
        <v>188.44660499143797</v>
      </c>
      <c r="AK180" s="27">
        <f t="shared" si="165"/>
        <v>83.754046662861313</v>
      </c>
      <c r="AL180" s="7">
        <f t="shared" si="166"/>
        <v>1.3813505519009979</v>
      </c>
      <c r="AM180" s="27">
        <f t="shared" si="196"/>
        <v>690.9708849686059</v>
      </c>
      <c r="AN180" s="7">
        <f t="shared" si="167"/>
        <v>1.8933315103416051</v>
      </c>
      <c r="AO180" s="27">
        <f t="shared" si="168"/>
        <v>3029.3304165465679</v>
      </c>
      <c r="AP180" s="27">
        <f t="shared" si="169"/>
        <v>2877.8638957192393</v>
      </c>
      <c r="AQ180" s="7">
        <f t="shared" si="170"/>
        <v>1.8933315103416051</v>
      </c>
      <c r="AR180" s="27">
        <f t="shared" si="171"/>
        <v>433572.91586822754</v>
      </c>
      <c r="AS180" s="27">
        <f t="shared" si="172"/>
        <v>1209.9962924225358</v>
      </c>
      <c r="AT180" s="27">
        <f t="shared" si="173"/>
        <v>73301.463975030507</v>
      </c>
      <c r="AU180" s="7">
        <f>-SUM(AS$24:AS180)/AS$23</f>
        <v>6.8876677891590807</v>
      </c>
      <c r="AV180" s="27">
        <f t="shared" si="148"/>
        <v>0</v>
      </c>
      <c r="AW180" s="27">
        <f t="shared" si="174"/>
        <v>185492.77445109957</v>
      </c>
      <c r="AX180" s="7">
        <f>-SUM(AV$24:AV180)/AV$23</f>
        <v>15.899018028200768</v>
      </c>
      <c r="AY180" s="28"/>
      <c r="AZ180" s="27">
        <f t="shared" si="175"/>
        <v>976.89671832809768</v>
      </c>
      <c r="BA180" s="27">
        <f t="shared" si="176"/>
        <v>437.6102244723694</v>
      </c>
      <c r="BB180" s="27">
        <f t="shared" si="177"/>
        <v>539.28649385572851</v>
      </c>
      <c r="BC180" s="27">
        <f t="shared" si="178"/>
        <v>149498.50475381358</v>
      </c>
      <c r="BD180" s="27">
        <f t="shared" si="179"/>
        <v>79501.495246186314</v>
      </c>
      <c r="BE180" s="27">
        <f t="shared" si="180"/>
        <v>284074.41111441387</v>
      </c>
      <c r="BF180" s="27">
        <f t="shared" si="181"/>
        <v>0</v>
      </c>
      <c r="BG180" s="27">
        <f t="shared" si="182"/>
        <v>104.69255832857664</v>
      </c>
      <c r="BH180" s="27">
        <f t="shared" si="183"/>
        <v>314.07767498572991</v>
      </c>
      <c r="BI180" s="27">
        <f t="shared" si="184"/>
        <v>188.44660499143797</v>
      </c>
      <c r="BJ180" s="27">
        <f t="shared" si="185"/>
        <v>83.754046662861313</v>
      </c>
      <c r="BK180" s="7">
        <f t="shared" si="186"/>
        <v>1.3813505519009979</v>
      </c>
      <c r="BL180" s="27">
        <f t="shared" si="197"/>
        <v>690.9708849686059</v>
      </c>
      <c r="BM180" s="7">
        <f t="shared" si="187"/>
        <v>1.8933315103416051</v>
      </c>
      <c r="BN180" s="27">
        <f t="shared" si="188"/>
        <v>3029.3304165465679</v>
      </c>
      <c r="BO180" s="27">
        <f t="shared" si="189"/>
        <v>2877.8638957192393</v>
      </c>
      <c r="BP180" s="7">
        <f t="shared" si="190"/>
        <v>1.8933315103416051</v>
      </c>
      <c r="BQ180" s="27">
        <f t="shared" si="191"/>
        <v>433572.91586822754</v>
      </c>
      <c r="BR180" s="27">
        <f t="shared" si="192"/>
        <v>1209.9962924225358</v>
      </c>
      <c r="BS180" s="27">
        <f t="shared" si="193"/>
        <v>73301.463975030507</v>
      </c>
      <c r="BT180" s="7">
        <f>-SUM(BR$24:BR180)/BR$23</f>
        <v>6.8876677891590807</v>
      </c>
      <c r="BU180" s="27">
        <f t="shared" si="149"/>
        <v>0</v>
      </c>
      <c r="BV180" s="27">
        <f t="shared" si="194"/>
        <v>185492.77445109957</v>
      </c>
      <c r="BW180" s="7">
        <f>-SUM(BU$24:BU180)/BU$23</f>
        <v>15.899018028200768</v>
      </c>
      <c r="BX180" s="14"/>
      <c r="BY180" s="3"/>
      <c r="BZ180" s="3"/>
      <c r="CA180" s="3"/>
      <c r="CB180" s="3"/>
      <c r="CC180" s="3"/>
      <c r="CD180" s="3"/>
      <c r="CE180" s="3"/>
      <c r="CF180" s="3"/>
      <c r="CG180" s="3"/>
      <c r="CH180" s="3"/>
      <c r="CI180" s="3"/>
      <c r="CJ180" s="3"/>
      <c r="CK180" s="3"/>
      <c r="CL180" s="3"/>
      <c r="CM180" s="3"/>
      <c r="CN180" s="3"/>
      <c r="CO180" s="3"/>
    </row>
    <row r="181" spans="1:93" x14ac:dyDescent="0.25">
      <c r="A181" s="23">
        <v>158</v>
      </c>
      <c r="B181" s="27">
        <f t="shared" si="135"/>
        <v>976.89671832809768</v>
      </c>
      <c r="C181" s="27">
        <f t="shared" si="136"/>
        <v>436.03730553195675</v>
      </c>
      <c r="D181" s="27">
        <f t="shared" si="137"/>
        <v>540.85941279614099</v>
      </c>
      <c r="E181" s="27">
        <f t="shared" si="150"/>
        <v>148957.64534101743</v>
      </c>
      <c r="F181" s="27">
        <f t="shared" si="151"/>
        <v>80042.354658982455</v>
      </c>
      <c r="G181" s="27">
        <f t="shared" si="132"/>
        <v>286381.70025569457</v>
      </c>
      <c r="H181" s="27">
        <f t="shared" si="152"/>
        <v>0</v>
      </c>
      <c r="I181" s="27">
        <f t="shared" si="138"/>
        <v>104.90820785740446</v>
      </c>
      <c r="J181" s="27">
        <f t="shared" si="139"/>
        <v>314.72462357221343</v>
      </c>
      <c r="K181" s="27">
        <f t="shared" si="140"/>
        <v>188.83477414332805</v>
      </c>
      <c r="L181" s="27">
        <f t="shared" si="141"/>
        <v>83.92656628592357</v>
      </c>
      <c r="M181" s="7">
        <f t="shared" si="142"/>
        <v>1.3841959078691708</v>
      </c>
      <c r="N181" s="27">
        <f t="shared" si="195"/>
        <v>692.39417185886964</v>
      </c>
      <c r="O181" s="7">
        <f t="shared" si="143"/>
        <v>1.9010451772782186</v>
      </c>
      <c r="P181" s="27">
        <f t="shared" si="144"/>
        <v>3041.6722836451499</v>
      </c>
      <c r="Q181" s="27">
        <f t="shared" si="145"/>
        <v>2889.5886694628925</v>
      </c>
      <c r="R181" s="7">
        <f t="shared" si="146"/>
        <v>1.9010451772782186</v>
      </c>
      <c r="S181" s="27">
        <f t="shared" si="133"/>
        <v>435339.34559671208</v>
      </c>
      <c r="T181" s="27">
        <f t="shared" si="147"/>
        <v>1220.2977792759254</v>
      </c>
      <c r="U181" s="27">
        <f t="shared" si="153"/>
        <v>74521.761754306426</v>
      </c>
      <c r="V181" s="7">
        <f>-SUM(T$24:T181)/T$23</f>
        <v>6.9856836750446965</v>
      </c>
      <c r="W181" s="27">
        <f t="shared" si="134"/>
        <v>0</v>
      </c>
      <c r="X181" s="27">
        <f t="shared" si="154"/>
        <v>185492.77445109957</v>
      </c>
      <c r="Y181" s="7">
        <f>-SUM(W$24:W181)/W$23</f>
        <v>15.899018028200768</v>
      </c>
      <c r="Z181" s="29"/>
      <c r="AA181" s="27">
        <f t="shared" si="155"/>
        <v>976.89671832809768</v>
      </c>
      <c r="AB181" s="27">
        <f t="shared" si="156"/>
        <v>436.03730553195675</v>
      </c>
      <c r="AC181" s="27">
        <f t="shared" si="157"/>
        <v>540.85941279614099</v>
      </c>
      <c r="AD181" s="27">
        <f t="shared" si="158"/>
        <v>148957.64534101743</v>
      </c>
      <c r="AE181" s="27">
        <f t="shared" si="159"/>
        <v>80042.354658982455</v>
      </c>
      <c r="AF181" s="27">
        <f t="shared" si="160"/>
        <v>286381.70025569457</v>
      </c>
      <c r="AG181" s="27">
        <f t="shared" si="161"/>
        <v>0</v>
      </c>
      <c r="AH181" s="27">
        <f t="shared" si="162"/>
        <v>104.90820785740446</v>
      </c>
      <c r="AI181" s="27">
        <f t="shared" si="163"/>
        <v>314.72462357221343</v>
      </c>
      <c r="AJ181" s="27">
        <f t="shared" si="164"/>
        <v>188.83477414332805</v>
      </c>
      <c r="AK181" s="27">
        <f t="shared" si="165"/>
        <v>83.92656628592357</v>
      </c>
      <c r="AL181" s="7">
        <f t="shared" si="166"/>
        <v>1.3841959078691708</v>
      </c>
      <c r="AM181" s="27">
        <f t="shared" si="196"/>
        <v>692.39417185886964</v>
      </c>
      <c r="AN181" s="7">
        <f t="shared" si="167"/>
        <v>1.9010451772782186</v>
      </c>
      <c r="AO181" s="27">
        <f t="shared" si="168"/>
        <v>3041.6722836451499</v>
      </c>
      <c r="AP181" s="27">
        <f t="shared" si="169"/>
        <v>2889.5886694628925</v>
      </c>
      <c r="AQ181" s="7">
        <f t="shared" si="170"/>
        <v>1.9010451772782186</v>
      </c>
      <c r="AR181" s="27">
        <f t="shared" si="171"/>
        <v>435339.34559671208</v>
      </c>
      <c r="AS181" s="27">
        <f t="shared" si="172"/>
        <v>1220.2977792759254</v>
      </c>
      <c r="AT181" s="27">
        <f t="shared" si="173"/>
        <v>74521.761754306426</v>
      </c>
      <c r="AU181" s="7">
        <f>-SUM(AS$24:AS181)/AS$23</f>
        <v>6.9856836750446965</v>
      </c>
      <c r="AV181" s="27">
        <f t="shared" si="148"/>
        <v>0</v>
      </c>
      <c r="AW181" s="27">
        <f t="shared" si="174"/>
        <v>185492.77445109957</v>
      </c>
      <c r="AX181" s="7">
        <f>-SUM(AV$24:AV181)/AV$23</f>
        <v>15.899018028200768</v>
      </c>
      <c r="AY181" s="28"/>
      <c r="AZ181" s="27">
        <f t="shared" si="175"/>
        <v>976.89671832809768</v>
      </c>
      <c r="BA181" s="27">
        <f t="shared" si="176"/>
        <v>436.03730553195675</v>
      </c>
      <c r="BB181" s="27">
        <f t="shared" si="177"/>
        <v>540.85941279614099</v>
      </c>
      <c r="BC181" s="27">
        <f t="shared" si="178"/>
        <v>148957.64534101743</v>
      </c>
      <c r="BD181" s="27">
        <f t="shared" si="179"/>
        <v>80042.354658982455</v>
      </c>
      <c r="BE181" s="27">
        <f t="shared" si="180"/>
        <v>286381.70025569457</v>
      </c>
      <c r="BF181" s="27">
        <f t="shared" si="181"/>
        <v>0</v>
      </c>
      <c r="BG181" s="27">
        <f t="shared" si="182"/>
        <v>104.90820785740446</v>
      </c>
      <c r="BH181" s="27">
        <f t="shared" si="183"/>
        <v>314.72462357221343</v>
      </c>
      <c r="BI181" s="27">
        <f t="shared" si="184"/>
        <v>188.83477414332805</v>
      </c>
      <c r="BJ181" s="27">
        <f t="shared" si="185"/>
        <v>83.92656628592357</v>
      </c>
      <c r="BK181" s="7">
        <f t="shared" si="186"/>
        <v>1.3841959078691708</v>
      </c>
      <c r="BL181" s="27">
        <f t="shared" si="197"/>
        <v>692.39417185886964</v>
      </c>
      <c r="BM181" s="7">
        <f t="shared" si="187"/>
        <v>1.9010451772782186</v>
      </c>
      <c r="BN181" s="27">
        <f t="shared" si="188"/>
        <v>3041.6722836451499</v>
      </c>
      <c r="BO181" s="27">
        <f t="shared" si="189"/>
        <v>2889.5886694628925</v>
      </c>
      <c r="BP181" s="7">
        <f t="shared" si="190"/>
        <v>1.9010451772782186</v>
      </c>
      <c r="BQ181" s="27">
        <f t="shared" si="191"/>
        <v>435339.34559671208</v>
      </c>
      <c r="BR181" s="27">
        <f t="shared" si="192"/>
        <v>1220.2977792759254</v>
      </c>
      <c r="BS181" s="27">
        <f t="shared" si="193"/>
        <v>74521.761754306426</v>
      </c>
      <c r="BT181" s="7">
        <f>-SUM(BR$24:BR181)/BR$23</f>
        <v>6.9856836750446965</v>
      </c>
      <c r="BU181" s="27">
        <f t="shared" si="149"/>
        <v>0</v>
      </c>
      <c r="BV181" s="27">
        <f t="shared" si="194"/>
        <v>185492.77445109957</v>
      </c>
      <c r="BW181" s="7">
        <f>-SUM(BU$24:BU181)/BU$23</f>
        <v>15.899018028200768</v>
      </c>
      <c r="BX181" s="14"/>
      <c r="BY181" s="3"/>
      <c r="BZ181" s="3"/>
      <c r="CA181" s="3"/>
      <c r="CB181" s="3"/>
      <c r="CC181" s="3"/>
      <c r="CD181" s="3"/>
      <c r="CE181" s="3"/>
      <c r="CF181" s="3"/>
      <c r="CG181" s="3"/>
      <c r="CH181" s="3"/>
      <c r="CI181" s="3"/>
      <c r="CJ181" s="3"/>
      <c r="CK181" s="3"/>
      <c r="CL181" s="3"/>
      <c r="CM181" s="3"/>
      <c r="CN181" s="3"/>
      <c r="CO181" s="3"/>
    </row>
    <row r="182" spans="1:93" x14ac:dyDescent="0.25">
      <c r="A182" s="23">
        <v>159</v>
      </c>
      <c r="B182" s="27">
        <f t="shared" si="135"/>
        <v>976.89671832809768</v>
      </c>
      <c r="C182" s="27">
        <f t="shared" si="136"/>
        <v>434.45979891130139</v>
      </c>
      <c r="D182" s="27">
        <f t="shared" si="137"/>
        <v>542.4369194167964</v>
      </c>
      <c r="E182" s="27">
        <f t="shared" si="150"/>
        <v>148415.20842160063</v>
      </c>
      <c r="F182" s="27">
        <f t="shared" si="151"/>
        <v>80584.79157839925</v>
      </c>
      <c r="G182" s="27">
        <f t="shared" si="132"/>
        <v>288697.76355696481</v>
      </c>
      <c r="H182" s="27">
        <f t="shared" si="152"/>
        <v>0</v>
      </c>
      <c r="I182" s="27">
        <f t="shared" si="138"/>
        <v>105.12430158895334</v>
      </c>
      <c r="J182" s="27">
        <f t="shared" si="139"/>
        <v>315.37290476686002</v>
      </c>
      <c r="K182" s="27">
        <f t="shared" si="140"/>
        <v>189.22374286011603</v>
      </c>
      <c r="L182" s="27">
        <f t="shared" si="141"/>
        <v>84.099441271162675</v>
      </c>
      <c r="M182" s="7">
        <f t="shared" si="142"/>
        <v>1.3870471248047676</v>
      </c>
      <c r="N182" s="27">
        <f t="shared" si="195"/>
        <v>693.82039048709203</v>
      </c>
      <c r="O182" s="7">
        <f t="shared" si="143"/>
        <v>1.9087902706487578</v>
      </c>
      <c r="P182" s="27">
        <f t="shared" si="144"/>
        <v>3054.0644330380123</v>
      </c>
      <c r="Q182" s="27">
        <f t="shared" si="145"/>
        <v>2901.3612113861118</v>
      </c>
      <c r="R182" s="7">
        <f t="shared" si="146"/>
        <v>1.9087902706487578</v>
      </c>
      <c r="S182" s="27">
        <f t="shared" si="133"/>
        <v>437112.97197856556</v>
      </c>
      <c r="T182" s="27">
        <f t="shared" si="147"/>
        <v>1230.6441025709221</v>
      </c>
      <c r="U182" s="27">
        <f t="shared" si="153"/>
        <v>75752.405856877347</v>
      </c>
      <c r="V182" s="7">
        <f>-SUM(T$24:T182)/T$23</f>
        <v>7.0845305909138467</v>
      </c>
      <c r="W182" s="27">
        <f t="shared" si="134"/>
        <v>0</v>
      </c>
      <c r="X182" s="27">
        <f t="shared" si="154"/>
        <v>185492.77445109957</v>
      </c>
      <c r="Y182" s="7">
        <f>-SUM(W$24:W182)/W$23</f>
        <v>15.899018028200768</v>
      </c>
      <c r="Z182" s="29"/>
      <c r="AA182" s="27">
        <f t="shared" si="155"/>
        <v>976.89671832809768</v>
      </c>
      <c r="AB182" s="27">
        <f t="shared" si="156"/>
        <v>434.45979891130139</v>
      </c>
      <c r="AC182" s="27">
        <f t="shared" si="157"/>
        <v>542.4369194167964</v>
      </c>
      <c r="AD182" s="27">
        <f t="shared" si="158"/>
        <v>148415.20842160063</v>
      </c>
      <c r="AE182" s="27">
        <f t="shared" si="159"/>
        <v>80584.79157839925</v>
      </c>
      <c r="AF182" s="27">
        <f t="shared" si="160"/>
        <v>288697.76355696481</v>
      </c>
      <c r="AG182" s="27">
        <f t="shared" si="161"/>
        <v>0</v>
      </c>
      <c r="AH182" s="27">
        <f t="shared" si="162"/>
        <v>105.12430158895334</v>
      </c>
      <c r="AI182" s="27">
        <f t="shared" si="163"/>
        <v>315.37290476686002</v>
      </c>
      <c r="AJ182" s="27">
        <f t="shared" si="164"/>
        <v>189.22374286011603</v>
      </c>
      <c r="AK182" s="27">
        <f t="shared" si="165"/>
        <v>84.099441271162675</v>
      </c>
      <c r="AL182" s="7">
        <f t="shared" si="166"/>
        <v>1.3870471248047676</v>
      </c>
      <c r="AM182" s="27">
        <f t="shared" si="196"/>
        <v>693.82039048709203</v>
      </c>
      <c r="AN182" s="7">
        <f t="shared" si="167"/>
        <v>1.9087902706487578</v>
      </c>
      <c r="AO182" s="27">
        <f t="shared" si="168"/>
        <v>3054.0644330380123</v>
      </c>
      <c r="AP182" s="27">
        <f t="shared" si="169"/>
        <v>2901.3612113861118</v>
      </c>
      <c r="AQ182" s="7">
        <f t="shared" si="170"/>
        <v>1.9087902706487578</v>
      </c>
      <c r="AR182" s="27">
        <f t="shared" si="171"/>
        <v>437112.97197856556</v>
      </c>
      <c r="AS182" s="27">
        <f t="shared" si="172"/>
        <v>1230.6441025709221</v>
      </c>
      <c r="AT182" s="27">
        <f t="shared" si="173"/>
        <v>75752.405856877347</v>
      </c>
      <c r="AU182" s="7">
        <f>-SUM(AS$24:AS182)/AS$23</f>
        <v>7.0845305909138467</v>
      </c>
      <c r="AV182" s="27">
        <f t="shared" si="148"/>
        <v>0</v>
      </c>
      <c r="AW182" s="27">
        <f t="shared" si="174"/>
        <v>185492.77445109957</v>
      </c>
      <c r="AX182" s="7">
        <f>-SUM(AV$24:AV182)/AV$23</f>
        <v>15.899018028200768</v>
      </c>
      <c r="AY182" s="28"/>
      <c r="AZ182" s="27">
        <f t="shared" si="175"/>
        <v>976.89671832809768</v>
      </c>
      <c r="BA182" s="27">
        <f t="shared" si="176"/>
        <v>434.45979891130139</v>
      </c>
      <c r="BB182" s="27">
        <f t="shared" si="177"/>
        <v>542.4369194167964</v>
      </c>
      <c r="BC182" s="27">
        <f t="shared" si="178"/>
        <v>148415.20842160063</v>
      </c>
      <c r="BD182" s="27">
        <f t="shared" si="179"/>
        <v>80584.79157839925</v>
      </c>
      <c r="BE182" s="27">
        <f t="shared" si="180"/>
        <v>288697.76355696481</v>
      </c>
      <c r="BF182" s="27">
        <f t="shared" si="181"/>
        <v>0</v>
      </c>
      <c r="BG182" s="27">
        <f t="shared" si="182"/>
        <v>105.12430158895334</v>
      </c>
      <c r="BH182" s="27">
        <f t="shared" si="183"/>
        <v>315.37290476686002</v>
      </c>
      <c r="BI182" s="27">
        <f t="shared" si="184"/>
        <v>189.22374286011603</v>
      </c>
      <c r="BJ182" s="27">
        <f t="shared" si="185"/>
        <v>84.099441271162675</v>
      </c>
      <c r="BK182" s="7">
        <f t="shared" si="186"/>
        <v>1.3870471248047676</v>
      </c>
      <c r="BL182" s="27">
        <f t="shared" si="197"/>
        <v>693.82039048709203</v>
      </c>
      <c r="BM182" s="7">
        <f t="shared" si="187"/>
        <v>1.9087902706487578</v>
      </c>
      <c r="BN182" s="27">
        <f t="shared" si="188"/>
        <v>3054.0644330380123</v>
      </c>
      <c r="BO182" s="27">
        <f t="shared" si="189"/>
        <v>2901.3612113861118</v>
      </c>
      <c r="BP182" s="7">
        <f t="shared" si="190"/>
        <v>1.9087902706487578</v>
      </c>
      <c r="BQ182" s="27">
        <f t="shared" si="191"/>
        <v>437112.97197856556</v>
      </c>
      <c r="BR182" s="27">
        <f t="shared" si="192"/>
        <v>1230.6441025709221</v>
      </c>
      <c r="BS182" s="27">
        <f t="shared" si="193"/>
        <v>75752.405856877347</v>
      </c>
      <c r="BT182" s="7">
        <f>-SUM(BR$24:BR182)/BR$23</f>
        <v>7.0845305909138467</v>
      </c>
      <c r="BU182" s="27">
        <f t="shared" si="149"/>
        <v>0</v>
      </c>
      <c r="BV182" s="27">
        <f t="shared" si="194"/>
        <v>185492.77445109957</v>
      </c>
      <c r="BW182" s="7">
        <f>-SUM(BU$24:BU182)/BU$23</f>
        <v>15.899018028200768</v>
      </c>
      <c r="BX182" s="14"/>
      <c r="BY182" s="3"/>
      <c r="BZ182" s="3"/>
      <c r="CA182" s="3"/>
      <c r="CB182" s="3"/>
      <c r="CC182" s="3"/>
      <c r="CD182" s="3"/>
      <c r="CE182" s="3"/>
      <c r="CF182" s="3"/>
      <c r="CG182" s="3"/>
      <c r="CH182" s="3"/>
      <c r="CI182" s="3"/>
      <c r="CJ182" s="3"/>
      <c r="CK182" s="3"/>
      <c r="CL182" s="3"/>
      <c r="CM182" s="3"/>
      <c r="CN182" s="3"/>
      <c r="CO182" s="3"/>
    </row>
    <row r="183" spans="1:93" x14ac:dyDescent="0.25">
      <c r="A183" s="23">
        <v>160</v>
      </c>
      <c r="B183" s="27">
        <f t="shared" si="135"/>
        <v>976.89671832809768</v>
      </c>
      <c r="C183" s="27">
        <f t="shared" si="136"/>
        <v>432.87769122966904</v>
      </c>
      <c r="D183" s="27">
        <f t="shared" si="137"/>
        <v>544.01902709842864</v>
      </c>
      <c r="E183" s="27">
        <f t="shared" si="150"/>
        <v>147871.1893945022</v>
      </c>
      <c r="F183" s="27">
        <f t="shared" si="151"/>
        <v>81128.810605497682</v>
      </c>
      <c r="G183" s="27">
        <f t="shared" si="132"/>
        <v>291022.63493934227</v>
      </c>
      <c r="H183" s="27">
        <f t="shared" si="152"/>
        <v>0</v>
      </c>
      <c r="I183" s="27">
        <f t="shared" si="138"/>
        <v>105.34084043820815</v>
      </c>
      <c r="J183" s="27">
        <f t="shared" si="139"/>
        <v>316.0225213146245</v>
      </c>
      <c r="K183" s="27">
        <f t="shared" si="140"/>
        <v>189.6135127887747</v>
      </c>
      <c r="L183" s="27">
        <f t="shared" si="141"/>
        <v>84.272672350566523</v>
      </c>
      <c r="M183" s="7">
        <f t="shared" si="142"/>
        <v>1.3899042147804215</v>
      </c>
      <c r="N183" s="27">
        <f t="shared" si="195"/>
        <v>695.24954689217384</v>
      </c>
      <c r="O183" s="7">
        <f t="shared" si="143"/>
        <v>1.9165669184884044</v>
      </c>
      <c r="P183" s="27">
        <f t="shared" si="144"/>
        <v>3066.507069581447</v>
      </c>
      <c r="Q183" s="27">
        <f t="shared" si="145"/>
        <v>2913.1817161023746</v>
      </c>
      <c r="R183" s="7">
        <f t="shared" si="146"/>
        <v>1.9165669184884044</v>
      </c>
      <c r="S183" s="27">
        <f t="shared" si="133"/>
        <v>438893.82433384459</v>
      </c>
      <c r="T183" s="27">
        <f t="shared" si="147"/>
        <v>1241.0354508821031</v>
      </c>
      <c r="U183" s="27">
        <f t="shared" si="153"/>
        <v>76993.441307759451</v>
      </c>
      <c r="V183" s="7">
        <f>-SUM(T$24:T183)/T$23</f>
        <v>7.1842121532336947</v>
      </c>
      <c r="W183" s="27">
        <f t="shared" si="134"/>
        <v>0</v>
      </c>
      <c r="X183" s="27">
        <f t="shared" si="154"/>
        <v>185492.77445109957</v>
      </c>
      <c r="Y183" s="7">
        <f>-SUM(W$24:W183)/W$23</f>
        <v>15.899018028200768</v>
      </c>
      <c r="Z183" s="29"/>
      <c r="AA183" s="27">
        <f t="shared" si="155"/>
        <v>976.89671832809768</v>
      </c>
      <c r="AB183" s="27">
        <f t="shared" si="156"/>
        <v>432.87769122966904</v>
      </c>
      <c r="AC183" s="27">
        <f t="shared" si="157"/>
        <v>544.01902709842864</v>
      </c>
      <c r="AD183" s="27">
        <f t="shared" si="158"/>
        <v>147871.1893945022</v>
      </c>
      <c r="AE183" s="27">
        <f t="shared" si="159"/>
        <v>81128.810605497682</v>
      </c>
      <c r="AF183" s="27">
        <f t="shared" si="160"/>
        <v>291022.63493934227</v>
      </c>
      <c r="AG183" s="27">
        <f t="shared" si="161"/>
        <v>0</v>
      </c>
      <c r="AH183" s="27">
        <f t="shared" si="162"/>
        <v>105.34084043820815</v>
      </c>
      <c r="AI183" s="27">
        <f t="shared" si="163"/>
        <v>316.0225213146245</v>
      </c>
      <c r="AJ183" s="27">
        <f t="shared" si="164"/>
        <v>189.6135127887747</v>
      </c>
      <c r="AK183" s="27">
        <f t="shared" si="165"/>
        <v>84.272672350566523</v>
      </c>
      <c r="AL183" s="7">
        <f t="shared" si="166"/>
        <v>1.3899042147804215</v>
      </c>
      <c r="AM183" s="27">
        <f t="shared" si="196"/>
        <v>695.24954689217384</v>
      </c>
      <c r="AN183" s="7">
        <f t="shared" si="167"/>
        <v>1.9165669184884044</v>
      </c>
      <c r="AO183" s="27">
        <f t="shared" si="168"/>
        <v>3066.507069581447</v>
      </c>
      <c r="AP183" s="27">
        <f t="shared" si="169"/>
        <v>2913.1817161023746</v>
      </c>
      <c r="AQ183" s="7">
        <f t="shared" si="170"/>
        <v>1.9165669184884044</v>
      </c>
      <c r="AR183" s="27">
        <f t="shared" si="171"/>
        <v>438893.82433384459</v>
      </c>
      <c r="AS183" s="27">
        <f t="shared" si="172"/>
        <v>1241.0354508821031</v>
      </c>
      <c r="AT183" s="27">
        <f t="shared" si="173"/>
        <v>76993.441307759451</v>
      </c>
      <c r="AU183" s="7">
        <f>-SUM(AS$24:AS183)/AS$23</f>
        <v>7.1842121532336947</v>
      </c>
      <c r="AV183" s="27">
        <f t="shared" si="148"/>
        <v>0</v>
      </c>
      <c r="AW183" s="27">
        <f t="shared" si="174"/>
        <v>185492.77445109957</v>
      </c>
      <c r="AX183" s="7">
        <f>-SUM(AV$24:AV183)/AV$23</f>
        <v>15.899018028200768</v>
      </c>
      <c r="AY183" s="28"/>
      <c r="AZ183" s="27">
        <f t="shared" si="175"/>
        <v>976.89671832809768</v>
      </c>
      <c r="BA183" s="27">
        <f t="shared" si="176"/>
        <v>432.87769122966904</v>
      </c>
      <c r="BB183" s="27">
        <f t="shared" si="177"/>
        <v>544.01902709842864</v>
      </c>
      <c r="BC183" s="27">
        <f t="shared" si="178"/>
        <v>147871.1893945022</v>
      </c>
      <c r="BD183" s="27">
        <f t="shared" si="179"/>
        <v>81128.810605497682</v>
      </c>
      <c r="BE183" s="27">
        <f t="shared" si="180"/>
        <v>291022.63493934227</v>
      </c>
      <c r="BF183" s="27">
        <f t="shared" si="181"/>
        <v>0</v>
      </c>
      <c r="BG183" s="27">
        <f t="shared" si="182"/>
        <v>105.34084043820815</v>
      </c>
      <c r="BH183" s="27">
        <f t="shared" si="183"/>
        <v>316.0225213146245</v>
      </c>
      <c r="BI183" s="27">
        <f t="shared" si="184"/>
        <v>189.6135127887747</v>
      </c>
      <c r="BJ183" s="27">
        <f t="shared" si="185"/>
        <v>84.272672350566523</v>
      </c>
      <c r="BK183" s="7">
        <f t="shared" si="186"/>
        <v>1.3899042147804215</v>
      </c>
      <c r="BL183" s="27">
        <f t="shared" si="197"/>
        <v>695.24954689217384</v>
      </c>
      <c r="BM183" s="7">
        <f t="shared" si="187"/>
        <v>1.9165669184884044</v>
      </c>
      <c r="BN183" s="27">
        <f t="shared" si="188"/>
        <v>3066.507069581447</v>
      </c>
      <c r="BO183" s="27">
        <f t="shared" si="189"/>
        <v>2913.1817161023746</v>
      </c>
      <c r="BP183" s="7">
        <f t="shared" si="190"/>
        <v>1.9165669184884044</v>
      </c>
      <c r="BQ183" s="27">
        <f t="shared" si="191"/>
        <v>438893.82433384459</v>
      </c>
      <c r="BR183" s="27">
        <f t="shared" si="192"/>
        <v>1241.0354508821031</v>
      </c>
      <c r="BS183" s="27">
        <f t="shared" si="193"/>
        <v>76993.441307759451</v>
      </c>
      <c r="BT183" s="7">
        <f>-SUM(BR$24:BR183)/BR$23</f>
        <v>7.1842121532336947</v>
      </c>
      <c r="BU183" s="27">
        <f t="shared" si="149"/>
        <v>0</v>
      </c>
      <c r="BV183" s="27">
        <f t="shared" si="194"/>
        <v>185492.77445109957</v>
      </c>
      <c r="BW183" s="7">
        <f>-SUM(BU$24:BU183)/BU$23</f>
        <v>15.899018028200768</v>
      </c>
      <c r="BX183" s="14"/>
      <c r="BY183" s="3"/>
      <c r="BZ183" s="3"/>
      <c r="CA183" s="3"/>
      <c r="CB183" s="3"/>
      <c r="CC183" s="3"/>
      <c r="CD183" s="3"/>
      <c r="CE183" s="3"/>
      <c r="CF183" s="3"/>
      <c r="CG183" s="3"/>
      <c r="CH183" s="3"/>
      <c r="CI183" s="3"/>
      <c r="CJ183" s="3"/>
      <c r="CK183" s="3"/>
      <c r="CL183" s="3"/>
      <c r="CM183" s="3"/>
      <c r="CN183" s="3"/>
      <c r="CO183" s="3"/>
    </row>
    <row r="184" spans="1:93" x14ac:dyDescent="0.25">
      <c r="A184" s="23">
        <v>161</v>
      </c>
      <c r="B184" s="27">
        <f t="shared" si="135"/>
        <v>976.89671832809768</v>
      </c>
      <c r="C184" s="27">
        <f t="shared" si="136"/>
        <v>431.29096906729859</v>
      </c>
      <c r="D184" s="27">
        <f t="shared" si="137"/>
        <v>545.60574926079914</v>
      </c>
      <c r="E184" s="27">
        <f t="shared" si="150"/>
        <v>147325.58364524139</v>
      </c>
      <c r="F184" s="27">
        <f t="shared" si="151"/>
        <v>81674.416354758476</v>
      </c>
      <c r="G184" s="27">
        <f t="shared" si="132"/>
        <v>293356.34845681797</v>
      </c>
      <c r="H184" s="27">
        <f t="shared" si="152"/>
        <v>0</v>
      </c>
      <c r="I184" s="27">
        <f t="shared" si="138"/>
        <v>105.5578253220385</v>
      </c>
      <c r="J184" s="27">
        <f t="shared" si="139"/>
        <v>316.67347596611552</v>
      </c>
      <c r="K184" s="27">
        <f t="shared" si="140"/>
        <v>190.00408557966932</v>
      </c>
      <c r="L184" s="27">
        <f t="shared" si="141"/>
        <v>84.446260257630797</v>
      </c>
      <c r="M184" s="7">
        <f t="shared" si="142"/>
        <v>1.3927671898936336</v>
      </c>
      <c r="N184" s="27">
        <f t="shared" si="195"/>
        <v>696.68164712545411</v>
      </c>
      <c r="O184" s="7">
        <f t="shared" si="143"/>
        <v>1.9243752493539716</v>
      </c>
      <c r="P184" s="27">
        <f t="shared" si="144"/>
        <v>3079.0003989663546</v>
      </c>
      <c r="Q184" s="27">
        <f t="shared" si="145"/>
        <v>2925.0503790180369</v>
      </c>
      <c r="R184" s="7">
        <f t="shared" si="146"/>
        <v>1.9243752493539716</v>
      </c>
      <c r="S184" s="27">
        <f t="shared" si="133"/>
        <v>440681.93210205948</v>
      </c>
      <c r="T184" s="27">
        <f t="shared" si="147"/>
        <v>1251.472013564485</v>
      </c>
      <c r="U184" s="27">
        <f t="shared" si="153"/>
        <v>78244.91332132394</v>
      </c>
      <c r="V184" s="7">
        <f>-SUM(T$24:T184)/T$23</f>
        <v>7.2847319936806416</v>
      </c>
      <c r="W184" s="27">
        <f t="shared" si="134"/>
        <v>0</v>
      </c>
      <c r="X184" s="27">
        <f t="shared" si="154"/>
        <v>185492.77445109957</v>
      </c>
      <c r="Y184" s="7">
        <f>-SUM(W$24:W184)/W$23</f>
        <v>15.899018028200768</v>
      </c>
      <c r="Z184" s="29"/>
      <c r="AA184" s="27">
        <f t="shared" si="155"/>
        <v>976.89671832809768</v>
      </c>
      <c r="AB184" s="27">
        <f t="shared" si="156"/>
        <v>431.29096906729859</v>
      </c>
      <c r="AC184" s="27">
        <f t="shared" si="157"/>
        <v>545.60574926079914</v>
      </c>
      <c r="AD184" s="27">
        <f t="shared" si="158"/>
        <v>147325.58364524139</v>
      </c>
      <c r="AE184" s="27">
        <f t="shared" si="159"/>
        <v>81674.416354758476</v>
      </c>
      <c r="AF184" s="27">
        <f t="shared" si="160"/>
        <v>293356.34845681797</v>
      </c>
      <c r="AG184" s="27">
        <f t="shared" si="161"/>
        <v>0</v>
      </c>
      <c r="AH184" s="27">
        <f t="shared" si="162"/>
        <v>105.5578253220385</v>
      </c>
      <c r="AI184" s="27">
        <f t="shared" si="163"/>
        <v>316.67347596611552</v>
      </c>
      <c r="AJ184" s="27">
        <f t="shared" si="164"/>
        <v>190.00408557966932</v>
      </c>
      <c r="AK184" s="27">
        <f t="shared" si="165"/>
        <v>84.446260257630797</v>
      </c>
      <c r="AL184" s="7">
        <f t="shared" si="166"/>
        <v>1.3927671898936336</v>
      </c>
      <c r="AM184" s="27">
        <f t="shared" si="196"/>
        <v>696.68164712545411</v>
      </c>
      <c r="AN184" s="7">
        <f t="shared" si="167"/>
        <v>1.9243752493539716</v>
      </c>
      <c r="AO184" s="27">
        <f t="shared" si="168"/>
        <v>3079.0003989663546</v>
      </c>
      <c r="AP184" s="27">
        <f t="shared" si="169"/>
        <v>2925.0503790180369</v>
      </c>
      <c r="AQ184" s="7">
        <f t="shared" si="170"/>
        <v>1.9243752493539716</v>
      </c>
      <c r="AR184" s="27">
        <f t="shared" si="171"/>
        <v>440681.93210205948</v>
      </c>
      <c r="AS184" s="27">
        <f t="shared" si="172"/>
        <v>1251.472013564485</v>
      </c>
      <c r="AT184" s="27">
        <f t="shared" si="173"/>
        <v>78244.91332132394</v>
      </c>
      <c r="AU184" s="7">
        <f>-SUM(AS$24:AS184)/AS$23</f>
        <v>7.2847319936806416</v>
      </c>
      <c r="AV184" s="27">
        <f t="shared" si="148"/>
        <v>0</v>
      </c>
      <c r="AW184" s="27">
        <f t="shared" si="174"/>
        <v>185492.77445109957</v>
      </c>
      <c r="AX184" s="7">
        <f>-SUM(AV$24:AV184)/AV$23</f>
        <v>15.899018028200768</v>
      </c>
      <c r="AY184" s="28"/>
      <c r="AZ184" s="27">
        <f t="shared" si="175"/>
        <v>976.89671832809768</v>
      </c>
      <c r="BA184" s="27">
        <f t="shared" si="176"/>
        <v>431.29096906729859</v>
      </c>
      <c r="BB184" s="27">
        <f t="shared" si="177"/>
        <v>545.60574926079914</v>
      </c>
      <c r="BC184" s="27">
        <f t="shared" si="178"/>
        <v>147325.58364524139</v>
      </c>
      <c r="BD184" s="27">
        <f t="shared" si="179"/>
        <v>81674.416354758476</v>
      </c>
      <c r="BE184" s="27">
        <f t="shared" si="180"/>
        <v>293356.34845681797</v>
      </c>
      <c r="BF184" s="27">
        <f t="shared" si="181"/>
        <v>0</v>
      </c>
      <c r="BG184" s="27">
        <f t="shared" si="182"/>
        <v>105.5578253220385</v>
      </c>
      <c r="BH184" s="27">
        <f t="shared" si="183"/>
        <v>316.67347596611552</v>
      </c>
      <c r="BI184" s="27">
        <f t="shared" si="184"/>
        <v>190.00408557966932</v>
      </c>
      <c r="BJ184" s="27">
        <f t="shared" si="185"/>
        <v>84.446260257630797</v>
      </c>
      <c r="BK184" s="7">
        <f t="shared" si="186"/>
        <v>1.3927671898936336</v>
      </c>
      <c r="BL184" s="27">
        <f t="shared" si="197"/>
        <v>696.68164712545411</v>
      </c>
      <c r="BM184" s="7">
        <f t="shared" si="187"/>
        <v>1.9243752493539716</v>
      </c>
      <c r="BN184" s="27">
        <f t="shared" si="188"/>
        <v>3079.0003989663546</v>
      </c>
      <c r="BO184" s="27">
        <f t="shared" si="189"/>
        <v>2925.0503790180369</v>
      </c>
      <c r="BP184" s="7">
        <f t="shared" si="190"/>
        <v>1.9243752493539716</v>
      </c>
      <c r="BQ184" s="27">
        <f t="shared" si="191"/>
        <v>440681.93210205948</v>
      </c>
      <c r="BR184" s="27">
        <f t="shared" si="192"/>
        <v>1251.472013564485</v>
      </c>
      <c r="BS184" s="27">
        <f t="shared" si="193"/>
        <v>78244.91332132394</v>
      </c>
      <c r="BT184" s="7">
        <f>-SUM(BR$24:BR184)/BR$23</f>
        <v>7.2847319936806416</v>
      </c>
      <c r="BU184" s="27">
        <f t="shared" si="149"/>
        <v>0</v>
      </c>
      <c r="BV184" s="27">
        <f t="shared" si="194"/>
        <v>185492.77445109957</v>
      </c>
      <c r="BW184" s="7">
        <f>-SUM(BU$24:BU184)/BU$23</f>
        <v>15.899018028200768</v>
      </c>
      <c r="BX184" s="14"/>
      <c r="BY184" s="3"/>
      <c r="BZ184" s="3"/>
      <c r="CA184" s="3"/>
      <c r="CB184" s="3"/>
      <c r="CC184" s="3"/>
      <c r="CD184" s="3"/>
      <c r="CE184" s="3"/>
      <c r="CF184" s="3"/>
      <c r="CG184" s="3"/>
      <c r="CH184" s="3"/>
      <c r="CI184" s="3"/>
      <c r="CJ184" s="3"/>
      <c r="CK184" s="3"/>
      <c r="CL184" s="3"/>
      <c r="CM184" s="3"/>
      <c r="CN184" s="3"/>
      <c r="CO184" s="3"/>
    </row>
    <row r="185" spans="1:93" x14ac:dyDescent="0.25">
      <c r="A185" s="23">
        <v>162</v>
      </c>
      <c r="B185" s="27">
        <f t="shared" si="135"/>
        <v>976.89671832809768</v>
      </c>
      <c r="C185" s="27">
        <f t="shared" si="136"/>
        <v>429.69961896528787</v>
      </c>
      <c r="D185" s="27">
        <f t="shared" si="137"/>
        <v>547.19709936280969</v>
      </c>
      <c r="E185" s="27">
        <f t="shared" si="150"/>
        <v>146778.38654587857</v>
      </c>
      <c r="F185" s="27">
        <f t="shared" si="151"/>
        <v>82221.613454121281</v>
      </c>
      <c r="G185" s="27">
        <f t="shared" si="132"/>
        <v>295698.93829678185</v>
      </c>
      <c r="H185" s="27">
        <f t="shared" si="152"/>
        <v>0</v>
      </c>
      <c r="I185" s="27">
        <f t="shared" si="138"/>
        <v>105.77525715920255</v>
      </c>
      <c r="J185" s="27">
        <f t="shared" si="139"/>
        <v>317.32577147760765</v>
      </c>
      <c r="K185" s="27">
        <f t="shared" si="140"/>
        <v>190.39546288656462</v>
      </c>
      <c r="L185" s="27">
        <f t="shared" si="141"/>
        <v>84.620205727362034</v>
      </c>
      <c r="M185" s="7">
        <f t="shared" si="142"/>
        <v>1.3956360622668234</v>
      </c>
      <c r="N185" s="27">
        <f t="shared" si="195"/>
        <v>698.11669725073693</v>
      </c>
      <c r="O185" s="7">
        <f t="shared" si="143"/>
        <v>1.9322153923260288</v>
      </c>
      <c r="P185" s="27">
        <f t="shared" si="144"/>
        <v>3091.5446277216461</v>
      </c>
      <c r="Q185" s="27">
        <f t="shared" si="145"/>
        <v>2936.9673963355635</v>
      </c>
      <c r="R185" s="7">
        <f t="shared" si="146"/>
        <v>1.9322153923260288</v>
      </c>
      <c r="S185" s="27">
        <f t="shared" si="133"/>
        <v>442477.32484266057</v>
      </c>
      <c r="T185" s="27">
        <f t="shared" si="147"/>
        <v>1261.9539807567287</v>
      </c>
      <c r="U185" s="27">
        <f t="shared" si="153"/>
        <v>79506.867302080675</v>
      </c>
      <c r="V185" s="7">
        <f>-SUM(T$24:T185)/T$23</f>
        <v>7.3860937592032707</v>
      </c>
      <c r="W185" s="27">
        <f t="shared" si="134"/>
        <v>0</v>
      </c>
      <c r="X185" s="27">
        <f t="shared" si="154"/>
        <v>185492.77445109957</v>
      </c>
      <c r="Y185" s="7">
        <f>-SUM(W$24:W185)/W$23</f>
        <v>15.899018028200768</v>
      </c>
      <c r="Z185" s="29"/>
      <c r="AA185" s="27">
        <f t="shared" si="155"/>
        <v>976.89671832809768</v>
      </c>
      <c r="AB185" s="27">
        <f t="shared" si="156"/>
        <v>429.69961896528787</v>
      </c>
      <c r="AC185" s="27">
        <f t="shared" si="157"/>
        <v>547.19709936280969</v>
      </c>
      <c r="AD185" s="27">
        <f t="shared" si="158"/>
        <v>146778.38654587857</v>
      </c>
      <c r="AE185" s="27">
        <f t="shared" si="159"/>
        <v>82221.613454121281</v>
      </c>
      <c r="AF185" s="27">
        <f t="shared" si="160"/>
        <v>295698.93829678185</v>
      </c>
      <c r="AG185" s="27">
        <f t="shared" si="161"/>
        <v>0</v>
      </c>
      <c r="AH185" s="27">
        <f t="shared" si="162"/>
        <v>105.77525715920255</v>
      </c>
      <c r="AI185" s="27">
        <f t="shared" si="163"/>
        <v>317.32577147760765</v>
      </c>
      <c r="AJ185" s="27">
        <f t="shared" si="164"/>
        <v>190.39546288656462</v>
      </c>
      <c r="AK185" s="27">
        <f t="shared" si="165"/>
        <v>84.620205727362034</v>
      </c>
      <c r="AL185" s="7">
        <f t="shared" si="166"/>
        <v>1.3956360622668234</v>
      </c>
      <c r="AM185" s="27">
        <f t="shared" si="196"/>
        <v>698.11669725073693</v>
      </c>
      <c r="AN185" s="7">
        <f t="shared" si="167"/>
        <v>1.9322153923260288</v>
      </c>
      <c r="AO185" s="27">
        <f t="shared" si="168"/>
        <v>3091.5446277216461</v>
      </c>
      <c r="AP185" s="27">
        <f t="shared" si="169"/>
        <v>2936.9673963355635</v>
      </c>
      <c r="AQ185" s="7">
        <f t="shared" si="170"/>
        <v>1.9322153923260288</v>
      </c>
      <c r="AR185" s="27">
        <f t="shared" si="171"/>
        <v>442477.32484266057</v>
      </c>
      <c r="AS185" s="27">
        <f t="shared" si="172"/>
        <v>1261.9539807567287</v>
      </c>
      <c r="AT185" s="27">
        <f t="shared" si="173"/>
        <v>79506.867302080675</v>
      </c>
      <c r="AU185" s="7">
        <f>-SUM(AS$24:AS185)/AS$23</f>
        <v>7.3860937592032707</v>
      </c>
      <c r="AV185" s="27">
        <f t="shared" si="148"/>
        <v>0</v>
      </c>
      <c r="AW185" s="27">
        <f t="shared" si="174"/>
        <v>185492.77445109957</v>
      </c>
      <c r="AX185" s="7">
        <f>-SUM(AV$24:AV185)/AV$23</f>
        <v>15.899018028200768</v>
      </c>
      <c r="AY185" s="28"/>
      <c r="AZ185" s="27">
        <f t="shared" si="175"/>
        <v>976.89671832809768</v>
      </c>
      <c r="BA185" s="27">
        <f t="shared" si="176"/>
        <v>429.69961896528787</v>
      </c>
      <c r="BB185" s="27">
        <f t="shared" si="177"/>
        <v>547.19709936280969</v>
      </c>
      <c r="BC185" s="27">
        <f t="shared" si="178"/>
        <v>146778.38654587857</v>
      </c>
      <c r="BD185" s="27">
        <f t="shared" si="179"/>
        <v>82221.613454121281</v>
      </c>
      <c r="BE185" s="27">
        <f t="shared" si="180"/>
        <v>295698.93829678185</v>
      </c>
      <c r="BF185" s="27">
        <f t="shared" si="181"/>
        <v>0</v>
      </c>
      <c r="BG185" s="27">
        <f t="shared" si="182"/>
        <v>105.77525715920255</v>
      </c>
      <c r="BH185" s="27">
        <f t="shared" si="183"/>
        <v>317.32577147760765</v>
      </c>
      <c r="BI185" s="27">
        <f t="shared" si="184"/>
        <v>190.39546288656462</v>
      </c>
      <c r="BJ185" s="27">
        <f t="shared" si="185"/>
        <v>84.620205727362034</v>
      </c>
      <c r="BK185" s="7">
        <f t="shared" si="186"/>
        <v>1.3956360622668234</v>
      </c>
      <c r="BL185" s="27">
        <f t="shared" si="197"/>
        <v>698.11669725073693</v>
      </c>
      <c r="BM185" s="7">
        <f t="shared" si="187"/>
        <v>1.9322153923260288</v>
      </c>
      <c r="BN185" s="27">
        <f t="shared" si="188"/>
        <v>3091.5446277216461</v>
      </c>
      <c r="BO185" s="27">
        <f t="shared" si="189"/>
        <v>2936.9673963355635</v>
      </c>
      <c r="BP185" s="7">
        <f t="shared" si="190"/>
        <v>1.9322153923260288</v>
      </c>
      <c r="BQ185" s="27">
        <f t="shared" si="191"/>
        <v>442477.32484266057</v>
      </c>
      <c r="BR185" s="27">
        <f t="shared" si="192"/>
        <v>1261.9539807567287</v>
      </c>
      <c r="BS185" s="27">
        <f t="shared" si="193"/>
        <v>79506.867302080675</v>
      </c>
      <c r="BT185" s="7">
        <f>-SUM(BR$24:BR185)/BR$23</f>
        <v>7.3860937592032707</v>
      </c>
      <c r="BU185" s="27">
        <f t="shared" si="149"/>
        <v>0</v>
      </c>
      <c r="BV185" s="27">
        <f t="shared" si="194"/>
        <v>185492.77445109957</v>
      </c>
      <c r="BW185" s="7">
        <f>-SUM(BU$24:BU185)/BU$23</f>
        <v>15.899018028200768</v>
      </c>
      <c r="BX185" s="14"/>
      <c r="BY185" s="3"/>
      <c r="BZ185" s="3"/>
      <c r="CA185" s="3"/>
      <c r="CB185" s="3"/>
      <c r="CC185" s="3"/>
      <c r="CD185" s="3"/>
      <c r="CE185" s="3"/>
      <c r="CF185" s="3"/>
      <c r="CG185" s="3"/>
      <c r="CH185" s="3"/>
      <c r="CI185" s="3"/>
      <c r="CJ185" s="3"/>
      <c r="CK185" s="3"/>
      <c r="CL185" s="3"/>
      <c r="CM185" s="3"/>
      <c r="CN185" s="3"/>
      <c r="CO185" s="3"/>
    </row>
    <row r="186" spans="1:93" x14ac:dyDescent="0.25">
      <c r="A186" s="23">
        <v>163</v>
      </c>
      <c r="B186" s="27">
        <f t="shared" si="135"/>
        <v>976.89671832809768</v>
      </c>
      <c r="C186" s="27">
        <f t="shared" si="136"/>
        <v>428.10362742547971</v>
      </c>
      <c r="D186" s="27">
        <f t="shared" si="137"/>
        <v>548.79309090261802</v>
      </c>
      <c r="E186" s="27">
        <f t="shared" si="150"/>
        <v>146229.59345497595</v>
      </c>
      <c r="F186" s="27">
        <f t="shared" si="151"/>
        <v>82770.4065450239</v>
      </c>
      <c r="G186" s="27">
        <f t="shared" si="132"/>
        <v>298050.43878055108</v>
      </c>
      <c r="H186" s="27">
        <f t="shared" si="152"/>
        <v>0</v>
      </c>
      <c r="I186" s="27">
        <f t="shared" si="138"/>
        <v>105.99313687035102</v>
      </c>
      <c r="J186" s="27">
        <f t="shared" si="139"/>
        <v>317.97941061105308</v>
      </c>
      <c r="K186" s="27">
        <f t="shared" si="140"/>
        <v>190.78764636663186</v>
      </c>
      <c r="L186" s="27">
        <f t="shared" si="141"/>
        <v>84.79450949628081</v>
      </c>
      <c r="M186" s="7">
        <f t="shared" si="142"/>
        <v>1.398510844047381</v>
      </c>
      <c r="N186" s="27">
        <f t="shared" si="195"/>
        <v>699.55470334431675</v>
      </c>
      <c r="O186" s="7">
        <f t="shared" si="143"/>
        <v>1.9400874770110357</v>
      </c>
      <c r="P186" s="27">
        <f t="shared" si="144"/>
        <v>3104.1399632176572</v>
      </c>
      <c r="Q186" s="27">
        <f t="shared" si="145"/>
        <v>2948.9329650567743</v>
      </c>
      <c r="R186" s="7">
        <f t="shared" si="146"/>
        <v>1.9400874770110357</v>
      </c>
      <c r="S186" s="27">
        <f t="shared" si="133"/>
        <v>444280.03223552718</v>
      </c>
      <c r="T186" s="27">
        <f t="shared" si="147"/>
        <v>1272.4815433843598</v>
      </c>
      <c r="U186" s="27">
        <f t="shared" si="153"/>
        <v>80779.348845465036</v>
      </c>
      <c r="V186" s="7">
        <f>-SUM(T$24:T186)/T$23</f>
        <v>7.4883011120855487</v>
      </c>
      <c r="W186" s="27">
        <f t="shared" si="134"/>
        <v>0</v>
      </c>
      <c r="X186" s="27">
        <f t="shared" si="154"/>
        <v>185492.77445109957</v>
      </c>
      <c r="Y186" s="7">
        <f>-SUM(W$24:W186)/W$23</f>
        <v>15.899018028200768</v>
      </c>
      <c r="Z186" s="29"/>
      <c r="AA186" s="27">
        <f t="shared" si="155"/>
        <v>976.89671832809768</v>
      </c>
      <c r="AB186" s="27">
        <f t="shared" si="156"/>
        <v>428.10362742547971</v>
      </c>
      <c r="AC186" s="27">
        <f t="shared" si="157"/>
        <v>548.79309090261802</v>
      </c>
      <c r="AD186" s="27">
        <f t="shared" si="158"/>
        <v>146229.59345497595</v>
      </c>
      <c r="AE186" s="27">
        <f t="shared" si="159"/>
        <v>82770.4065450239</v>
      </c>
      <c r="AF186" s="27">
        <f t="shared" si="160"/>
        <v>298050.43878055108</v>
      </c>
      <c r="AG186" s="27">
        <f t="shared" si="161"/>
        <v>0</v>
      </c>
      <c r="AH186" s="27">
        <f t="shared" si="162"/>
        <v>105.99313687035102</v>
      </c>
      <c r="AI186" s="27">
        <f t="shared" si="163"/>
        <v>317.97941061105308</v>
      </c>
      <c r="AJ186" s="27">
        <f t="shared" si="164"/>
        <v>190.78764636663186</v>
      </c>
      <c r="AK186" s="27">
        <f t="shared" si="165"/>
        <v>84.79450949628081</v>
      </c>
      <c r="AL186" s="7">
        <f t="shared" si="166"/>
        <v>1.398510844047381</v>
      </c>
      <c r="AM186" s="27">
        <f t="shared" si="196"/>
        <v>699.55470334431675</v>
      </c>
      <c r="AN186" s="7">
        <f t="shared" si="167"/>
        <v>1.9400874770110357</v>
      </c>
      <c r="AO186" s="27">
        <f t="shared" si="168"/>
        <v>3104.1399632176572</v>
      </c>
      <c r="AP186" s="27">
        <f t="shared" si="169"/>
        <v>2948.9329650567743</v>
      </c>
      <c r="AQ186" s="7">
        <f t="shared" si="170"/>
        <v>1.9400874770110357</v>
      </c>
      <c r="AR186" s="27">
        <f t="shared" si="171"/>
        <v>444280.03223552718</v>
      </c>
      <c r="AS186" s="27">
        <f t="shared" si="172"/>
        <v>1272.4815433843598</v>
      </c>
      <c r="AT186" s="27">
        <f t="shared" si="173"/>
        <v>80779.348845465036</v>
      </c>
      <c r="AU186" s="7">
        <f>-SUM(AS$24:AS186)/AS$23</f>
        <v>7.4883011120855487</v>
      </c>
      <c r="AV186" s="27">
        <f t="shared" si="148"/>
        <v>0</v>
      </c>
      <c r="AW186" s="27">
        <f t="shared" si="174"/>
        <v>185492.77445109957</v>
      </c>
      <c r="AX186" s="7">
        <f>-SUM(AV$24:AV186)/AV$23</f>
        <v>15.899018028200768</v>
      </c>
      <c r="AY186" s="28"/>
      <c r="AZ186" s="27">
        <f t="shared" si="175"/>
        <v>976.89671832809768</v>
      </c>
      <c r="BA186" s="27">
        <f t="shared" si="176"/>
        <v>428.10362742547971</v>
      </c>
      <c r="BB186" s="27">
        <f t="shared" si="177"/>
        <v>548.79309090261802</v>
      </c>
      <c r="BC186" s="27">
        <f t="shared" si="178"/>
        <v>146229.59345497595</v>
      </c>
      <c r="BD186" s="27">
        <f t="shared" si="179"/>
        <v>82770.4065450239</v>
      </c>
      <c r="BE186" s="27">
        <f t="shared" si="180"/>
        <v>298050.43878055108</v>
      </c>
      <c r="BF186" s="27">
        <f t="shared" si="181"/>
        <v>0</v>
      </c>
      <c r="BG186" s="27">
        <f t="shared" si="182"/>
        <v>105.99313687035102</v>
      </c>
      <c r="BH186" s="27">
        <f t="shared" si="183"/>
        <v>317.97941061105308</v>
      </c>
      <c r="BI186" s="27">
        <f t="shared" si="184"/>
        <v>190.78764636663186</v>
      </c>
      <c r="BJ186" s="27">
        <f t="shared" si="185"/>
        <v>84.79450949628081</v>
      </c>
      <c r="BK186" s="7">
        <f t="shared" si="186"/>
        <v>1.398510844047381</v>
      </c>
      <c r="BL186" s="27">
        <f t="shared" si="197"/>
        <v>699.55470334431675</v>
      </c>
      <c r="BM186" s="7">
        <f t="shared" si="187"/>
        <v>1.9400874770110357</v>
      </c>
      <c r="BN186" s="27">
        <f t="shared" si="188"/>
        <v>3104.1399632176572</v>
      </c>
      <c r="BO186" s="27">
        <f t="shared" si="189"/>
        <v>2948.9329650567743</v>
      </c>
      <c r="BP186" s="7">
        <f t="shared" si="190"/>
        <v>1.9400874770110357</v>
      </c>
      <c r="BQ186" s="27">
        <f t="shared" si="191"/>
        <v>444280.03223552718</v>
      </c>
      <c r="BR186" s="27">
        <f t="shared" si="192"/>
        <v>1272.4815433843598</v>
      </c>
      <c r="BS186" s="27">
        <f t="shared" si="193"/>
        <v>80779.348845465036</v>
      </c>
      <c r="BT186" s="7">
        <f>-SUM(BR$24:BR186)/BR$23</f>
        <v>7.4883011120855487</v>
      </c>
      <c r="BU186" s="27">
        <f t="shared" si="149"/>
        <v>0</v>
      </c>
      <c r="BV186" s="27">
        <f t="shared" si="194"/>
        <v>185492.77445109957</v>
      </c>
      <c r="BW186" s="7">
        <f>-SUM(BU$24:BU186)/BU$23</f>
        <v>15.899018028200768</v>
      </c>
      <c r="BX186" s="14"/>
      <c r="BY186" s="3"/>
      <c r="BZ186" s="3"/>
      <c r="CA186" s="3"/>
      <c r="CB186" s="3"/>
      <c r="CC186" s="3"/>
      <c r="CD186" s="3"/>
      <c r="CE186" s="3"/>
      <c r="CF186" s="3"/>
      <c r="CG186" s="3"/>
      <c r="CH186" s="3"/>
      <c r="CI186" s="3"/>
      <c r="CJ186" s="3"/>
      <c r="CK186" s="3"/>
      <c r="CL186" s="3"/>
      <c r="CM186" s="3"/>
      <c r="CN186" s="3"/>
      <c r="CO186" s="3"/>
    </row>
    <row r="187" spans="1:93" x14ac:dyDescent="0.25">
      <c r="A187" s="23">
        <v>164</v>
      </c>
      <c r="B187" s="27">
        <f t="shared" si="135"/>
        <v>976.89671832809768</v>
      </c>
      <c r="C187" s="27">
        <f t="shared" si="136"/>
        <v>426.50298091034705</v>
      </c>
      <c r="D187" s="27">
        <f t="shared" si="137"/>
        <v>550.39373741775069</v>
      </c>
      <c r="E187" s="27">
        <f t="shared" si="150"/>
        <v>145679.19971755819</v>
      </c>
      <c r="F187" s="27">
        <f t="shared" si="151"/>
        <v>83320.800282441647</v>
      </c>
      <c r="G187" s="27">
        <f t="shared" si="132"/>
        <v>300410.88436389959</v>
      </c>
      <c r="H187" s="27">
        <f t="shared" si="152"/>
        <v>0</v>
      </c>
      <c r="I187" s="27">
        <f t="shared" si="138"/>
        <v>106.21146537803097</v>
      </c>
      <c r="J187" s="27">
        <f t="shared" si="139"/>
        <v>318.63439613409292</v>
      </c>
      <c r="K187" s="27">
        <f t="shared" si="140"/>
        <v>191.18063768045576</v>
      </c>
      <c r="L187" s="27">
        <f t="shared" si="141"/>
        <v>84.969172302424766</v>
      </c>
      <c r="M187" s="7">
        <f t="shared" si="142"/>
        <v>1.4013915474077181</v>
      </c>
      <c r="N187" s="27">
        <f t="shared" si="195"/>
        <v>700.99567149500444</v>
      </c>
      <c r="O187" s="7">
        <f t="shared" si="143"/>
        <v>1.9479916335434846</v>
      </c>
      <c r="P187" s="27">
        <f t="shared" si="144"/>
        <v>3116.7866136695752</v>
      </c>
      <c r="Q187" s="27">
        <f t="shared" si="145"/>
        <v>2960.9472829860965</v>
      </c>
      <c r="R187" s="7">
        <f t="shared" si="146"/>
        <v>1.9479916335434846</v>
      </c>
      <c r="S187" s="27">
        <f t="shared" si="133"/>
        <v>446090.08408145799</v>
      </c>
      <c r="T187" s="27">
        <f t="shared" si="147"/>
        <v>1283.0548931629944</v>
      </c>
      <c r="U187" s="27">
        <f t="shared" si="153"/>
        <v>82062.403738628025</v>
      </c>
      <c r="V187" s="7">
        <f>-SUM(T$24:T187)/T$23</f>
        <v>7.5913577300102864</v>
      </c>
      <c r="W187" s="27">
        <f t="shared" si="134"/>
        <v>0</v>
      </c>
      <c r="X187" s="27">
        <f t="shared" si="154"/>
        <v>185492.77445109957</v>
      </c>
      <c r="Y187" s="7">
        <f>-SUM(W$24:W187)/W$23</f>
        <v>15.899018028200768</v>
      </c>
      <c r="Z187" s="29"/>
      <c r="AA187" s="27">
        <f t="shared" si="155"/>
        <v>976.89671832809768</v>
      </c>
      <c r="AB187" s="27">
        <f t="shared" si="156"/>
        <v>426.50298091034705</v>
      </c>
      <c r="AC187" s="27">
        <f t="shared" si="157"/>
        <v>550.39373741775069</v>
      </c>
      <c r="AD187" s="27">
        <f t="shared" si="158"/>
        <v>145679.19971755819</v>
      </c>
      <c r="AE187" s="27">
        <f t="shared" si="159"/>
        <v>83320.800282441647</v>
      </c>
      <c r="AF187" s="27">
        <f t="shared" si="160"/>
        <v>300410.88436389959</v>
      </c>
      <c r="AG187" s="27">
        <f t="shared" si="161"/>
        <v>0</v>
      </c>
      <c r="AH187" s="27">
        <f t="shared" si="162"/>
        <v>106.21146537803097</v>
      </c>
      <c r="AI187" s="27">
        <f t="shared" si="163"/>
        <v>318.63439613409292</v>
      </c>
      <c r="AJ187" s="27">
        <f t="shared" si="164"/>
        <v>191.18063768045576</v>
      </c>
      <c r="AK187" s="27">
        <f t="shared" si="165"/>
        <v>84.969172302424766</v>
      </c>
      <c r="AL187" s="7">
        <f t="shared" si="166"/>
        <v>1.4013915474077181</v>
      </c>
      <c r="AM187" s="27">
        <f t="shared" si="196"/>
        <v>700.99567149500444</v>
      </c>
      <c r="AN187" s="7">
        <f t="shared" si="167"/>
        <v>1.9479916335434846</v>
      </c>
      <c r="AO187" s="27">
        <f t="shared" si="168"/>
        <v>3116.7866136695752</v>
      </c>
      <c r="AP187" s="27">
        <f t="shared" si="169"/>
        <v>2960.9472829860965</v>
      </c>
      <c r="AQ187" s="7">
        <f t="shared" si="170"/>
        <v>1.9479916335434846</v>
      </c>
      <c r="AR187" s="27">
        <f t="shared" si="171"/>
        <v>446090.08408145799</v>
      </c>
      <c r="AS187" s="27">
        <f t="shared" si="172"/>
        <v>1283.0548931629944</v>
      </c>
      <c r="AT187" s="27">
        <f t="shared" si="173"/>
        <v>82062.403738628025</v>
      </c>
      <c r="AU187" s="7">
        <f>-SUM(AS$24:AS187)/AS$23</f>
        <v>7.5913577300102864</v>
      </c>
      <c r="AV187" s="27">
        <f t="shared" si="148"/>
        <v>0</v>
      </c>
      <c r="AW187" s="27">
        <f t="shared" si="174"/>
        <v>185492.77445109957</v>
      </c>
      <c r="AX187" s="7">
        <f>-SUM(AV$24:AV187)/AV$23</f>
        <v>15.899018028200768</v>
      </c>
      <c r="AY187" s="28"/>
      <c r="AZ187" s="27">
        <f t="shared" si="175"/>
        <v>976.89671832809768</v>
      </c>
      <c r="BA187" s="27">
        <f t="shared" si="176"/>
        <v>426.50298091034705</v>
      </c>
      <c r="BB187" s="27">
        <f t="shared" si="177"/>
        <v>550.39373741775069</v>
      </c>
      <c r="BC187" s="27">
        <f t="shared" si="178"/>
        <v>145679.19971755819</v>
      </c>
      <c r="BD187" s="27">
        <f t="shared" si="179"/>
        <v>83320.800282441647</v>
      </c>
      <c r="BE187" s="27">
        <f t="shared" si="180"/>
        <v>300410.88436389959</v>
      </c>
      <c r="BF187" s="27">
        <f t="shared" si="181"/>
        <v>0</v>
      </c>
      <c r="BG187" s="27">
        <f t="shared" si="182"/>
        <v>106.21146537803097</v>
      </c>
      <c r="BH187" s="27">
        <f t="shared" si="183"/>
        <v>318.63439613409292</v>
      </c>
      <c r="BI187" s="27">
        <f t="shared" si="184"/>
        <v>191.18063768045576</v>
      </c>
      <c r="BJ187" s="27">
        <f t="shared" si="185"/>
        <v>84.969172302424766</v>
      </c>
      <c r="BK187" s="7">
        <f t="shared" si="186"/>
        <v>1.4013915474077181</v>
      </c>
      <c r="BL187" s="27">
        <f t="shared" si="197"/>
        <v>700.99567149500444</v>
      </c>
      <c r="BM187" s="7">
        <f t="shared" si="187"/>
        <v>1.9479916335434846</v>
      </c>
      <c r="BN187" s="27">
        <f t="shared" si="188"/>
        <v>3116.7866136695752</v>
      </c>
      <c r="BO187" s="27">
        <f t="shared" si="189"/>
        <v>2960.9472829860965</v>
      </c>
      <c r="BP187" s="7">
        <f t="shared" si="190"/>
        <v>1.9479916335434846</v>
      </c>
      <c r="BQ187" s="27">
        <f t="shared" si="191"/>
        <v>446090.08408145799</v>
      </c>
      <c r="BR187" s="27">
        <f t="shared" si="192"/>
        <v>1283.0548931629944</v>
      </c>
      <c r="BS187" s="27">
        <f t="shared" si="193"/>
        <v>82062.403738628025</v>
      </c>
      <c r="BT187" s="7">
        <f>-SUM(BR$24:BR187)/BR$23</f>
        <v>7.5913577300102864</v>
      </c>
      <c r="BU187" s="27">
        <f t="shared" si="149"/>
        <v>0</v>
      </c>
      <c r="BV187" s="27">
        <f t="shared" si="194"/>
        <v>185492.77445109957</v>
      </c>
      <c r="BW187" s="7">
        <f>-SUM(BU$24:BU187)/BU$23</f>
        <v>15.899018028200768</v>
      </c>
      <c r="BX187" s="14"/>
      <c r="BY187" s="3"/>
      <c r="BZ187" s="3"/>
      <c r="CA187" s="3"/>
      <c r="CB187" s="3"/>
      <c r="CC187" s="3"/>
      <c r="CD187" s="3"/>
      <c r="CE187" s="3"/>
      <c r="CF187" s="3"/>
      <c r="CG187" s="3"/>
      <c r="CH187" s="3"/>
      <c r="CI187" s="3"/>
      <c r="CJ187" s="3"/>
      <c r="CK187" s="3"/>
      <c r="CL187" s="3"/>
      <c r="CM187" s="3"/>
      <c r="CN187" s="3"/>
      <c r="CO187" s="3"/>
    </row>
    <row r="188" spans="1:93" x14ac:dyDescent="0.25">
      <c r="A188" s="23">
        <v>165</v>
      </c>
      <c r="B188" s="27">
        <f t="shared" si="135"/>
        <v>976.89671832809768</v>
      </c>
      <c r="C188" s="27">
        <f t="shared" si="136"/>
        <v>424.89766584287878</v>
      </c>
      <c r="D188" s="27">
        <f t="shared" si="137"/>
        <v>551.99905248521918</v>
      </c>
      <c r="E188" s="27">
        <f t="shared" si="150"/>
        <v>145127.20066507297</v>
      </c>
      <c r="F188" s="27">
        <f t="shared" si="151"/>
        <v>83872.799334926865</v>
      </c>
      <c r="G188" s="27">
        <f t="shared" si="132"/>
        <v>302780.30963759078</v>
      </c>
      <c r="H188" s="27">
        <f t="shared" si="152"/>
        <v>0</v>
      </c>
      <c r="I188" s="27">
        <f t="shared" si="138"/>
        <v>106.43024360668979</v>
      </c>
      <c r="J188" s="27">
        <f t="shared" si="139"/>
        <v>319.29073082006937</v>
      </c>
      <c r="K188" s="27">
        <f t="shared" si="140"/>
        <v>191.57443849204162</v>
      </c>
      <c r="L188" s="27">
        <f t="shared" si="141"/>
        <v>85.144194885351823</v>
      </c>
      <c r="M188" s="7">
        <f t="shared" si="142"/>
        <v>1.4042781845453196</v>
      </c>
      <c r="N188" s="27">
        <f t="shared" si="195"/>
        <v>702.43960780415262</v>
      </c>
      <c r="O188" s="7">
        <f t="shared" si="143"/>
        <v>1.9559279925880522</v>
      </c>
      <c r="P188" s="27">
        <f t="shared" si="144"/>
        <v>3129.4847881408837</v>
      </c>
      <c r="Q188" s="27">
        <f t="shared" si="145"/>
        <v>2973.0105487338392</v>
      </c>
      <c r="R188" s="7">
        <f t="shared" si="146"/>
        <v>1.9559279925880522</v>
      </c>
      <c r="S188" s="27">
        <f t="shared" si="133"/>
        <v>447907.51030266396</v>
      </c>
      <c r="T188" s="27">
        <f t="shared" si="147"/>
        <v>1293.6742226015888</v>
      </c>
      <c r="U188" s="27">
        <f t="shared" si="153"/>
        <v>83356.077961229617</v>
      </c>
      <c r="V188" s="7">
        <f>-SUM(T$24:T188)/T$23</f>
        <v>7.6952673061228642</v>
      </c>
      <c r="W188" s="27">
        <f t="shared" si="134"/>
        <v>0</v>
      </c>
      <c r="X188" s="27">
        <f t="shared" si="154"/>
        <v>185492.77445109957</v>
      </c>
      <c r="Y188" s="7">
        <f>-SUM(W$24:W188)/W$23</f>
        <v>15.899018028200768</v>
      </c>
      <c r="Z188" s="29"/>
      <c r="AA188" s="27">
        <f t="shared" si="155"/>
        <v>976.89671832809768</v>
      </c>
      <c r="AB188" s="27">
        <f t="shared" si="156"/>
        <v>424.89766584287878</v>
      </c>
      <c r="AC188" s="27">
        <f t="shared" si="157"/>
        <v>551.99905248521918</v>
      </c>
      <c r="AD188" s="27">
        <f t="shared" si="158"/>
        <v>145127.20066507297</v>
      </c>
      <c r="AE188" s="27">
        <f t="shared" si="159"/>
        <v>83872.799334926865</v>
      </c>
      <c r="AF188" s="27">
        <f t="shared" si="160"/>
        <v>302780.30963759078</v>
      </c>
      <c r="AG188" s="27">
        <f t="shared" si="161"/>
        <v>0</v>
      </c>
      <c r="AH188" s="27">
        <f t="shared" si="162"/>
        <v>106.43024360668979</v>
      </c>
      <c r="AI188" s="27">
        <f t="shared" si="163"/>
        <v>319.29073082006937</v>
      </c>
      <c r="AJ188" s="27">
        <f t="shared" si="164"/>
        <v>191.57443849204162</v>
      </c>
      <c r="AK188" s="27">
        <f t="shared" si="165"/>
        <v>85.144194885351823</v>
      </c>
      <c r="AL188" s="7">
        <f t="shared" si="166"/>
        <v>1.4042781845453196</v>
      </c>
      <c r="AM188" s="27">
        <f t="shared" si="196"/>
        <v>702.43960780415262</v>
      </c>
      <c r="AN188" s="7">
        <f t="shared" si="167"/>
        <v>1.9559279925880522</v>
      </c>
      <c r="AO188" s="27">
        <f t="shared" si="168"/>
        <v>3129.4847881408837</v>
      </c>
      <c r="AP188" s="27">
        <f t="shared" si="169"/>
        <v>2973.0105487338392</v>
      </c>
      <c r="AQ188" s="7">
        <f t="shared" si="170"/>
        <v>1.9559279925880522</v>
      </c>
      <c r="AR188" s="27">
        <f t="shared" si="171"/>
        <v>447907.51030266396</v>
      </c>
      <c r="AS188" s="27">
        <f t="shared" si="172"/>
        <v>1293.6742226015888</v>
      </c>
      <c r="AT188" s="27">
        <f t="shared" si="173"/>
        <v>83356.077961229617</v>
      </c>
      <c r="AU188" s="7">
        <f>-SUM(AS$24:AS188)/AS$23</f>
        <v>7.6952673061228642</v>
      </c>
      <c r="AV188" s="27">
        <f t="shared" si="148"/>
        <v>0</v>
      </c>
      <c r="AW188" s="27">
        <f t="shared" si="174"/>
        <v>185492.77445109957</v>
      </c>
      <c r="AX188" s="7">
        <f>-SUM(AV$24:AV188)/AV$23</f>
        <v>15.899018028200768</v>
      </c>
      <c r="AY188" s="28"/>
      <c r="AZ188" s="27">
        <f t="shared" si="175"/>
        <v>976.89671832809768</v>
      </c>
      <c r="BA188" s="27">
        <f t="shared" si="176"/>
        <v>424.89766584287878</v>
      </c>
      <c r="BB188" s="27">
        <f t="shared" si="177"/>
        <v>551.99905248521918</v>
      </c>
      <c r="BC188" s="27">
        <f t="shared" si="178"/>
        <v>145127.20066507297</v>
      </c>
      <c r="BD188" s="27">
        <f t="shared" si="179"/>
        <v>83872.799334926865</v>
      </c>
      <c r="BE188" s="27">
        <f t="shared" si="180"/>
        <v>302780.30963759078</v>
      </c>
      <c r="BF188" s="27">
        <f t="shared" si="181"/>
        <v>0</v>
      </c>
      <c r="BG188" s="27">
        <f t="shared" si="182"/>
        <v>106.43024360668979</v>
      </c>
      <c r="BH188" s="27">
        <f t="shared" si="183"/>
        <v>319.29073082006937</v>
      </c>
      <c r="BI188" s="27">
        <f t="shared" si="184"/>
        <v>191.57443849204162</v>
      </c>
      <c r="BJ188" s="27">
        <f t="shared" si="185"/>
        <v>85.144194885351823</v>
      </c>
      <c r="BK188" s="7">
        <f t="shared" si="186"/>
        <v>1.4042781845453196</v>
      </c>
      <c r="BL188" s="27">
        <f t="shared" si="197"/>
        <v>702.43960780415262</v>
      </c>
      <c r="BM188" s="7">
        <f t="shared" si="187"/>
        <v>1.9559279925880522</v>
      </c>
      <c r="BN188" s="27">
        <f t="shared" si="188"/>
        <v>3129.4847881408837</v>
      </c>
      <c r="BO188" s="27">
        <f t="shared" si="189"/>
        <v>2973.0105487338392</v>
      </c>
      <c r="BP188" s="7">
        <f t="shared" si="190"/>
        <v>1.9559279925880522</v>
      </c>
      <c r="BQ188" s="27">
        <f t="shared" si="191"/>
        <v>447907.51030266396</v>
      </c>
      <c r="BR188" s="27">
        <f t="shared" si="192"/>
        <v>1293.6742226015888</v>
      </c>
      <c r="BS188" s="27">
        <f t="shared" si="193"/>
        <v>83356.077961229617</v>
      </c>
      <c r="BT188" s="7">
        <f>-SUM(BR$24:BR188)/BR$23</f>
        <v>7.6952673061228642</v>
      </c>
      <c r="BU188" s="27">
        <f t="shared" si="149"/>
        <v>0</v>
      </c>
      <c r="BV188" s="27">
        <f t="shared" si="194"/>
        <v>185492.77445109957</v>
      </c>
      <c r="BW188" s="7">
        <f>-SUM(BU$24:BU188)/BU$23</f>
        <v>15.899018028200768</v>
      </c>
      <c r="BX188" s="14"/>
      <c r="BY188" s="3"/>
      <c r="BZ188" s="3"/>
      <c r="CA188" s="3"/>
      <c r="CB188" s="3"/>
      <c r="CC188" s="3"/>
      <c r="CD188" s="3"/>
      <c r="CE188" s="3"/>
      <c r="CF188" s="3"/>
      <c r="CG188" s="3"/>
      <c r="CH188" s="3"/>
      <c r="CI188" s="3"/>
      <c r="CJ188" s="3"/>
      <c r="CK188" s="3"/>
      <c r="CL188" s="3"/>
      <c r="CM188" s="3"/>
      <c r="CN188" s="3"/>
      <c r="CO188" s="3"/>
    </row>
    <row r="189" spans="1:93" x14ac:dyDescent="0.25">
      <c r="A189" s="23">
        <v>166</v>
      </c>
      <c r="B189" s="27">
        <f t="shared" si="135"/>
        <v>976.89671832809768</v>
      </c>
      <c r="C189" s="27">
        <f t="shared" si="136"/>
        <v>423.28766860646346</v>
      </c>
      <c r="D189" s="27">
        <f t="shared" si="137"/>
        <v>553.60904972163428</v>
      </c>
      <c r="E189" s="27">
        <f t="shared" si="150"/>
        <v>144573.59161535135</v>
      </c>
      <c r="F189" s="27">
        <f t="shared" si="151"/>
        <v>84426.408384648501</v>
      </c>
      <c r="G189" s="27">
        <f t="shared" si="132"/>
        <v>305158.7493279113</v>
      </c>
      <c r="H189" s="27">
        <f t="shared" si="152"/>
        <v>0</v>
      </c>
      <c r="I189" s="27">
        <f t="shared" si="138"/>
        <v>106.64947248267903</v>
      </c>
      <c r="J189" s="27">
        <f t="shared" si="139"/>
        <v>319.94841744803711</v>
      </c>
      <c r="K189" s="27">
        <f t="shared" si="140"/>
        <v>191.96905046882227</v>
      </c>
      <c r="L189" s="27">
        <f t="shared" si="141"/>
        <v>85.31957798614323</v>
      </c>
      <c r="M189" s="7">
        <f t="shared" si="142"/>
        <v>1.4071707676827949</v>
      </c>
      <c r="N189" s="27">
        <f t="shared" si="195"/>
        <v>703.88651838568171</v>
      </c>
      <c r="O189" s="7">
        <f t="shared" si="143"/>
        <v>1.9638966853417588</v>
      </c>
      <c r="P189" s="27">
        <f t="shared" si="144"/>
        <v>3142.2346965468141</v>
      </c>
      <c r="Q189" s="27">
        <f t="shared" si="145"/>
        <v>2985.1229617194731</v>
      </c>
      <c r="R189" s="7">
        <f t="shared" si="146"/>
        <v>1.9638966853417588</v>
      </c>
      <c r="S189" s="27">
        <f t="shared" si="133"/>
        <v>449732.34094326274</v>
      </c>
      <c r="T189" s="27">
        <f t="shared" si="147"/>
        <v>1304.3397250056939</v>
      </c>
      <c r="U189" s="27">
        <f t="shared" si="153"/>
        <v>84660.417686235305</v>
      </c>
      <c r="V189" s="7">
        <f>-SUM(T$24:T189)/T$23</f>
        <v>7.8000335490952084</v>
      </c>
      <c r="W189" s="27">
        <f t="shared" si="134"/>
        <v>0</v>
      </c>
      <c r="X189" s="27">
        <f t="shared" si="154"/>
        <v>185492.77445109957</v>
      </c>
      <c r="Y189" s="7">
        <f>-SUM(W$24:W189)/W$23</f>
        <v>15.899018028200768</v>
      </c>
      <c r="Z189" s="29"/>
      <c r="AA189" s="27">
        <f t="shared" si="155"/>
        <v>976.89671832809768</v>
      </c>
      <c r="AB189" s="27">
        <f t="shared" si="156"/>
        <v>423.28766860646346</v>
      </c>
      <c r="AC189" s="27">
        <f t="shared" si="157"/>
        <v>553.60904972163428</v>
      </c>
      <c r="AD189" s="27">
        <f t="shared" si="158"/>
        <v>144573.59161535135</v>
      </c>
      <c r="AE189" s="27">
        <f t="shared" si="159"/>
        <v>84426.408384648501</v>
      </c>
      <c r="AF189" s="27">
        <f t="shared" si="160"/>
        <v>305158.7493279113</v>
      </c>
      <c r="AG189" s="27">
        <f t="shared" si="161"/>
        <v>0</v>
      </c>
      <c r="AH189" s="27">
        <f t="shared" si="162"/>
        <v>106.64947248267903</v>
      </c>
      <c r="AI189" s="27">
        <f t="shared" si="163"/>
        <v>319.94841744803711</v>
      </c>
      <c r="AJ189" s="27">
        <f t="shared" si="164"/>
        <v>191.96905046882227</v>
      </c>
      <c r="AK189" s="27">
        <f t="shared" si="165"/>
        <v>85.31957798614323</v>
      </c>
      <c r="AL189" s="7">
        <f t="shared" si="166"/>
        <v>1.4071707676827949</v>
      </c>
      <c r="AM189" s="27">
        <f t="shared" si="196"/>
        <v>703.88651838568171</v>
      </c>
      <c r="AN189" s="7">
        <f t="shared" si="167"/>
        <v>1.9638966853417588</v>
      </c>
      <c r="AO189" s="27">
        <f t="shared" si="168"/>
        <v>3142.2346965468141</v>
      </c>
      <c r="AP189" s="27">
        <f t="shared" si="169"/>
        <v>2985.1229617194731</v>
      </c>
      <c r="AQ189" s="7">
        <f t="shared" si="170"/>
        <v>1.9638966853417588</v>
      </c>
      <c r="AR189" s="27">
        <f t="shared" si="171"/>
        <v>449732.34094326274</v>
      </c>
      <c r="AS189" s="27">
        <f t="shared" si="172"/>
        <v>1304.3397250056939</v>
      </c>
      <c r="AT189" s="27">
        <f t="shared" si="173"/>
        <v>84660.417686235305</v>
      </c>
      <c r="AU189" s="7">
        <f>-SUM(AS$24:AS189)/AS$23</f>
        <v>7.8000335490952084</v>
      </c>
      <c r="AV189" s="27">
        <f t="shared" si="148"/>
        <v>0</v>
      </c>
      <c r="AW189" s="27">
        <f t="shared" si="174"/>
        <v>185492.77445109957</v>
      </c>
      <c r="AX189" s="7">
        <f>-SUM(AV$24:AV189)/AV$23</f>
        <v>15.899018028200768</v>
      </c>
      <c r="AY189" s="28"/>
      <c r="AZ189" s="27">
        <f t="shared" si="175"/>
        <v>976.89671832809768</v>
      </c>
      <c r="BA189" s="27">
        <f t="shared" si="176"/>
        <v>423.28766860646346</v>
      </c>
      <c r="BB189" s="27">
        <f t="shared" si="177"/>
        <v>553.60904972163428</v>
      </c>
      <c r="BC189" s="27">
        <f t="shared" si="178"/>
        <v>144573.59161535135</v>
      </c>
      <c r="BD189" s="27">
        <f t="shared" si="179"/>
        <v>84426.408384648501</v>
      </c>
      <c r="BE189" s="27">
        <f t="shared" si="180"/>
        <v>305158.7493279113</v>
      </c>
      <c r="BF189" s="27">
        <f t="shared" si="181"/>
        <v>0</v>
      </c>
      <c r="BG189" s="27">
        <f t="shared" si="182"/>
        <v>106.64947248267903</v>
      </c>
      <c r="BH189" s="27">
        <f t="shared" si="183"/>
        <v>319.94841744803711</v>
      </c>
      <c r="BI189" s="27">
        <f t="shared" si="184"/>
        <v>191.96905046882227</v>
      </c>
      <c r="BJ189" s="27">
        <f t="shared" si="185"/>
        <v>85.31957798614323</v>
      </c>
      <c r="BK189" s="7">
        <f t="shared" si="186"/>
        <v>1.4071707676827949</v>
      </c>
      <c r="BL189" s="27">
        <f t="shared" si="197"/>
        <v>703.88651838568171</v>
      </c>
      <c r="BM189" s="7">
        <f t="shared" si="187"/>
        <v>1.9638966853417588</v>
      </c>
      <c r="BN189" s="27">
        <f t="shared" si="188"/>
        <v>3142.2346965468141</v>
      </c>
      <c r="BO189" s="27">
        <f t="shared" si="189"/>
        <v>2985.1229617194731</v>
      </c>
      <c r="BP189" s="7">
        <f t="shared" si="190"/>
        <v>1.9638966853417588</v>
      </c>
      <c r="BQ189" s="27">
        <f t="shared" si="191"/>
        <v>449732.34094326274</v>
      </c>
      <c r="BR189" s="27">
        <f t="shared" si="192"/>
        <v>1304.3397250056939</v>
      </c>
      <c r="BS189" s="27">
        <f t="shared" si="193"/>
        <v>84660.417686235305</v>
      </c>
      <c r="BT189" s="7">
        <f>-SUM(BR$24:BR189)/BR$23</f>
        <v>7.8000335490952084</v>
      </c>
      <c r="BU189" s="27">
        <f t="shared" si="149"/>
        <v>0</v>
      </c>
      <c r="BV189" s="27">
        <f t="shared" si="194"/>
        <v>185492.77445109957</v>
      </c>
      <c r="BW189" s="7">
        <f>-SUM(BU$24:BU189)/BU$23</f>
        <v>15.899018028200768</v>
      </c>
      <c r="BX189" s="14"/>
      <c r="BY189" s="3"/>
      <c r="BZ189" s="3"/>
      <c r="CA189" s="3"/>
      <c r="CB189" s="3"/>
      <c r="CC189" s="3"/>
      <c r="CD189" s="3"/>
      <c r="CE189" s="3"/>
      <c r="CF189" s="3"/>
      <c r="CG189" s="3"/>
      <c r="CH189" s="3"/>
      <c r="CI189" s="3"/>
      <c r="CJ189" s="3"/>
      <c r="CK189" s="3"/>
      <c r="CL189" s="3"/>
      <c r="CM189" s="3"/>
      <c r="CN189" s="3"/>
      <c r="CO189" s="3"/>
    </row>
    <row r="190" spans="1:93" x14ac:dyDescent="0.25">
      <c r="A190" s="23">
        <v>167</v>
      </c>
      <c r="B190" s="27">
        <f t="shared" si="135"/>
        <v>976.89671832809768</v>
      </c>
      <c r="C190" s="27">
        <f t="shared" si="136"/>
        <v>421.67297554477528</v>
      </c>
      <c r="D190" s="27">
        <f t="shared" si="137"/>
        <v>555.22374278332245</v>
      </c>
      <c r="E190" s="27">
        <f t="shared" si="150"/>
        <v>144018.36787256802</v>
      </c>
      <c r="F190" s="27">
        <f t="shared" si="151"/>
        <v>84981.632127431818</v>
      </c>
      <c r="G190" s="27">
        <f t="shared" si="132"/>
        <v>307546.2382972074</v>
      </c>
      <c r="H190" s="27">
        <f t="shared" si="152"/>
        <v>0</v>
      </c>
      <c r="I190" s="27">
        <f t="shared" si="138"/>
        <v>106.86915293425845</v>
      </c>
      <c r="J190" s="27">
        <f t="shared" si="139"/>
        <v>320.6074588027754</v>
      </c>
      <c r="K190" s="27">
        <f t="shared" si="140"/>
        <v>192.36447528166522</v>
      </c>
      <c r="L190" s="27">
        <f t="shared" si="141"/>
        <v>85.495322347406756</v>
      </c>
      <c r="M190" s="7">
        <f t="shared" si="142"/>
        <v>1.4100693090679304</v>
      </c>
      <c r="N190" s="27">
        <f t="shared" si="195"/>
        <v>705.33640936610584</v>
      </c>
      <c r="O190" s="7">
        <f t="shared" si="143"/>
        <v>1.9718978435361378</v>
      </c>
      <c r="P190" s="27">
        <f t="shared" si="144"/>
        <v>3155.0365496578206</v>
      </c>
      <c r="Q190" s="27">
        <f t="shared" si="145"/>
        <v>2997.2847221749294</v>
      </c>
      <c r="R190" s="7">
        <f t="shared" si="146"/>
        <v>1.9718978435361378</v>
      </c>
      <c r="S190" s="27">
        <f t="shared" si="133"/>
        <v>451564.60616977559</v>
      </c>
      <c r="T190" s="27">
        <f t="shared" si="147"/>
        <v>1315.051594480726</v>
      </c>
      <c r="U190" s="27">
        <f t="shared" si="153"/>
        <v>85975.469280716032</v>
      </c>
      <c r="V190" s="7">
        <f>-SUM(T$24:T190)/T$23</f>
        <v>7.9056601831900464</v>
      </c>
      <c r="W190" s="27">
        <f t="shared" si="134"/>
        <v>0</v>
      </c>
      <c r="X190" s="27">
        <f t="shared" si="154"/>
        <v>185492.77445109957</v>
      </c>
      <c r="Y190" s="7">
        <f>-SUM(W$24:W190)/W$23</f>
        <v>15.899018028200768</v>
      </c>
      <c r="Z190" s="29"/>
      <c r="AA190" s="27">
        <f t="shared" si="155"/>
        <v>976.89671832809768</v>
      </c>
      <c r="AB190" s="27">
        <f t="shared" si="156"/>
        <v>421.67297554477528</v>
      </c>
      <c r="AC190" s="27">
        <f t="shared" si="157"/>
        <v>555.22374278332245</v>
      </c>
      <c r="AD190" s="27">
        <f t="shared" si="158"/>
        <v>144018.36787256802</v>
      </c>
      <c r="AE190" s="27">
        <f t="shared" si="159"/>
        <v>84981.632127431818</v>
      </c>
      <c r="AF190" s="27">
        <f t="shared" si="160"/>
        <v>307546.2382972074</v>
      </c>
      <c r="AG190" s="27">
        <f t="shared" si="161"/>
        <v>0</v>
      </c>
      <c r="AH190" s="27">
        <f t="shared" si="162"/>
        <v>106.86915293425845</v>
      </c>
      <c r="AI190" s="27">
        <f t="shared" si="163"/>
        <v>320.6074588027754</v>
      </c>
      <c r="AJ190" s="27">
        <f t="shared" si="164"/>
        <v>192.36447528166522</v>
      </c>
      <c r="AK190" s="27">
        <f t="shared" si="165"/>
        <v>85.495322347406756</v>
      </c>
      <c r="AL190" s="7">
        <f t="shared" si="166"/>
        <v>1.4100693090679304</v>
      </c>
      <c r="AM190" s="27">
        <f t="shared" si="196"/>
        <v>705.33640936610584</v>
      </c>
      <c r="AN190" s="7">
        <f t="shared" si="167"/>
        <v>1.9718978435361378</v>
      </c>
      <c r="AO190" s="27">
        <f t="shared" si="168"/>
        <v>3155.0365496578206</v>
      </c>
      <c r="AP190" s="27">
        <f t="shared" si="169"/>
        <v>2997.2847221749294</v>
      </c>
      <c r="AQ190" s="7">
        <f t="shared" si="170"/>
        <v>1.9718978435361378</v>
      </c>
      <c r="AR190" s="27">
        <f t="shared" si="171"/>
        <v>451564.60616977559</v>
      </c>
      <c r="AS190" s="27">
        <f t="shared" si="172"/>
        <v>1315.051594480726</v>
      </c>
      <c r="AT190" s="27">
        <f t="shared" si="173"/>
        <v>85975.469280716032</v>
      </c>
      <c r="AU190" s="7">
        <f>-SUM(AS$24:AS190)/AS$23</f>
        <v>7.9056601831900464</v>
      </c>
      <c r="AV190" s="27">
        <f t="shared" si="148"/>
        <v>0</v>
      </c>
      <c r="AW190" s="27">
        <f t="shared" si="174"/>
        <v>185492.77445109957</v>
      </c>
      <c r="AX190" s="7">
        <f>-SUM(AV$24:AV190)/AV$23</f>
        <v>15.899018028200768</v>
      </c>
      <c r="AY190" s="28"/>
      <c r="AZ190" s="27">
        <f t="shared" si="175"/>
        <v>976.89671832809768</v>
      </c>
      <c r="BA190" s="27">
        <f t="shared" si="176"/>
        <v>421.67297554477528</v>
      </c>
      <c r="BB190" s="27">
        <f t="shared" si="177"/>
        <v>555.22374278332245</v>
      </c>
      <c r="BC190" s="27">
        <f t="shared" si="178"/>
        <v>144018.36787256802</v>
      </c>
      <c r="BD190" s="27">
        <f t="shared" si="179"/>
        <v>84981.632127431818</v>
      </c>
      <c r="BE190" s="27">
        <f t="shared" si="180"/>
        <v>307546.2382972074</v>
      </c>
      <c r="BF190" s="27">
        <f t="shared" si="181"/>
        <v>0</v>
      </c>
      <c r="BG190" s="27">
        <f t="shared" si="182"/>
        <v>106.86915293425845</v>
      </c>
      <c r="BH190" s="27">
        <f t="shared" si="183"/>
        <v>320.6074588027754</v>
      </c>
      <c r="BI190" s="27">
        <f t="shared" si="184"/>
        <v>192.36447528166522</v>
      </c>
      <c r="BJ190" s="27">
        <f t="shared" si="185"/>
        <v>85.495322347406756</v>
      </c>
      <c r="BK190" s="7">
        <f t="shared" si="186"/>
        <v>1.4100693090679304</v>
      </c>
      <c r="BL190" s="27">
        <f t="shared" si="197"/>
        <v>705.33640936610584</v>
      </c>
      <c r="BM190" s="7">
        <f t="shared" si="187"/>
        <v>1.9718978435361378</v>
      </c>
      <c r="BN190" s="27">
        <f t="shared" si="188"/>
        <v>3155.0365496578206</v>
      </c>
      <c r="BO190" s="27">
        <f t="shared" si="189"/>
        <v>2997.2847221749294</v>
      </c>
      <c r="BP190" s="7">
        <f t="shared" si="190"/>
        <v>1.9718978435361378</v>
      </c>
      <c r="BQ190" s="27">
        <f t="shared" si="191"/>
        <v>451564.60616977559</v>
      </c>
      <c r="BR190" s="27">
        <f t="shared" si="192"/>
        <v>1315.051594480726</v>
      </c>
      <c r="BS190" s="27">
        <f t="shared" si="193"/>
        <v>85975.469280716032</v>
      </c>
      <c r="BT190" s="7">
        <f>-SUM(BR$24:BR190)/BR$23</f>
        <v>7.9056601831900464</v>
      </c>
      <c r="BU190" s="27">
        <f t="shared" si="149"/>
        <v>0</v>
      </c>
      <c r="BV190" s="27">
        <f t="shared" si="194"/>
        <v>185492.77445109957</v>
      </c>
      <c r="BW190" s="7">
        <f>-SUM(BU$24:BU190)/BU$23</f>
        <v>15.899018028200768</v>
      </c>
      <c r="BX190" s="14"/>
      <c r="BY190" s="3"/>
      <c r="BZ190" s="3"/>
      <c r="CA190" s="3"/>
      <c r="CB190" s="3"/>
      <c r="CC190" s="3"/>
      <c r="CD190" s="3"/>
      <c r="CE190" s="3"/>
      <c r="CF190" s="3"/>
      <c r="CG190" s="3"/>
      <c r="CH190" s="3"/>
      <c r="CI190" s="3"/>
      <c r="CJ190" s="3"/>
      <c r="CK190" s="3"/>
      <c r="CL190" s="3"/>
      <c r="CM190" s="3"/>
      <c r="CN190" s="3"/>
      <c r="CO190" s="3"/>
    </row>
    <row r="191" spans="1:93" x14ac:dyDescent="0.25">
      <c r="A191" s="23">
        <v>168</v>
      </c>
      <c r="B191" s="27">
        <f t="shared" si="135"/>
        <v>976.89671832809768</v>
      </c>
      <c r="C191" s="27">
        <f t="shared" si="136"/>
        <v>420.05357296165732</v>
      </c>
      <c r="D191" s="27">
        <f t="shared" si="137"/>
        <v>556.84314536644035</v>
      </c>
      <c r="E191" s="27">
        <f t="shared" si="150"/>
        <v>143461.52472720158</v>
      </c>
      <c r="F191" s="27">
        <f t="shared" si="151"/>
        <v>85538.475272798256</v>
      </c>
      <c r="G191" s="27">
        <f t="shared" si="132"/>
        <v>309942.81154442392</v>
      </c>
      <c r="H191" s="27">
        <f t="shared" si="152"/>
        <v>0</v>
      </c>
      <c r="I191" s="27">
        <f t="shared" si="138"/>
        <v>107.0892858915998</v>
      </c>
      <c r="J191" s="27">
        <f t="shared" si="139"/>
        <v>321.26785767479942</v>
      </c>
      <c r="K191" s="27">
        <f t="shared" si="140"/>
        <v>192.76071460487967</v>
      </c>
      <c r="L191" s="27">
        <f t="shared" si="141"/>
        <v>85.671428713279852</v>
      </c>
      <c r="M191" s="7">
        <f t="shared" si="142"/>
        <v>1.4129738209737406</v>
      </c>
      <c r="N191" s="27">
        <f t="shared" si="195"/>
        <v>706.78928688455869</v>
      </c>
      <c r="O191" s="7">
        <f t="shared" si="143"/>
        <v>1.9799315994394133</v>
      </c>
      <c r="P191" s="27">
        <f t="shared" si="144"/>
        <v>3167.8905591030612</v>
      </c>
      <c r="Q191" s="27">
        <f t="shared" si="145"/>
        <v>3009.4960311479081</v>
      </c>
      <c r="R191" s="7">
        <f t="shared" si="146"/>
        <v>1.9799315994394133</v>
      </c>
      <c r="S191" s="27">
        <f t="shared" si="133"/>
        <v>453404.33627162565</v>
      </c>
      <c r="T191" s="27">
        <f t="shared" si="147"/>
        <v>1325.8100259352516</v>
      </c>
      <c r="U191" s="27">
        <f t="shared" si="153"/>
        <v>87301.279306651282</v>
      </c>
      <c r="V191" s="7">
        <f>-SUM(T$24:T191)/T$23</f>
        <v>8.0121509483254076</v>
      </c>
      <c r="W191" s="27">
        <f t="shared" si="134"/>
        <v>0</v>
      </c>
      <c r="X191" s="27">
        <f t="shared" si="154"/>
        <v>185492.77445109957</v>
      </c>
      <c r="Y191" s="7">
        <f>-SUM(W$24:W191)/W$23</f>
        <v>15.899018028200768</v>
      </c>
      <c r="Z191" s="29"/>
      <c r="AA191" s="27">
        <f t="shared" si="155"/>
        <v>976.89671832809768</v>
      </c>
      <c r="AB191" s="27">
        <f t="shared" si="156"/>
        <v>420.05357296165732</v>
      </c>
      <c r="AC191" s="27">
        <f t="shared" si="157"/>
        <v>556.84314536644035</v>
      </c>
      <c r="AD191" s="27">
        <f t="shared" si="158"/>
        <v>143461.52472720158</v>
      </c>
      <c r="AE191" s="27">
        <f t="shared" si="159"/>
        <v>85538.475272798256</v>
      </c>
      <c r="AF191" s="27">
        <f t="shared" si="160"/>
        <v>309942.81154442392</v>
      </c>
      <c r="AG191" s="27">
        <f t="shared" si="161"/>
        <v>0</v>
      </c>
      <c r="AH191" s="27">
        <f t="shared" si="162"/>
        <v>107.0892858915998</v>
      </c>
      <c r="AI191" s="27">
        <f t="shared" si="163"/>
        <v>321.26785767479942</v>
      </c>
      <c r="AJ191" s="27">
        <f t="shared" si="164"/>
        <v>192.76071460487967</v>
      </c>
      <c r="AK191" s="27">
        <f t="shared" si="165"/>
        <v>85.671428713279852</v>
      </c>
      <c r="AL191" s="7">
        <f t="shared" si="166"/>
        <v>1.4129738209737406</v>
      </c>
      <c r="AM191" s="27">
        <f t="shared" si="196"/>
        <v>706.78928688455869</v>
      </c>
      <c r="AN191" s="7">
        <f t="shared" si="167"/>
        <v>1.9799315994394133</v>
      </c>
      <c r="AO191" s="27">
        <f t="shared" si="168"/>
        <v>3167.8905591030612</v>
      </c>
      <c r="AP191" s="27">
        <f t="shared" si="169"/>
        <v>3009.4960311479081</v>
      </c>
      <c r="AQ191" s="7">
        <f t="shared" si="170"/>
        <v>1.9799315994394133</v>
      </c>
      <c r="AR191" s="27">
        <f t="shared" si="171"/>
        <v>453404.33627162565</v>
      </c>
      <c r="AS191" s="27">
        <f t="shared" si="172"/>
        <v>1325.8100259352516</v>
      </c>
      <c r="AT191" s="27">
        <f t="shared" si="173"/>
        <v>87301.279306651282</v>
      </c>
      <c r="AU191" s="7">
        <f>-SUM(AS$24:AS191)/AS$23</f>
        <v>8.0121509483254076</v>
      </c>
      <c r="AV191" s="27">
        <f t="shared" si="148"/>
        <v>0</v>
      </c>
      <c r="AW191" s="27">
        <f t="shared" si="174"/>
        <v>185492.77445109957</v>
      </c>
      <c r="AX191" s="7">
        <f>-SUM(AV$24:AV191)/AV$23</f>
        <v>15.899018028200768</v>
      </c>
      <c r="AY191" s="28"/>
      <c r="AZ191" s="27">
        <f t="shared" si="175"/>
        <v>976.89671832809768</v>
      </c>
      <c r="BA191" s="27">
        <f t="shared" si="176"/>
        <v>420.05357296165732</v>
      </c>
      <c r="BB191" s="27">
        <f t="shared" si="177"/>
        <v>556.84314536644035</v>
      </c>
      <c r="BC191" s="27">
        <f t="shared" si="178"/>
        <v>143461.52472720158</v>
      </c>
      <c r="BD191" s="27">
        <f t="shared" si="179"/>
        <v>85538.475272798256</v>
      </c>
      <c r="BE191" s="27">
        <f t="shared" si="180"/>
        <v>309942.81154442392</v>
      </c>
      <c r="BF191" s="27">
        <f t="shared" si="181"/>
        <v>0</v>
      </c>
      <c r="BG191" s="27">
        <f t="shared" si="182"/>
        <v>107.0892858915998</v>
      </c>
      <c r="BH191" s="27">
        <f t="shared" si="183"/>
        <v>321.26785767479942</v>
      </c>
      <c r="BI191" s="27">
        <f t="shared" si="184"/>
        <v>192.76071460487967</v>
      </c>
      <c r="BJ191" s="27">
        <f t="shared" si="185"/>
        <v>85.671428713279852</v>
      </c>
      <c r="BK191" s="7">
        <f t="shared" si="186"/>
        <v>1.4129738209737406</v>
      </c>
      <c r="BL191" s="27">
        <f t="shared" si="197"/>
        <v>706.78928688455869</v>
      </c>
      <c r="BM191" s="7">
        <f t="shared" si="187"/>
        <v>1.9799315994394133</v>
      </c>
      <c r="BN191" s="27">
        <f t="shared" si="188"/>
        <v>3167.8905591030612</v>
      </c>
      <c r="BO191" s="27">
        <f t="shared" si="189"/>
        <v>3009.4960311479081</v>
      </c>
      <c r="BP191" s="7">
        <f t="shared" si="190"/>
        <v>1.9799315994394133</v>
      </c>
      <c r="BQ191" s="27">
        <f t="shared" si="191"/>
        <v>453404.33627162565</v>
      </c>
      <c r="BR191" s="27">
        <f t="shared" si="192"/>
        <v>1325.8100259352516</v>
      </c>
      <c r="BS191" s="27">
        <f t="shared" si="193"/>
        <v>87301.279306651282</v>
      </c>
      <c r="BT191" s="7">
        <f>-SUM(BR$24:BR191)/BR$23</f>
        <v>8.0121509483254076</v>
      </c>
      <c r="BU191" s="27">
        <f t="shared" si="149"/>
        <v>0</v>
      </c>
      <c r="BV191" s="27">
        <f t="shared" si="194"/>
        <v>185492.77445109957</v>
      </c>
      <c r="BW191" s="7">
        <f>-SUM(BU$24:BU191)/BU$23</f>
        <v>15.899018028200768</v>
      </c>
      <c r="BX191" s="14"/>
      <c r="BY191" s="3"/>
      <c r="BZ191" s="3"/>
      <c r="CA191" s="3"/>
      <c r="CB191" s="3"/>
      <c r="CC191" s="3"/>
      <c r="CD191" s="3"/>
      <c r="CE191" s="3"/>
      <c r="CF191" s="3"/>
      <c r="CG191" s="3"/>
      <c r="CH191" s="3"/>
      <c r="CI191" s="3"/>
      <c r="CJ191" s="3"/>
      <c r="CK191" s="3"/>
      <c r="CL191" s="3"/>
      <c r="CM191" s="3"/>
      <c r="CN191" s="3"/>
      <c r="CO191" s="3"/>
    </row>
    <row r="192" spans="1:93" x14ac:dyDescent="0.25">
      <c r="A192" s="23">
        <v>169</v>
      </c>
      <c r="B192" s="27">
        <f t="shared" si="135"/>
        <v>976.89671832809768</v>
      </c>
      <c r="C192" s="27">
        <f t="shared" si="136"/>
        <v>418.42944712100524</v>
      </c>
      <c r="D192" s="27">
        <f t="shared" si="137"/>
        <v>558.46727120709249</v>
      </c>
      <c r="E192" s="27">
        <f t="shared" si="150"/>
        <v>142903.05745599448</v>
      </c>
      <c r="F192" s="27">
        <f t="shared" si="151"/>
        <v>86096.942544005346</v>
      </c>
      <c r="G192" s="27">
        <f t="shared" si="132"/>
        <v>312348.5042056446</v>
      </c>
      <c r="H192" s="27">
        <f t="shared" si="152"/>
        <v>0</v>
      </c>
      <c r="I192" s="27">
        <f t="shared" si="138"/>
        <v>107.30987228679088</v>
      </c>
      <c r="J192" s="27">
        <f t="shared" si="139"/>
        <v>321.92961686037268</v>
      </c>
      <c r="K192" s="27">
        <f t="shared" si="140"/>
        <v>193.15777011622362</v>
      </c>
      <c r="L192" s="27">
        <f t="shared" si="141"/>
        <v>85.847897829432711</v>
      </c>
      <c r="M192" s="7">
        <f t="shared" si="142"/>
        <v>1.4158843156985206</v>
      </c>
      <c r="N192" s="27">
        <f t="shared" si="195"/>
        <v>708.24515709281991</v>
      </c>
      <c r="O192" s="7">
        <f t="shared" si="143"/>
        <v>1.9879980858586863</v>
      </c>
      <c r="P192" s="27">
        <f t="shared" si="144"/>
        <v>3180.7969373738979</v>
      </c>
      <c r="Q192" s="27">
        <f t="shared" si="145"/>
        <v>3021.757090505203</v>
      </c>
      <c r="R192" s="7">
        <f t="shared" si="146"/>
        <v>1.9879980858586863</v>
      </c>
      <c r="S192" s="27">
        <f t="shared" si="133"/>
        <v>455251.56166163919</v>
      </c>
      <c r="T192" s="27">
        <f t="shared" si="147"/>
        <v>1336.6152150842852</v>
      </c>
      <c r="U192" s="27">
        <f t="shared" si="153"/>
        <v>88637.894521735565</v>
      </c>
      <c r="V192" s="7">
        <f>-SUM(T$24:T192)/T$23</f>
        <v>8.1195096001394056</v>
      </c>
      <c r="W192" s="27">
        <f t="shared" si="134"/>
        <v>0</v>
      </c>
      <c r="X192" s="27">
        <f t="shared" si="154"/>
        <v>185492.77445109957</v>
      </c>
      <c r="Y192" s="7">
        <f>-SUM(W$24:W192)/W$23</f>
        <v>15.899018028200768</v>
      </c>
      <c r="Z192" s="29"/>
      <c r="AA192" s="27">
        <f t="shared" si="155"/>
        <v>976.89671832809768</v>
      </c>
      <c r="AB192" s="27">
        <f t="shared" si="156"/>
        <v>418.42944712100524</v>
      </c>
      <c r="AC192" s="27">
        <f t="shared" si="157"/>
        <v>558.46727120709249</v>
      </c>
      <c r="AD192" s="27">
        <f t="shared" si="158"/>
        <v>142903.05745599448</v>
      </c>
      <c r="AE192" s="27">
        <f t="shared" si="159"/>
        <v>86096.942544005346</v>
      </c>
      <c r="AF192" s="27">
        <f t="shared" si="160"/>
        <v>312348.5042056446</v>
      </c>
      <c r="AG192" s="27">
        <f t="shared" si="161"/>
        <v>0</v>
      </c>
      <c r="AH192" s="27">
        <f t="shared" si="162"/>
        <v>107.30987228679088</v>
      </c>
      <c r="AI192" s="27">
        <f t="shared" si="163"/>
        <v>321.92961686037268</v>
      </c>
      <c r="AJ192" s="27">
        <f t="shared" si="164"/>
        <v>193.15777011622362</v>
      </c>
      <c r="AK192" s="27">
        <f t="shared" si="165"/>
        <v>85.847897829432711</v>
      </c>
      <c r="AL192" s="7">
        <f t="shared" si="166"/>
        <v>1.4158843156985206</v>
      </c>
      <c r="AM192" s="27">
        <f t="shared" si="196"/>
        <v>708.24515709281991</v>
      </c>
      <c r="AN192" s="7">
        <f t="shared" si="167"/>
        <v>1.9879980858586863</v>
      </c>
      <c r="AO192" s="27">
        <f t="shared" si="168"/>
        <v>3180.7969373738979</v>
      </c>
      <c r="AP192" s="27">
        <f t="shared" si="169"/>
        <v>3021.757090505203</v>
      </c>
      <c r="AQ192" s="7">
        <f t="shared" si="170"/>
        <v>1.9879980858586863</v>
      </c>
      <c r="AR192" s="27">
        <f t="shared" si="171"/>
        <v>455251.56166163919</v>
      </c>
      <c r="AS192" s="27">
        <f t="shared" si="172"/>
        <v>1336.6152150842852</v>
      </c>
      <c r="AT192" s="27">
        <f t="shared" si="173"/>
        <v>88637.894521735565</v>
      </c>
      <c r="AU192" s="7">
        <f>-SUM(AS$24:AS192)/AS$23</f>
        <v>8.1195096001394056</v>
      </c>
      <c r="AV192" s="27">
        <f t="shared" si="148"/>
        <v>0</v>
      </c>
      <c r="AW192" s="27">
        <f t="shared" si="174"/>
        <v>185492.77445109957</v>
      </c>
      <c r="AX192" s="7">
        <f>-SUM(AV$24:AV192)/AV$23</f>
        <v>15.899018028200768</v>
      </c>
      <c r="AY192" s="28"/>
      <c r="AZ192" s="27">
        <f t="shared" si="175"/>
        <v>976.89671832809768</v>
      </c>
      <c r="BA192" s="27">
        <f t="shared" si="176"/>
        <v>418.42944712100524</v>
      </c>
      <c r="BB192" s="27">
        <f t="shared" si="177"/>
        <v>558.46727120709249</v>
      </c>
      <c r="BC192" s="27">
        <f t="shared" si="178"/>
        <v>142903.05745599448</v>
      </c>
      <c r="BD192" s="27">
        <f t="shared" si="179"/>
        <v>86096.942544005346</v>
      </c>
      <c r="BE192" s="27">
        <f t="shared" si="180"/>
        <v>312348.5042056446</v>
      </c>
      <c r="BF192" s="27">
        <f t="shared" si="181"/>
        <v>0</v>
      </c>
      <c r="BG192" s="27">
        <f t="shared" si="182"/>
        <v>107.30987228679088</v>
      </c>
      <c r="BH192" s="27">
        <f t="shared" si="183"/>
        <v>321.92961686037268</v>
      </c>
      <c r="BI192" s="27">
        <f t="shared" si="184"/>
        <v>193.15777011622362</v>
      </c>
      <c r="BJ192" s="27">
        <f t="shared" si="185"/>
        <v>85.847897829432711</v>
      </c>
      <c r="BK192" s="7">
        <f t="shared" si="186"/>
        <v>1.4158843156985206</v>
      </c>
      <c r="BL192" s="27">
        <f t="shared" si="197"/>
        <v>708.24515709281991</v>
      </c>
      <c r="BM192" s="7">
        <f t="shared" si="187"/>
        <v>1.9879980858586863</v>
      </c>
      <c r="BN192" s="27">
        <f t="shared" si="188"/>
        <v>3180.7969373738979</v>
      </c>
      <c r="BO192" s="27">
        <f t="shared" si="189"/>
        <v>3021.757090505203</v>
      </c>
      <c r="BP192" s="7">
        <f t="shared" si="190"/>
        <v>1.9879980858586863</v>
      </c>
      <c r="BQ192" s="27">
        <f t="shared" si="191"/>
        <v>455251.56166163919</v>
      </c>
      <c r="BR192" s="27">
        <f t="shared" si="192"/>
        <v>1336.6152150842852</v>
      </c>
      <c r="BS192" s="27">
        <f t="shared" si="193"/>
        <v>88637.894521735565</v>
      </c>
      <c r="BT192" s="7">
        <f>-SUM(BR$24:BR192)/BR$23</f>
        <v>8.1195096001394056</v>
      </c>
      <c r="BU192" s="27">
        <f t="shared" si="149"/>
        <v>0</v>
      </c>
      <c r="BV192" s="27">
        <f t="shared" si="194"/>
        <v>185492.77445109957</v>
      </c>
      <c r="BW192" s="7">
        <f>-SUM(BU$24:BU192)/BU$23</f>
        <v>15.899018028200768</v>
      </c>
      <c r="BX192" s="14"/>
      <c r="BY192" s="3"/>
      <c r="BZ192" s="3"/>
      <c r="CA192" s="3"/>
      <c r="CB192" s="3"/>
      <c r="CC192" s="3"/>
      <c r="CD192" s="3"/>
      <c r="CE192" s="3"/>
      <c r="CF192" s="3"/>
      <c r="CG192" s="3"/>
      <c r="CH192" s="3"/>
      <c r="CI192" s="3"/>
      <c r="CJ192" s="3"/>
      <c r="CK192" s="3"/>
      <c r="CL192" s="3"/>
      <c r="CM192" s="3"/>
      <c r="CN192" s="3"/>
      <c r="CO192" s="3"/>
    </row>
    <row r="193" spans="1:93" x14ac:dyDescent="0.25">
      <c r="A193" s="23">
        <v>170</v>
      </c>
      <c r="B193" s="27">
        <f t="shared" si="135"/>
        <v>976.89671832809768</v>
      </c>
      <c r="C193" s="27">
        <f t="shared" si="136"/>
        <v>416.80058424665117</v>
      </c>
      <c r="D193" s="27">
        <f t="shared" si="137"/>
        <v>560.09613408144651</v>
      </c>
      <c r="E193" s="27">
        <f t="shared" si="150"/>
        <v>142342.96132191303</v>
      </c>
      <c r="F193" s="27">
        <f t="shared" si="151"/>
        <v>86657.038678086799</v>
      </c>
      <c r="G193" s="27">
        <f t="shared" si="132"/>
        <v>314763.35155463475</v>
      </c>
      <c r="H193" s="27">
        <f t="shared" si="152"/>
        <v>0</v>
      </c>
      <c r="I193" s="27">
        <f t="shared" si="138"/>
        <v>107.5309130538394</v>
      </c>
      <c r="J193" s="27">
        <f t="shared" si="139"/>
        <v>322.59273916151824</v>
      </c>
      <c r="K193" s="27">
        <f t="shared" si="140"/>
        <v>193.55564349691096</v>
      </c>
      <c r="L193" s="27">
        <f t="shared" si="141"/>
        <v>86.024730443071519</v>
      </c>
      <c r="M193" s="7">
        <f t="shared" si="142"/>
        <v>1.4188008055658978</v>
      </c>
      <c r="N193" s="27">
        <f t="shared" si="195"/>
        <v>709.70402615534022</v>
      </c>
      <c r="O193" s="7">
        <f t="shared" si="143"/>
        <v>1.9960974361421306</v>
      </c>
      <c r="P193" s="27">
        <f t="shared" si="144"/>
        <v>3193.7558978274092</v>
      </c>
      <c r="Q193" s="27">
        <f t="shared" si="145"/>
        <v>3034.0681029360385</v>
      </c>
      <c r="R193" s="7">
        <f t="shared" si="146"/>
        <v>1.9960974361421306</v>
      </c>
      <c r="S193" s="27">
        <f t="shared" si="133"/>
        <v>457106.31287654792</v>
      </c>
      <c r="T193" s="27">
        <f t="shared" si="147"/>
        <v>1347.4673584526006</v>
      </c>
      <c r="U193" s="27">
        <f t="shared" si="153"/>
        <v>89985.361880188168</v>
      </c>
      <c r="V193" s="7">
        <f>-SUM(T$24:T193)/T$23</f>
        <v>8.2277399100552788</v>
      </c>
      <c r="W193" s="27">
        <f t="shared" si="134"/>
        <v>0</v>
      </c>
      <c r="X193" s="27">
        <f t="shared" si="154"/>
        <v>185492.77445109957</v>
      </c>
      <c r="Y193" s="7">
        <f>-SUM(W$24:W193)/W$23</f>
        <v>15.899018028200768</v>
      </c>
      <c r="Z193" s="29"/>
      <c r="AA193" s="27">
        <f t="shared" si="155"/>
        <v>976.89671832809768</v>
      </c>
      <c r="AB193" s="27">
        <f t="shared" si="156"/>
        <v>416.80058424665117</v>
      </c>
      <c r="AC193" s="27">
        <f t="shared" si="157"/>
        <v>560.09613408144651</v>
      </c>
      <c r="AD193" s="27">
        <f t="shared" si="158"/>
        <v>142342.96132191303</v>
      </c>
      <c r="AE193" s="27">
        <f t="shared" si="159"/>
        <v>86657.038678086799</v>
      </c>
      <c r="AF193" s="27">
        <f t="shared" si="160"/>
        <v>314763.35155463475</v>
      </c>
      <c r="AG193" s="27">
        <f t="shared" si="161"/>
        <v>0</v>
      </c>
      <c r="AH193" s="27">
        <f t="shared" si="162"/>
        <v>107.5309130538394</v>
      </c>
      <c r="AI193" s="27">
        <f t="shared" si="163"/>
        <v>322.59273916151824</v>
      </c>
      <c r="AJ193" s="27">
        <f t="shared" si="164"/>
        <v>193.55564349691096</v>
      </c>
      <c r="AK193" s="27">
        <f t="shared" si="165"/>
        <v>86.024730443071519</v>
      </c>
      <c r="AL193" s="7">
        <f t="shared" si="166"/>
        <v>1.4188008055658978</v>
      </c>
      <c r="AM193" s="27">
        <f t="shared" si="196"/>
        <v>709.70402615534022</v>
      </c>
      <c r="AN193" s="7">
        <f t="shared" si="167"/>
        <v>1.9960974361421306</v>
      </c>
      <c r="AO193" s="27">
        <f t="shared" si="168"/>
        <v>3193.7558978274092</v>
      </c>
      <c r="AP193" s="27">
        <f t="shared" si="169"/>
        <v>3034.0681029360385</v>
      </c>
      <c r="AQ193" s="7">
        <f t="shared" si="170"/>
        <v>1.9960974361421306</v>
      </c>
      <c r="AR193" s="27">
        <f t="shared" si="171"/>
        <v>457106.31287654792</v>
      </c>
      <c r="AS193" s="27">
        <f t="shared" si="172"/>
        <v>1347.4673584526006</v>
      </c>
      <c r="AT193" s="27">
        <f t="shared" si="173"/>
        <v>89985.361880188168</v>
      </c>
      <c r="AU193" s="7">
        <f>-SUM(AS$24:AS193)/AS$23</f>
        <v>8.2277399100552788</v>
      </c>
      <c r="AV193" s="27">
        <f t="shared" si="148"/>
        <v>0</v>
      </c>
      <c r="AW193" s="27">
        <f t="shared" si="174"/>
        <v>185492.77445109957</v>
      </c>
      <c r="AX193" s="7">
        <f>-SUM(AV$24:AV193)/AV$23</f>
        <v>15.899018028200768</v>
      </c>
      <c r="AY193" s="28"/>
      <c r="AZ193" s="27">
        <f t="shared" si="175"/>
        <v>976.89671832809768</v>
      </c>
      <c r="BA193" s="27">
        <f t="shared" si="176"/>
        <v>416.80058424665117</v>
      </c>
      <c r="BB193" s="27">
        <f t="shared" si="177"/>
        <v>560.09613408144651</v>
      </c>
      <c r="BC193" s="27">
        <f t="shared" si="178"/>
        <v>142342.96132191303</v>
      </c>
      <c r="BD193" s="27">
        <f t="shared" si="179"/>
        <v>86657.038678086799</v>
      </c>
      <c r="BE193" s="27">
        <f t="shared" si="180"/>
        <v>314763.35155463475</v>
      </c>
      <c r="BF193" s="27">
        <f t="shared" si="181"/>
        <v>0</v>
      </c>
      <c r="BG193" s="27">
        <f t="shared" si="182"/>
        <v>107.5309130538394</v>
      </c>
      <c r="BH193" s="27">
        <f t="shared" si="183"/>
        <v>322.59273916151824</v>
      </c>
      <c r="BI193" s="27">
        <f t="shared" si="184"/>
        <v>193.55564349691096</v>
      </c>
      <c r="BJ193" s="27">
        <f t="shared" si="185"/>
        <v>86.024730443071519</v>
      </c>
      <c r="BK193" s="7">
        <f t="shared" si="186"/>
        <v>1.4188008055658978</v>
      </c>
      <c r="BL193" s="27">
        <f t="shared" si="197"/>
        <v>709.70402615534022</v>
      </c>
      <c r="BM193" s="7">
        <f t="shared" si="187"/>
        <v>1.9960974361421306</v>
      </c>
      <c r="BN193" s="27">
        <f t="shared" si="188"/>
        <v>3193.7558978274092</v>
      </c>
      <c r="BO193" s="27">
        <f t="shared" si="189"/>
        <v>3034.0681029360385</v>
      </c>
      <c r="BP193" s="7">
        <f t="shared" si="190"/>
        <v>1.9960974361421306</v>
      </c>
      <c r="BQ193" s="27">
        <f t="shared" si="191"/>
        <v>457106.31287654792</v>
      </c>
      <c r="BR193" s="27">
        <f t="shared" si="192"/>
        <v>1347.4673584526006</v>
      </c>
      <c r="BS193" s="27">
        <f t="shared" si="193"/>
        <v>89985.361880188168</v>
      </c>
      <c r="BT193" s="7">
        <f>-SUM(BR$24:BR193)/BR$23</f>
        <v>8.2277399100552788</v>
      </c>
      <c r="BU193" s="27">
        <f t="shared" si="149"/>
        <v>0</v>
      </c>
      <c r="BV193" s="27">
        <f t="shared" si="194"/>
        <v>185492.77445109957</v>
      </c>
      <c r="BW193" s="7">
        <f>-SUM(BU$24:BU193)/BU$23</f>
        <v>15.899018028200768</v>
      </c>
      <c r="BX193" s="14"/>
      <c r="BY193" s="3"/>
      <c r="BZ193" s="3"/>
      <c r="CA193" s="3"/>
      <c r="CB193" s="3"/>
      <c r="CC193" s="3"/>
      <c r="CD193" s="3"/>
      <c r="CE193" s="3"/>
      <c r="CF193" s="3"/>
      <c r="CG193" s="3"/>
      <c r="CH193" s="3"/>
      <c r="CI193" s="3"/>
      <c r="CJ193" s="3"/>
      <c r="CK193" s="3"/>
      <c r="CL193" s="3"/>
      <c r="CM193" s="3"/>
      <c r="CN193" s="3"/>
      <c r="CO193" s="3"/>
    </row>
    <row r="194" spans="1:93" x14ac:dyDescent="0.25">
      <c r="A194" s="23">
        <v>171</v>
      </c>
      <c r="B194" s="27">
        <f t="shared" si="135"/>
        <v>976.89671832809768</v>
      </c>
      <c r="C194" s="27">
        <f t="shared" si="136"/>
        <v>415.16697052224691</v>
      </c>
      <c r="D194" s="27">
        <f t="shared" si="137"/>
        <v>561.72974780585071</v>
      </c>
      <c r="E194" s="27">
        <f t="shared" si="150"/>
        <v>141781.23157410717</v>
      </c>
      <c r="F194" s="27">
        <f t="shared" si="151"/>
        <v>87218.768425892646</v>
      </c>
      <c r="G194" s="27">
        <f t="shared" si="132"/>
        <v>317187.38900338672</v>
      </c>
      <c r="H194" s="27">
        <f t="shared" si="152"/>
        <v>0</v>
      </c>
      <c r="I194" s="27">
        <f t="shared" si="138"/>
        <v>107.75240912867702</v>
      </c>
      <c r="J194" s="27">
        <f t="shared" si="139"/>
        <v>323.25722738603105</v>
      </c>
      <c r="K194" s="27">
        <f t="shared" si="140"/>
        <v>193.95433643161863</v>
      </c>
      <c r="L194" s="27">
        <f t="shared" si="141"/>
        <v>86.201927302941613</v>
      </c>
      <c r="M194" s="7">
        <f t="shared" si="142"/>
        <v>1.4217233029248846</v>
      </c>
      <c r="N194" s="27">
        <f t="shared" si="195"/>
        <v>711.16590024926836</v>
      </c>
      <c r="O194" s="7">
        <f t="shared" si="143"/>
        <v>2.0042297841811969</v>
      </c>
      <c r="P194" s="27">
        <f t="shared" si="144"/>
        <v>3206.7676546899152</v>
      </c>
      <c r="Q194" s="27">
        <f t="shared" si="145"/>
        <v>3046.4292719554192</v>
      </c>
      <c r="R194" s="7">
        <f t="shared" si="146"/>
        <v>2.0042297841811969</v>
      </c>
      <c r="S194" s="27">
        <f t="shared" si="133"/>
        <v>458968.62057749409</v>
      </c>
      <c r="T194" s="27">
        <f t="shared" si="147"/>
        <v>1358.3666533780531</v>
      </c>
      <c r="U194" s="27">
        <f t="shared" si="153"/>
        <v>91343.728533566216</v>
      </c>
      <c r="V194" s="7">
        <f>-SUM(T$24:T194)/T$23</f>
        <v>8.3368456653466882</v>
      </c>
      <c r="W194" s="27">
        <f t="shared" si="134"/>
        <v>0</v>
      </c>
      <c r="X194" s="27">
        <f t="shared" si="154"/>
        <v>185492.77445109957</v>
      </c>
      <c r="Y194" s="7">
        <f>-SUM(W$24:W194)/W$23</f>
        <v>15.899018028200768</v>
      </c>
      <c r="Z194" s="29"/>
      <c r="AA194" s="27">
        <f t="shared" si="155"/>
        <v>976.89671832809768</v>
      </c>
      <c r="AB194" s="27">
        <f t="shared" si="156"/>
        <v>415.16697052224691</v>
      </c>
      <c r="AC194" s="27">
        <f t="shared" si="157"/>
        <v>561.72974780585071</v>
      </c>
      <c r="AD194" s="27">
        <f t="shared" si="158"/>
        <v>141781.23157410717</v>
      </c>
      <c r="AE194" s="27">
        <f t="shared" si="159"/>
        <v>87218.768425892646</v>
      </c>
      <c r="AF194" s="27">
        <f t="shared" si="160"/>
        <v>317187.38900338672</v>
      </c>
      <c r="AG194" s="27">
        <f t="shared" si="161"/>
        <v>0</v>
      </c>
      <c r="AH194" s="27">
        <f t="shared" si="162"/>
        <v>107.75240912867702</v>
      </c>
      <c r="AI194" s="27">
        <f t="shared" si="163"/>
        <v>323.25722738603105</v>
      </c>
      <c r="AJ194" s="27">
        <f t="shared" si="164"/>
        <v>193.95433643161863</v>
      </c>
      <c r="AK194" s="27">
        <f t="shared" si="165"/>
        <v>86.201927302941613</v>
      </c>
      <c r="AL194" s="7">
        <f t="shared" si="166"/>
        <v>1.4217233029248846</v>
      </c>
      <c r="AM194" s="27">
        <f t="shared" si="196"/>
        <v>711.16590024926836</v>
      </c>
      <c r="AN194" s="7">
        <f t="shared" si="167"/>
        <v>2.0042297841811969</v>
      </c>
      <c r="AO194" s="27">
        <f t="shared" si="168"/>
        <v>3206.7676546899152</v>
      </c>
      <c r="AP194" s="27">
        <f t="shared" si="169"/>
        <v>3046.4292719554192</v>
      </c>
      <c r="AQ194" s="7">
        <f t="shared" si="170"/>
        <v>2.0042297841811969</v>
      </c>
      <c r="AR194" s="27">
        <f t="shared" si="171"/>
        <v>458968.62057749409</v>
      </c>
      <c r="AS194" s="27">
        <f t="shared" si="172"/>
        <v>1358.3666533780531</v>
      </c>
      <c r="AT194" s="27">
        <f t="shared" si="173"/>
        <v>91343.728533566216</v>
      </c>
      <c r="AU194" s="7">
        <f>-SUM(AS$24:AS194)/AS$23</f>
        <v>8.3368456653466882</v>
      </c>
      <c r="AV194" s="27">
        <f t="shared" si="148"/>
        <v>0</v>
      </c>
      <c r="AW194" s="27">
        <f t="shared" si="174"/>
        <v>185492.77445109957</v>
      </c>
      <c r="AX194" s="7">
        <f>-SUM(AV$24:AV194)/AV$23</f>
        <v>15.899018028200768</v>
      </c>
      <c r="AY194" s="28"/>
      <c r="AZ194" s="27">
        <f t="shared" si="175"/>
        <v>976.89671832809768</v>
      </c>
      <c r="BA194" s="27">
        <f t="shared" si="176"/>
        <v>415.16697052224691</v>
      </c>
      <c r="BB194" s="27">
        <f t="shared" si="177"/>
        <v>561.72974780585071</v>
      </c>
      <c r="BC194" s="27">
        <f t="shared" si="178"/>
        <v>141781.23157410717</v>
      </c>
      <c r="BD194" s="27">
        <f t="shared" si="179"/>
        <v>87218.768425892646</v>
      </c>
      <c r="BE194" s="27">
        <f t="shared" si="180"/>
        <v>317187.38900338672</v>
      </c>
      <c r="BF194" s="27">
        <f t="shared" si="181"/>
        <v>0</v>
      </c>
      <c r="BG194" s="27">
        <f t="shared" si="182"/>
        <v>107.75240912867702</v>
      </c>
      <c r="BH194" s="27">
        <f t="shared" si="183"/>
        <v>323.25722738603105</v>
      </c>
      <c r="BI194" s="27">
        <f t="shared" si="184"/>
        <v>193.95433643161863</v>
      </c>
      <c r="BJ194" s="27">
        <f t="shared" si="185"/>
        <v>86.201927302941613</v>
      </c>
      <c r="BK194" s="7">
        <f t="shared" si="186"/>
        <v>1.4217233029248846</v>
      </c>
      <c r="BL194" s="27">
        <f t="shared" si="197"/>
        <v>711.16590024926836</v>
      </c>
      <c r="BM194" s="7">
        <f t="shared" si="187"/>
        <v>2.0042297841811969</v>
      </c>
      <c r="BN194" s="27">
        <f t="shared" si="188"/>
        <v>3206.7676546899152</v>
      </c>
      <c r="BO194" s="27">
        <f t="shared" si="189"/>
        <v>3046.4292719554192</v>
      </c>
      <c r="BP194" s="7">
        <f t="shared" si="190"/>
        <v>2.0042297841811969</v>
      </c>
      <c r="BQ194" s="27">
        <f t="shared" si="191"/>
        <v>458968.62057749409</v>
      </c>
      <c r="BR194" s="27">
        <f t="shared" si="192"/>
        <v>1358.3666533780531</v>
      </c>
      <c r="BS194" s="27">
        <f t="shared" si="193"/>
        <v>91343.728533566216</v>
      </c>
      <c r="BT194" s="7">
        <f>-SUM(BR$24:BR194)/BR$23</f>
        <v>8.3368456653466882</v>
      </c>
      <c r="BU194" s="27">
        <f t="shared" si="149"/>
        <v>0</v>
      </c>
      <c r="BV194" s="27">
        <f t="shared" si="194"/>
        <v>185492.77445109957</v>
      </c>
      <c r="BW194" s="7">
        <f>-SUM(BU$24:BU194)/BU$23</f>
        <v>15.899018028200768</v>
      </c>
      <c r="BX194" s="14"/>
      <c r="BY194" s="3"/>
      <c r="BZ194" s="3"/>
      <c r="CA194" s="3"/>
      <c r="CB194" s="3"/>
      <c r="CC194" s="3"/>
      <c r="CD194" s="3"/>
      <c r="CE194" s="3"/>
      <c r="CF194" s="3"/>
      <c r="CG194" s="3"/>
      <c r="CH194" s="3"/>
      <c r="CI194" s="3"/>
      <c r="CJ194" s="3"/>
      <c r="CK194" s="3"/>
      <c r="CL194" s="3"/>
      <c r="CM194" s="3"/>
      <c r="CN194" s="3"/>
      <c r="CO194" s="3"/>
    </row>
    <row r="195" spans="1:93" x14ac:dyDescent="0.25">
      <c r="A195" s="23">
        <v>172</v>
      </c>
      <c r="B195" s="27">
        <f t="shared" si="135"/>
        <v>976.89671832809768</v>
      </c>
      <c r="C195" s="27">
        <f t="shared" si="136"/>
        <v>413.52859209114649</v>
      </c>
      <c r="D195" s="27">
        <f t="shared" si="137"/>
        <v>563.36812623695118</v>
      </c>
      <c r="E195" s="27">
        <f t="shared" si="150"/>
        <v>141217.86344787022</v>
      </c>
      <c r="F195" s="27">
        <f t="shared" si="151"/>
        <v>87782.136552129596</v>
      </c>
      <c r="G195" s="27">
        <f t="shared" si="132"/>
        <v>319620.65210266679</v>
      </c>
      <c r="H195" s="27">
        <f t="shared" si="152"/>
        <v>0</v>
      </c>
      <c r="I195" s="27">
        <f t="shared" si="138"/>
        <v>107.9743614491632</v>
      </c>
      <c r="J195" s="27">
        <f t="shared" si="139"/>
        <v>323.92308434748958</v>
      </c>
      <c r="K195" s="27">
        <f t="shared" si="140"/>
        <v>194.35385060849376</v>
      </c>
      <c r="L195" s="27">
        <f t="shared" si="141"/>
        <v>86.379489159330561</v>
      </c>
      <c r="M195" s="7">
        <f t="shared" si="142"/>
        <v>1.4246518201499299</v>
      </c>
      <c r="N195" s="27">
        <f t="shared" si="195"/>
        <v>712.63078556447715</v>
      </c>
      <c r="O195" s="7">
        <f t="shared" si="143"/>
        <v>2.012395264412826</v>
      </c>
      <c r="P195" s="27">
        <f t="shared" si="144"/>
        <v>3219.8324230605217</v>
      </c>
      <c r="Q195" s="27">
        <f t="shared" si="145"/>
        <v>3058.8408019074955</v>
      </c>
      <c r="R195" s="7">
        <f t="shared" si="146"/>
        <v>2.012395264412826</v>
      </c>
      <c r="S195" s="27">
        <f t="shared" si="133"/>
        <v>460838.51555053715</v>
      </c>
      <c r="T195" s="27">
        <f t="shared" si="147"/>
        <v>1369.3132980149205</v>
      </c>
      <c r="U195" s="27">
        <f t="shared" si="153"/>
        <v>92713.04183158114</v>
      </c>
      <c r="V195" s="7">
        <f>-SUM(T$24:T195)/T$23</f>
        <v>8.4468306692033082</v>
      </c>
      <c r="W195" s="27">
        <f t="shared" si="134"/>
        <v>0</v>
      </c>
      <c r="X195" s="27">
        <f t="shared" si="154"/>
        <v>185492.77445109957</v>
      </c>
      <c r="Y195" s="7">
        <f>-SUM(W$24:W195)/W$23</f>
        <v>15.899018028200768</v>
      </c>
      <c r="Z195" s="29"/>
      <c r="AA195" s="27">
        <f t="shared" si="155"/>
        <v>976.89671832809768</v>
      </c>
      <c r="AB195" s="27">
        <f t="shared" si="156"/>
        <v>413.52859209114649</v>
      </c>
      <c r="AC195" s="27">
        <f t="shared" si="157"/>
        <v>563.36812623695118</v>
      </c>
      <c r="AD195" s="27">
        <f t="shared" si="158"/>
        <v>141217.86344787022</v>
      </c>
      <c r="AE195" s="27">
        <f t="shared" si="159"/>
        <v>87782.136552129596</v>
      </c>
      <c r="AF195" s="27">
        <f t="shared" si="160"/>
        <v>319620.65210266679</v>
      </c>
      <c r="AG195" s="27">
        <f t="shared" si="161"/>
        <v>0</v>
      </c>
      <c r="AH195" s="27">
        <f t="shared" si="162"/>
        <v>107.9743614491632</v>
      </c>
      <c r="AI195" s="27">
        <f t="shared" si="163"/>
        <v>323.92308434748958</v>
      </c>
      <c r="AJ195" s="27">
        <f t="shared" si="164"/>
        <v>194.35385060849376</v>
      </c>
      <c r="AK195" s="27">
        <f t="shared" si="165"/>
        <v>86.379489159330561</v>
      </c>
      <c r="AL195" s="7">
        <f t="shared" si="166"/>
        <v>1.4246518201499299</v>
      </c>
      <c r="AM195" s="27">
        <f t="shared" si="196"/>
        <v>712.63078556447715</v>
      </c>
      <c r="AN195" s="7">
        <f t="shared" si="167"/>
        <v>2.012395264412826</v>
      </c>
      <c r="AO195" s="27">
        <f t="shared" si="168"/>
        <v>3219.8324230605217</v>
      </c>
      <c r="AP195" s="27">
        <f t="shared" si="169"/>
        <v>3058.8408019074955</v>
      </c>
      <c r="AQ195" s="7">
        <f t="shared" si="170"/>
        <v>2.012395264412826</v>
      </c>
      <c r="AR195" s="27">
        <f t="shared" si="171"/>
        <v>460838.51555053715</v>
      </c>
      <c r="AS195" s="27">
        <f t="shared" si="172"/>
        <v>1369.3132980149205</v>
      </c>
      <c r="AT195" s="27">
        <f t="shared" si="173"/>
        <v>92713.04183158114</v>
      </c>
      <c r="AU195" s="7">
        <f>-SUM(AS$24:AS195)/AS$23</f>
        <v>8.4468306692033082</v>
      </c>
      <c r="AV195" s="27">
        <f t="shared" si="148"/>
        <v>0</v>
      </c>
      <c r="AW195" s="27">
        <f t="shared" si="174"/>
        <v>185492.77445109957</v>
      </c>
      <c r="AX195" s="7">
        <f>-SUM(AV$24:AV195)/AV$23</f>
        <v>15.899018028200768</v>
      </c>
      <c r="AY195" s="28"/>
      <c r="AZ195" s="27">
        <f t="shared" si="175"/>
        <v>976.89671832809768</v>
      </c>
      <c r="BA195" s="27">
        <f t="shared" si="176"/>
        <v>413.52859209114649</v>
      </c>
      <c r="BB195" s="27">
        <f t="shared" si="177"/>
        <v>563.36812623695118</v>
      </c>
      <c r="BC195" s="27">
        <f t="shared" si="178"/>
        <v>141217.86344787022</v>
      </c>
      <c r="BD195" s="27">
        <f t="shared" si="179"/>
        <v>87782.136552129596</v>
      </c>
      <c r="BE195" s="27">
        <f t="shared" si="180"/>
        <v>319620.65210266679</v>
      </c>
      <c r="BF195" s="27">
        <f t="shared" si="181"/>
        <v>0</v>
      </c>
      <c r="BG195" s="27">
        <f t="shared" si="182"/>
        <v>107.9743614491632</v>
      </c>
      <c r="BH195" s="27">
        <f t="shared" si="183"/>
        <v>323.92308434748958</v>
      </c>
      <c r="BI195" s="27">
        <f t="shared" si="184"/>
        <v>194.35385060849376</v>
      </c>
      <c r="BJ195" s="27">
        <f t="shared" si="185"/>
        <v>86.379489159330561</v>
      </c>
      <c r="BK195" s="7">
        <f t="shared" si="186"/>
        <v>1.4246518201499299</v>
      </c>
      <c r="BL195" s="27">
        <f t="shared" si="197"/>
        <v>712.63078556447715</v>
      </c>
      <c r="BM195" s="7">
        <f t="shared" si="187"/>
        <v>2.012395264412826</v>
      </c>
      <c r="BN195" s="27">
        <f t="shared" si="188"/>
        <v>3219.8324230605217</v>
      </c>
      <c r="BO195" s="27">
        <f t="shared" si="189"/>
        <v>3058.8408019074955</v>
      </c>
      <c r="BP195" s="7">
        <f t="shared" si="190"/>
        <v>2.012395264412826</v>
      </c>
      <c r="BQ195" s="27">
        <f t="shared" si="191"/>
        <v>460838.51555053715</v>
      </c>
      <c r="BR195" s="27">
        <f t="shared" si="192"/>
        <v>1369.3132980149205</v>
      </c>
      <c r="BS195" s="27">
        <f t="shared" si="193"/>
        <v>92713.04183158114</v>
      </c>
      <c r="BT195" s="7">
        <f>-SUM(BR$24:BR195)/BR$23</f>
        <v>8.4468306692033082</v>
      </c>
      <c r="BU195" s="27">
        <f t="shared" si="149"/>
        <v>0</v>
      </c>
      <c r="BV195" s="27">
        <f t="shared" si="194"/>
        <v>185492.77445109957</v>
      </c>
      <c r="BW195" s="7">
        <f>-SUM(BU$24:BU195)/BU$23</f>
        <v>15.899018028200768</v>
      </c>
      <c r="BX195" s="14"/>
      <c r="BY195" s="3"/>
      <c r="BZ195" s="3"/>
      <c r="CA195" s="3"/>
      <c r="CB195" s="3"/>
      <c r="CC195" s="3"/>
      <c r="CD195" s="3"/>
      <c r="CE195" s="3"/>
      <c r="CF195" s="3"/>
      <c r="CG195" s="3"/>
      <c r="CH195" s="3"/>
      <c r="CI195" s="3"/>
      <c r="CJ195" s="3"/>
      <c r="CK195" s="3"/>
      <c r="CL195" s="3"/>
      <c r="CM195" s="3"/>
      <c r="CN195" s="3"/>
      <c r="CO195" s="3"/>
    </row>
    <row r="196" spans="1:93" x14ac:dyDescent="0.25">
      <c r="A196" s="23">
        <v>173</v>
      </c>
      <c r="B196" s="27">
        <f t="shared" si="135"/>
        <v>976.89671832809768</v>
      </c>
      <c r="C196" s="27">
        <f t="shared" si="136"/>
        <v>411.88543505628883</v>
      </c>
      <c r="D196" s="27">
        <f t="shared" si="137"/>
        <v>565.01128327180902</v>
      </c>
      <c r="E196" s="27">
        <f t="shared" si="150"/>
        <v>140652.85216459841</v>
      </c>
      <c r="F196" s="27">
        <f t="shared" si="151"/>
        <v>88347.147835401411</v>
      </c>
      <c r="G196" s="27">
        <f t="shared" si="132"/>
        <v>322063.1765425643</v>
      </c>
      <c r="H196" s="27">
        <f t="shared" si="152"/>
        <v>0</v>
      </c>
      <c r="I196" s="27">
        <f t="shared" si="138"/>
        <v>108.19677095508928</v>
      </c>
      <c r="J196" s="27">
        <f t="shared" si="139"/>
        <v>324.59031286526789</v>
      </c>
      <c r="K196" s="27">
        <f t="shared" si="140"/>
        <v>194.75418771916074</v>
      </c>
      <c r="L196" s="27">
        <f t="shared" si="141"/>
        <v>86.557416764071419</v>
      </c>
      <c r="M196" s="7">
        <f t="shared" si="142"/>
        <v>1.4275863696409721</v>
      </c>
      <c r="N196" s="27">
        <f t="shared" si="195"/>
        <v>714.09868830358926</v>
      </c>
      <c r="O196" s="7">
        <f t="shared" si="143"/>
        <v>2.0205940118216716</v>
      </c>
      <c r="P196" s="27">
        <f t="shared" si="144"/>
        <v>3232.9504189146746</v>
      </c>
      <c r="Q196" s="27">
        <f t="shared" si="145"/>
        <v>3071.3028979689407</v>
      </c>
      <c r="R196" s="7">
        <f t="shared" si="146"/>
        <v>2.0205940118216716</v>
      </c>
      <c r="S196" s="27">
        <f t="shared" si="133"/>
        <v>462716.02870716283</v>
      </c>
      <c r="T196" s="27">
        <f t="shared" si="147"/>
        <v>1380.3074913372536</v>
      </c>
      <c r="U196" s="27">
        <f t="shared" si="153"/>
        <v>94093.349322918395</v>
      </c>
      <c r="V196" s="7">
        <f>-SUM(T$24:T196)/T$23</f>
        <v>8.5576987407966616</v>
      </c>
      <c r="W196" s="27">
        <f t="shared" si="134"/>
        <v>0</v>
      </c>
      <c r="X196" s="27">
        <f t="shared" si="154"/>
        <v>185492.77445109957</v>
      </c>
      <c r="Y196" s="7">
        <f>-SUM(W$24:W196)/W$23</f>
        <v>15.899018028200768</v>
      </c>
      <c r="Z196" s="29"/>
      <c r="AA196" s="27">
        <f t="shared" si="155"/>
        <v>976.89671832809768</v>
      </c>
      <c r="AB196" s="27">
        <f t="shared" si="156"/>
        <v>411.88543505628883</v>
      </c>
      <c r="AC196" s="27">
        <f t="shared" si="157"/>
        <v>565.01128327180902</v>
      </c>
      <c r="AD196" s="27">
        <f t="shared" si="158"/>
        <v>140652.85216459841</v>
      </c>
      <c r="AE196" s="27">
        <f t="shared" si="159"/>
        <v>88347.147835401411</v>
      </c>
      <c r="AF196" s="27">
        <f t="shared" si="160"/>
        <v>322063.1765425643</v>
      </c>
      <c r="AG196" s="27">
        <f t="shared" si="161"/>
        <v>0</v>
      </c>
      <c r="AH196" s="27">
        <f t="shared" si="162"/>
        <v>108.19677095508928</v>
      </c>
      <c r="AI196" s="27">
        <f t="shared" si="163"/>
        <v>324.59031286526789</v>
      </c>
      <c r="AJ196" s="27">
        <f t="shared" si="164"/>
        <v>194.75418771916074</v>
      </c>
      <c r="AK196" s="27">
        <f t="shared" si="165"/>
        <v>86.557416764071419</v>
      </c>
      <c r="AL196" s="7">
        <f t="shared" si="166"/>
        <v>1.4275863696409721</v>
      </c>
      <c r="AM196" s="27">
        <f t="shared" si="196"/>
        <v>714.09868830358926</v>
      </c>
      <c r="AN196" s="7">
        <f t="shared" si="167"/>
        <v>2.0205940118216716</v>
      </c>
      <c r="AO196" s="27">
        <f t="shared" si="168"/>
        <v>3232.9504189146746</v>
      </c>
      <c r="AP196" s="27">
        <f t="shared" si="169"/>
        <v>3071.3028979689407</v>
      </c>
      <c r="AQ196" s="7">
        <f t="shared" si="170"/>
        <v>2.0205940118216716</v>
      </c>
      <c r="AR196" s="27">
        <f t="shared" si="171"/>
        <v>462716.02870716283</v>
      </c>
      <c r="AS196" s="27">
        <f t="shared" si="172"/>
        <v>1380.3074913372536</v>
      </c>
      <c r="AT196" s="27">
        <f t="shared" si="173"/>
        <v>94093.349322918395</v>
      </c>
      <c r="AU196" s="7">
        <f>-SUM(AS$24:AS196)/AS$23</f>
        <v>8.5576987407966616</v>
      </c>
      <c r="AV196" s="27">
        <f t="shared" si="148"/>
        <v>0</v>
      </c>
      <c r="AW196" s="27">
        <f t="shared" si="174"/>
        <v>185492.77445109957</v>
      </c>
      <c r="AX196" s="7">
        <f>-SUM(AV$24:AV196)/AV$23</f>
        <v>15.899018028200768</v>
      </c>
      <c r="AY196" s="28"/>
      <c r="AZ196" s="27">
        <f t="shared" si="175"/>
        <v>976.89671832809768</v>
      </c>
      <c r="BA196" s="27">
        <f t="shared" si="176"/>
        <v>411.88543505628883</v>
      </c>
      <c r="BB196" s="27">
        <f t="shared" si="177"/>
        <v>565.01128327180902</v>
      </c>
      <c r="BC196" s="27">
        <f t="shared" si="178"/>
        <v>140652.85216459841</v>
      </c>
      <c r="BD196" s="27">
        <f t="shared" si="179"/>
        <v>88347.147835401411</v>
      </c>
      <c r="BE196" s="27">
        <f t="shared" si="180"/>
        <v>322063.1765425643</v>
      </c>
      <c r="BF196" s="27">
        <f t="shared" si="181"/>
        <v>0</v>
      </c>
      <c r="BG196" s="27">
        <f t="shared" si="182"/>
        <v>108.19677095508928</v>
      </c>
      <c r="BH196" s="27">
        <f t="shared" si="183"/>
        <v>324.59031286526789</v>
      </c>
      <c r="BI196" s="27">
        <f t="shared" si="184"/>
        <v>194.75418771916074</v>
      </c>
      <c r="BJ196" s="27">
        <f t="shared" si="185"/>
        <v>86.557416764071419</v>
      </c>
      <c r="BK196" s="7">
        <f t="shared" si="186"/>
        <v>1.4275863696409721</v>
      </c>
      <c r="BL196" s="27">
        <f t="shared" si="197"/>
        <v>714.09868830358926</v>
      </c>
      <c r="BM196" s="7">
        <f t="shared" si="187"/>
        <v>2.0205940118216716</v>
      </c>
      <c r="BN196" s="27">
        <f t="shared" si="188"/>
        <v>3232.9504189146746</v>
      </c>
      <c r="BO196" s="27">
        <f t="shared" si="189"/>
        <v>3071.3028979689407</v>
      </c>
      <c r="BP196" s="7">
        <f t="shared" si="190"/>
        <v>2.0205940118216716</v>
      </c>
      <c r="BQ196" s="27">
        <f t="shared" si="191"/>
        <v>462716.02870716283</v>
      </c>
      <c r="BR196" s="27">
        <f t="shared" si="192"/>
        <v>1380.3074913372536</v>
      </c>
      <c r="BS196" s="27">
        <f t="shared" si="193"/>
        <v>94093.349322918395</v>
      </c>
      <c r="BT196" s="7">
        <f>-SUM(BR$24:BR196)/BR$23</f>
        <v>8.5576987407966616</v>
      </c>
      <c r="BU196" s="27">
        <f t="shared" si="149"/>
        <v>0</v>
      </c>
      <c r="BV196" s="27">
        <f t="shared" si="194"/>
        <v>185492.77445109957</v>
      </c>
      <c r="BW196" s="7">
        <f>-SUM(BU$24:BU196)/BU$23</f>
        <v>15.899018028200768</v>
      </c>
      <c r="BX196" s="14"/>
      <c r="BY196" s="3"/>
      <c r="BZ196" s="3"/>
      <c r="CA196" s="3"/>
      <c r="CB196" s="3"/>
      <c r="CC196" s="3"/>
      <c r="CD196" s="3"/>
      <c r="CE196" s="3"/>
      <c r="CF196" s="3"/>
      <c r="CG196" s="3"/>
      <c r="CH196" s="3"/>
      <c r="CI196" s="3"/>
      <c r="CJ196" s="3"/>
      <c r="CK196" s="3"/>
      <c r="CL196" s="3"/>
      <c r="CM196" s="3"/>
      <c r="CN196" s="3"/>
      <c r="CO196" s="3"/>
    </row>
    <row r="197" spans="1:93" x14ac:dyDescent="0.25">
      <c r="A197" s="23">
        <v>174</v>
      </c>
      <c r="B197" s="27">
        <f t="shared" si="135"/>
        <v>976.89671832809768</v>
      </c>
      <c r="C197" s="27">
        <f t="shared" si="136"/>
        <v>410.23748548007933</v>
      </c>
      <c r="D197" s="27">
        <f t="shared" si="137"/>
        <v>566.65923284801841</v>
      </c>
      <c r="E197" s="27">
        <f t="shared" si="150"/>
        <v>140086.19293175038</v>
      </c>
      <c r="F197" s="27">
        <f t="shared" si="151"/>
        <v>88913.807068249429</v>
      </c>
      <c r="G197" s="27">
        <f t="shared" si="132"/>
        <v>324514.99815304333</v>
      </c>
      <c r="H197" s="27">
        <f t="shared" si="152"/>
        <v>0</v>
      </c>
      <c r="I197" s="27">
        <f t="shared" si="138"/>
        <v>108.41963858818244</v>
      </c>
      <c r="J197" s="27">
        <f t="shared" si="139"/>
        <v>325.25891576454734</v>
      </c>
      <c r="K197" s="27">
        <f t="shared" si="140"/>
        <v>195.15534945872841</v>
      </c>
      <c r="L197" s="27">
        <f t="shared" si="141"/>
        <v>86.735710870545958</v>
      </c>
      <c r="M197" s="7">
        <f t="shared" si="142"/>
        <v>1.4305269638234916</v>
      </c>
      <c r="N197" s="27">
        <f t="shared" si="195"/>
        <v>715.56961468200416</v>
      </c>
      <c r="O197" s="7">
        <f t="shared" si="143"/>
        <v>2.0288261619423316</v>
      </c>
      <c r="P197" s="27">
        <f t="shared" si="144"/>
        <v>3246.1218591077304</v>
      </c>
      <c r="Q197" s="27">
        <f t="shared" si="145"/>
        <v>3083.8157661523437</v>
      </c>
      <c r="R197" s="7">
        <f t="shared" si="146"/>
        <v>2.0288261619423316</v>
      </c>
      <c r="S197" s="27">
        <f t="shared" si="133"/>
        <v>464601.19108479394</v>
      </c>
      <c r="T197" s="27">
        <f t="shared" si="147"/>
        <v>1391.3494331422419</v>
      </c>
      <c r="U197" s="27">
        <f t="shared" si="153"/>
        <v>95484.698756060636</v>
      </c>
      <c r="V197" s="7">
        <f>-SUM(T$24:T197)/T$23</f>
        <v>8.6694537153462399</v>
      </c>
      <c r="W197" s="27">
        <f t="shared" si="134"/>
        <v>0</v>
      </c>
      <c r="X197" s="27">
        <f t="shared" si="154"/>
        <v>185492.77445109957</v>
      </c>
      <c r="Y197" s="7">
        <f>-SUM(W$24:W197)/W$23</f>
        <v>15.899018028200768</v>
      </c>
      <c r="Z197" s="29"/>
      <c r="AA197" s="27">
        <f t="shared" si="155"/>
        <v>976.89671832809768</v>
      </c>
      <c r="AB197" s="27">
        <f t="shared" si="156"/>
        <v>410.23748548007933</v>
      </c>
      <c r="AC197" s="27">
        <f t="shared" si="157"/>
        <v>566.65923284801841</v>
      </c>
      <c r="AD197" s="27">
        <f t="shared" si="158"/>
        <v>140086.19293175038</v>
      </c>
      <c r="AE197" s="27">
        <f t="shared" si="159"/>
        <v>88913.807068249429</v>
      </c>
      <c r="AF197" s="27">
        <f t="shared" si="160"/>
        <v>324514.99815304333</v>
      </c>
      <c r="AG197" s="27">
        <f t="shared" si="161"/>
        <v>0</v>
      </c>
      <c r="AH197" s="27">
        <f t="shared" si="162"/>
        <v>108.41963858818244</v>
      </c>
      <c r="AI197" s="27">
        <f t="shared" si="163"/>
        <v>325.25891576454734</v>
      </c>
      <c r="AJ197" s="27">
        <f t="shared" si="164"/>
        <v>195.15534945872841</v>
      </c>
      <c r="AK197" s="27">
        <f t="shared" si="165"/>
        <v>86.735710870545958</v>
      </c>
      <c r="AL197" s="7">
        <f t="shared" si="166"/>
        <v>1.4305269638234916</v>
      </c>
      <c r="AM197" s="27">
        <f t="shared" si="196"/>
        <v>715.56961468200416</v>
      </c>
      <c r="AN197" s="7">
        <f t="shared" si="167"/>
        <v>2.0288261619423316</v>
      </c>
      <c r="AO197" s="27">
        <f t="shared" si="168"/>
        <v>3246.1218591077304</v>
      </c>
      <c r="AP197" s="27">
        <f t="shared" si="169"/>
        <v>3083.8157661523437</v>
      </c>
      <c r="AQ197" s="7">
        <f t="shared" si="170"/>
        <v>2.0288261619423316</v>
      </c>
      <c r="AR197" s="27">
        <f t="shared" si="171"/>
        <v>464601.19108479394</v>
      </c>
      <c r="AS197" s="27">
        <f t="shared" si="172"/>
        <v>1391.3494331422419</v>
      </c>
      <c r="AT197" s="27">
        <f t="shared" si="173"/>
        <v>95484.698756060636</v>
      </c>
      <c r="AU197" s="7">
        <f>-SUM(AS$24:AS197)/AS$23</f>
        <v>8.6694537153462399</v>
      </c>
      <c r="AV197" s="27">
        <f t="shared" si="148"/>
        <v>0</v>
      </c>
      <c r="AW197" s="27">
        <f t="shared" si="174"/>
        <v>185492.77445109957</v>
      </c>
      <c r="AX197" s="7">
        <f>-SUM(AV$24:AV197)/AV$23</f>
        <v>15.899018028200768</v>
      </c>
      <c r="AY197" s="28"/>
      <c r="AZ197" s="27">
        <f t="shared" si="175"/>
        <v>976.89671832809768</v>
      </c>
      <c r="BA197" s="27">
        <f t="shared" si="176"/>
        <v>410.23748548007933</v>
      </c>
      <c r="BB197" s="27">
        <f t="shared" si="177"/>
        <v>566.65923284801841</v>
      </c>
      <c r="BC197" s="27">
        <f t="shared" si="178"/>
        <v>140086.19293175038</v>
      </c>
      <c r="BD197" s="27">
        <f t="shared" si="179"/>
        <v>88913.807068249429</v>
      </c>
      <c r="BE197" s="27">
        <f t="shared" si="180"/>
        <v>324514.99815304333</v>
      </c>
      <c r="BF197" s="27">
        <f t="shared" si="181"/>
        <v>0</v>
      </c>
      <c r="BG197" s="27">
        <f t="shared" si="182"/>
        <v>108.41963858818244</v>
      </c>
      <c r="BH197" s="27">
        <f t="shared" si="183"/>
        <v>325.25891576454734</v>
      </c>
      <c r="BI197" s="27">
        <f t="shared" si="184"/>
        <v>195.15534945872841</v>
      </c>
      <c r="BJ197" s="27">
        <f t="shared" si="185"/>
        <v>86.735710870545958</v>
      </c>
      <c r="BK197" s="7">
        <f t="shared" si="186"/>
        <v>1.4305269638234916</v>
      </c>
      <c r="BL197" s="27">
        <f t="shared" si="197"/>
        <v>715.56961468200416</v>
      </c>
      <c r="BM197" s="7">
        <f t="shared" si="187"/>
        <v>2.0288261619423316</v>
      </c>
      <c r="BN197" s="27">
        <f t="shared" si="188"/>
        <v>3246.1218591077304</v>
      </c>
      <c r="BO197" s="27">
        <f t="shared" si="189"/>
        <v>3083.8157661523437</v>
      </c>
      <c r="BP197" s="7">
        <f t="shared" si="190"/>
        <v>2.0288261619423316</v>
      </c>
      <c r="BQ197" s="27">
        <f t="shared" si="191"/>
        <v>464601.19108479394</v>
      </c>
      <c r="BR197" s="27">
        <f t="shared" si="192"/>
        <v>1391.3494331422419</v>
      </c>
      <c r="BS197" s="27">
        <f t="shared" si="193"/>
        <v>95484.698756060636</v>
      </c>
      <c r="BT197" s="7">
        <f>-SUM(BR$24:BR197)/BR$23</f>
        <v>8.6694537153462399</v>
      </c>
      <c r="BU197" s="27">
        <f t="shared" si="149"/>
        <v>0</v>
      </c>
      <c r="BV197" s="27">
        <f t="shared" si="194"/>
        <v>185492.77445109957</v>
      </c>
      <c r="BW197" s="7">
        <f>-SUM(BU$24:BU197)/BU$23</f>
        <v>15.899018028200768</v>
      </c>
      <c r="BX197" s="14"/>
      <c r="BY197" s="3"/>
      <c r="BZ197" s="3"/>
      <c r="CA197" s="3"/>
      <c r="CB197" s="3"/>
      <c r="CC197" s="3"/>
      <c r="CD197" s="3"/>
      <c r="CE197" s="3"/>
      <c r="CF197" s="3"/>
      <c r="CG197" s="3"/>
      <c r="CH197" s="3"/>
      <c r="CI197" s="3"/>
      <c r="CJ197" s="3"/>
      <c r="CK197" s="3"/>
      <c r="CL197" s="3"/>
      <c r="CM197" s="3"/>
      <c r="CN197" s="3"/>
      <c r="CO197" s="3"/>
    </row>
    <row r="198" spans="1:93" x14ac:dyDescent="0.25">
      <c r="A198" s="23">
        <v>175</v>
      </c>
      <c r="B198" s="27">
        <f t="shared" si="135"/>
        <v>976.89671832809768</v>
      </c>
      <c r="C198" s="27">
        <f t="shared" si="136"/>
        <v>408.58472938427258</v>
      </c>
      <c r="D198" s="27">
        <f t="shared" si="137"/>
        <v>568.3119889438251</v>
      </c>
      <c r="E198" s="27">
        <f t="shared" si="150"/>
        <v>139517.88094280654</v>
      </c>
      <c r="F198" s="27">
        <f t="shared" si="151"/>
        <v>89482.119057193253</v>
      </c>
      <c r="G198" s="27">
        <f t="shared" si="132"/>
        <v>326976.15290449711</v>
      </c>
      <c r="H198" s="27">
        <f t="shared" si="152"/>
        <v>0</v>
      </c>
      <c r="I198" s="27">
        <f t="shared" si="138"/>
        <v>108.64296529210961</v>
      </c>
      <c r="J198" s="27">
        <f t="shared" si="139"/>
        <v>325.92889587632885</v>
      </c>
      <c r="K198" s="27">
        <f t="shared" si="140"/>
        <v>195.55733752579732</v>
      </c>
      <c r="L198" s="27">
        <f t="shared" si="141"/>
        <v>86.914372233687686</v>
      </c>
      <c r="M198" s="7">
        <f t="shared" si="142"/>
        <v>1.4334736151485632</v>
      </c>
      <c r="N198" s="27">
        <f t="shared" si="195"/>
        <v>717.0435709279235</v>
      </c>
      <c r="O198" s="7">
        <f t="shared" si="143"/>
        <v>2.0370918508615889</v>
      </c>
      <c r="P198" s="27">
        <f t="shared" si="144"/>
        <v>3259.3469613785423</v>
      </c>
      <c r="Q198" s="27">
        <f t="shared" si="145"/>
        <v>3096.3796133096153</v>
      </c>
      <c r="R198" s="7">
        <f t="shared" si="146"/>
        <v>2.0370918508615889</v>
      </c>
      <c r="S198" s="27">
        <f t="shared" si="133"/>
        <v>466494.03384730389</v>
      </c>
      <c r="T198" s="27">
        <f t="shared" si="147"/>
        <v>1402.439324053594</v>
      </c>
      <c r="U198" s="27">
        <f t="shared" si="153"/>
        <v>96887.138080114237</v>
      </c>
      <c r="V198" s="7">
        <f>-SUM(T$24:T198)/T$23</f>
        <v>8.7820994441858868</v>
      </c>
      <c r="W198" s="27">
        <f t="shared" si="134"/>
        <v>0</v>
      </c>
      <c r="X198" s="27">
        <f t="shared" si="154"/>
        <v>185492.77445109957</v>
      </c>
      <c r="Y198" s="7">
        <f>-SUM(W$24:W198)/W$23</f>
        <v>15.899018028200768</v>
      </c>
      <c r="Z198" s="29"/>
      <c r="AA198" s="27">
        <f t="shared" si="155"/>
        <v>976.89671832809768</v>
      </c>
      <c r="AB198" s="27">
        <f t="shared" si="156"/>
        <v>408.58472938427258</v>
      </c>
      <c r="AC198" s="27">
        <f t="shared" si="157"/>
        <v>568.3119889438251</v>
      </c>
      <c r="AD198" s="27">
        <f t="shared" si="158"/>
        <v>139517.88094280654</v>
      </c>
      <c r="AE198" s="27">
        <f t="shared" si="159"/>
        <v>89482.119057193253</v>
      </c>
      <c r="AF198" s="27">
        <f t="shared" si="160"/>
        <v>326976.15290449711</v>
      </c>
      <c r="AG198" s="27">
        <f t="shared" si="161"/>
        <v>0</v>
      </c>
      <c r="AH198" s="27">
        <f t="shared" si="162"/>
        <v>108.64296529210961</v>
      </c>
      <c r="AI198" s="27">
        <f t="shared" si="163"/>
        <v>325.92889587632885</v>
      </c>
      <c r="AJ198" s="27">
        <f t="shared" si="164"/>
        <v>195.55733752579732</v>
      </c>
      <c r="AK198" s="27">
        <f t="shared" si="165"/>
        <v>86.914372233687686</v>
      </c>
      <c r="AL198" s="7">
        <f t="shared" si="166"/>
        <v>1.4334736151485632</v>
      </c>
      <c r="AM198" s="27">
        <f t="shared" si="196"/>
        <v>717.0435709279235</v>
      </c>
      <c r="AN198" s="7">
        <f t="shared" si="167"/>
        <v>2.0370918508615889</v>
      </c>
      <c r="AO198" s="27">
        <f t="shared" si="168"/>
        <v>3259.3469613785423</v>
      </c>
      <c r="AP198" s="27">
        <f t="shared" si="169"/>
        <v>3096.3796133096153</v>
      </c>
      <c r="AQ198" s="7">
        <f t="shared" si="170"/>
        <v>2.0370918508615889</v>
      </c>
      <c r="AR198" s="27">
        <f t="shared" si="171"/>
        <v>466494.03384730389</v>
      </c>
      <c r="AS198" s="27">
        <f t="shared" si="172"/>
        <v>1402.439324053594</v>
      </c>
      <c r="AT198" s="27">
        <f t="shared" si="173"/>
        <v>96887.138080114237</v>
      </c>
      <c r="AU198" s="7">
        <f>-SUM(AS$24:AS198)/AS$23</f>
        <v>8.7820994441858868</v>
      </c>
      <c r="AV198" s="27">
        <f t="shared" si="148"/>
        <v>0</v>
      </c>
      <c r="AW198" s="27">
        <f t="shared" si="174"/>
        <v>185492.77445109957</v>
      </c>
      <c r="AX198" s="7">
        <f>-SUM(AV$24:AV198)/AV$23</f>
        <v>15.899018028200768</v>
      </c>
      <c r="AY198" s="28"/>
      <c r="AZ198" s="27">
        <f t="shared" si="175"/>
        <v>976.89671832809768</v>
      </c>
      <c r="BA198" s="27">
        <f t="shared" si="176"/>
        <v>408.58472938427258</v>
      </c>
      <c r="BB198" s="27">
        <f t="shared" si="177"/>
        <v>568.3119889438251</v>
      </c>
      <c r="BC198" s="27">
        <f t="shared" si="178"/>
        <v>139517.88094280654</v>
      </c>
      <c r="BD198" s="27">
        <f t="shared" si="179"/>
        <v>89482.119057193253</v>
      </c>
      <c r="BE198" s="27">
        <f t="shared" si="180"/>
        <v>326976.15290449711</v>
      </c>
      <c r="BF198" s="27">
        <f t="shared" si="181"/>
        <v>0</v>
      </c>
      <c r="BG198" s="27">
        <f t="shared" si="182"/>
        <v>108.64296529210961</v>
      </c>
      <c r="BH198" s="27">
        <f t="shared" si="183"/>
        <v>325.92889587632885</v>
      </c>
      <c r="BI198" s="27">
        <f t="shared" si="184"/>
        <v>195.55733752579732</v>
      </c>
      <c r="BJ198" s="27">
        <f t="shared" si="185"/>
        <v>86.914372233687686</v>
      </c>
      <c r="BK198" s="7">
        <f t="shared" si="186"/>
        <v>1.4334736151485632</v>
      </c>
      <c r="BL198" s="27">
        <f t="shared" si="197"/>
        <v>717.0435709279235</v>
      </c>
      <c r="BM198" s="7">
        <f t="shared" si="187"/>
        <v>2.0370918508615889</v>
      </c>
      <c r="BN198" s="27">
        <f t="shared" si="188"/>
        <v>3259.3469613785423</v>
      </c>
      <c r="BO198" s="27">
        <f t="shared" si="189"/>
        <v>3096.3796133096153</v>
      </c>
      <c r="BP198" s="7">
        <f t="shared" si="190"/>
        <v>2.0370918508615889</v>
      </c>
      <c r="BQ198" s="27">
        <f t="shared" si="191"/>
        <v>466494.03384730389</v>
      </c>
      <c r="BR198" s="27">
        <f t="shared" si="192"/>
        <v>1402.439324053594</v>
      </c>
      <c r="BS198" s="27">
        <f t="shared" si="193"/>
        <v>96887.138080114237</v>
      </c>
      <c r="BT198" s="7">
        <f>-SUM(BR$24:BR198)/BR$23</f>
        <v>8.7820994441858868</v>
      </c>
      <c r="BU198" s="27">
        <f t="shared" si="149"/>
        <v>0</v>
      </c>
      <c r="BV198" s="27">
        <f t="shared" si="194"/>
        <v>185492.77445109957</v>
      </c>
      <c r="BW198" s="7">
        <f>-SUM(BU$24:BU198)/BU$23</f>
        <v>15.899018028200768</v>
      </c>
      <c r="BX198" s="14"/>
      <c r="BY198" s="3"/>
      <c r="BZ198" s="3"/>
      <c r="CA198" s="3"/>
      <c r="CB198" s="3"/>
      <c r="CC198" s="3"/>
      <c r="CD198" s="3"/>
      <c r="CE198" s="3"/>
      <c r="CF198" s="3"/>
      <c r="CG198" s="3"/>
      <c r="CH198" s="3"/>
      <c r="CI198" s="3"/>
      <c r="CJ198" s="3"/>
      <c r="CK198" s="3"/>
      <c r="CL198" s="3"/>
      <c r="CM198" s="3"/>
      <c r="CN198" s="3"/>
      <c r="CO198" s="3"/>
    </row>
    <row r="199" spans="1:93" x14ac:dyDescent="0.25">
      <c r="A199" s="23">
        <v>176</v>
      </c>
      <c r="B199" s="27">
        <f t="shared" si="135"/>
        <v>976.89671832809768</v>
      </c>
      <c r="C199" s="27">
        <f t="shared" si="136"/>
        <v>406.92715274985312</v>
      </c>
      <c r="D199" s="27">
        <f t="shared" si="137"/>
        <v>569.96956557824456</v>
      </c>
      <c r="E199" s="27">
        <f t="shared" si="150"/>
        <v>138947.9113772283</v>
      </c>
      <c r="F199" s="27">
        <f t="shared" si="151"/>
        <v>90052.088622771495</v>
      </c>
      <c r="G199" s="27">
        <f t="shared" si="132"/>
        <v>329446.6769083027</v>
      </c>
      <c r="H199" s="27">
        <f t="shared" si="152"/>
        <v>0</v>
      </c>
      <c r="I199" s="27">
        <f t="shared" si="138"/>
        <v>108.86675201248157</v>
      </c>
      <c r="J199" s="27">
        <f t="shared" si="139"/>
        <v>326.60025603744475</v>
      </c>
      <c r="K199" s="27">
        <f t="shared" si="140"/>
        <v>195.96015362246683</v>
      </c>
      <c r="L199" s="27">
        <f t="shared" si="141"/>
        <v>87.09340160998525</v>
      </c>
      <c r="M199" s="7">
        <f t="shared" si="142"/>
        <v>1.4364263360929088</v>
      </c>
      <c r="N199" s="27">
        <f t="shared" si="195"/>
        <v>718.52056328237836</v>
      </c>
      <c r="O199" s="7">
        <f t="shared" si="143"/>
        <v>2.0453912152206604</v>
      </c>
      <c r="P199" s="27">
        <f t="shared" si="144"/>
        <v>3272.6259443530566</v>
      </c>
      <c r="Q199" s="27">
        <f t="shared" si="145"/>
        <v>3108.9946471354037</v>
      </c>
      <c r="R199" s="7">
        <f t="shared" si="146"/>
        <v>2.0453912152206604</v>
      </c>
      <c r="S199" s="27">
        <f t="shared" si="133"/>
        <v>468394.58828553121</v>
      </c>
      <c r="T199" s="27">
        <f t="shared" si="147"/>
        <v>1413.5773655249275</v>
      </c>
      <c r="U199" s="27">
        <f t="shared" si="153"/>
        <v>98300.715445639158</v>
      </c>
      <c r="V199" s="7">
        <f>-SUM(T$24:T199)/T$23</f>
        <v>8.8956397948304584</v>
      </c>
      <c r="W199" s="27">
        <f t="shared" si="134"/>
        <v>0</v>
      </c>
      <c r="X199" s="27">
        <f t="shared" si="154"/>
        <v>185492.77445109957</v>
      </c>
      <c r="Y199" s="7">
        <f>-SUM(W$24:W199)/W$23</f>
        <v>15.899018028200768</v>
      </c>
      <c r="Z199" s="29"/>
      <c r="AA199" s="27">
        <f t="shared" si="155"/>
        <v>976.89671832809768</v>
      </c>
      <c r="AB199" s="27">
        <f t="shared" si="156"/>
        <v>406.92715274985312</v>
      </c>
      <c r="AC199" s="27">
        <f t="shared" si="157"/>
        <v>569.96956557824456</v>
      </c>
      <c r="AD199" s="27">
        <f t="shared" si="158"/>
        <v>138947.9113772283</v>
      </c>
      <c r="AE199" s="27">
        <f t="shared" si="159"/>
        <v>90052.088622771495</v>
      </c>
      <c r="AF199" s="27">
        <f t="shared" si="160"/>
        <v>329446.6769083027</v>
      </c>
      <c r="AG199" s="27">
        <f t="shared" si="161"/>
        <v>0</v>
      </c>
      <c r="AH199" s="27">
        <f t="shared" si="162"/>
        <v>108.86675201248157</v>
      </c>
      <c r="AI199" s="27">
        <f t="shared" si="163"/>
        <v>326.60025603744475</v>
      </c>
      <c r="AJ199" s="27">
        <f t="shared" si="164"/>
        <v>195.96015362246683</v>
      </c>
      <c r="AK199" s="27">
        <f t="shared" si="165"/>
        <v>87.09340160998525</v>
      </c>
      <c r="AL199" s="7">
        <f t="shared" si="166"/>
        <v>1.4364263360929088</v>
      </c>
      <c r="AM199" s="27">
        <f t="shared" si="196"/>
        <v>718.52056328237836</v>
      </c>
      <c r="AN199" s="7">
        <f t="shared" si="167"/>
        <v>2.0453912152206604</v>
      </c>
      <c r="AO199" s="27">
        <f t="shared" si="168"/>
        <v>3272.6259443530566</v>
      </c>
      <c r="AP199" s="27">
        <f t="shared" si="169"/>
        <v>3108.9946471354037</v>
      </c>
      <c r="AQ199" s="7">
        <f t="shared" si="170"/>
        <v>2.0453912152206604</v>
      </c>
      <c r="AR199" s="27">
        <f t="shared" si="171"/>
        <v>468394.58828553121</v>
      </c>
      <c r="AS199" s="27">
        <f t="shared" si="172"/>
        <v>1413.5773655249275</v>
      </c>
      <c r="AT199" s="27">
        <f t="shared" si="173"/>
        <v>98300.715445639158</v>
      </c>
      <c r="AU199" s="7">
        <f>-SUM(AS$24:AS199)/AS$23</f>
        <v>8.8956397948304584</v>
      </c>
      <c r="AV199" s="27">
        <f t="shared" si="148"/>
        <v>0</v>
      </c>
      <c r="AW199" s="27">
        <f t="shared" si="174"/>
        <v>185492.77445109957</v>
      </c>
      <c r="AX199" s="7">
        <f>-SUM(AV$24:AV199)/AV$23</f>
        <v>15.899018028200768</v>
      </c>
      <c r="AY199" s="28"/>
      <c r="AZ199" s="27">
        <f t="shared" si="175"/>
        <v>976.89671832809768</v>
      </c>
      <c r="BA199" s="27">
        <f t="shared" si="176"/>
        <v>406.92715274985312</v>
      </c>
      <c r="BB199" s="27">
        <f t="shared" si="177"/>
        <v>569.96956557824456</v>
      </c>
      <c r="BC199" s="27">
        <f t="shared" si="178"/>
        <v>138947.9113772283</v>
      </c>
      <c r="BD199" s="27">
        <f t="shared" si="179"/>
        <v>90052.088622771495</v>
      </c>
      <c r="BE199" s="27">
        <f t="shared" si="180"/>
        <v>329446.6769083027</v>
      </c>
      <c r="BF199" s="27">
        <f t="shared" si="181"/>
        <v>0</v>
      </c>
      <c r="BG199" s="27">
        <f t="shared" si="182"/>
        <v>108.86675201248157</v>
      </c>
      <c r="BH199" s="27">
        <f t="shared" si="183"/>
        <v>326.60025603744475</v>
      </c>
      <c r="BI199" s="27">
        <f t="shared" si="184"/>
        <v>195.96015362246683</v>
      </c>
      <c r="BJ199" s="27">
        <f t="shared" si="185"/>
        <v>87.09340160998525</v>
      </c>
      <c r="BK199" s="7">
        <f t="shared" si="186"/>
        <v>1.4364263360929088</v>
      </c>
      <c r="BL199" s="27">
        <f t="shared" si="197"/>
        <v>718.52056328237836</v>
      </c>
      <c r="BM199" s="7">
        <f t="shared" si="187"/>
        <v>2.0453912152206604</v>
      </c>
      <c r="BN199" s="27">
        <f t="shared" si="188"/>
        <v>3272.6259443530566</v>
      </c>
      <c r="BO199" s="27">
        <f t="shared" si="189"/>
        <v>3108.9946471354037</v>
      </c>
      <c r="BP199" s="7">
        <f t="shared" si="190"/>
        <v>2.0453912152206604</v>
      </c>
      <c r="BQ199" s="27">
        <f t="shared" si="191"/>
        <v>468394.58828553121</v>
      </c>
      <c r="BR199" s="27">
        <f t="shared" si="192"/>
        <v>1413.5773655249275</v>
      </c>
      <c r="BS199" s="27">
        <f t="shared" si="193"/>
        <v>98300.715445639158</v>
      </c>
      <c r="BT199" s="7">
        <f>-SUM(BR$24:BR199)/BR$23</f>
        <v>8.8956397948304584</v>
      </c>
      <c r="BU199" s="27">
        <f t="shared" si="149"/>
        <v>0</v>
      </c>
      <c r="BV199" s="27">
        <f t="shared" si="194"/>
        <v>185492.77445109957</v>
      </c>
      <c r="BW199" s="7">
        <f>-SUM(BU$24:BU199)/BU$23</f>
        <v>15.899018028200768</v>
      </c>
      <c r="BX199" s="14"/>
      <c r="BY199" s="3"/>
      <c r="BZ199" s="3"/>
      <c r="CA199" s="3"/>
      <c r="CB199" s="3"/>
      <c r="CC199" s="3"/>
      <c r="CD199" s="3"/>
      <c r="CE199" s="3"/>
      <c r="CF199" s="3"/>
      <c r="CG199" s="3"/>
      <c r="CH199" s="3"/>
      <c r="CI199" s="3"/>
      <c r="CJ199" s="3"/>
      <c r="CK199" s="3"/>
      <c r="CL199" s="3"/>
      <c r="CM199" s="3"/>
      <c r="CN199" s="3"/>
      <c r="CO199" s="3"/>
    </row>
    <row r="200" spans="1:93" x14ac:dyDescent="0.25">
      <c r="A200" s="23">
        <v>177</v>
      </c>
      <c r="B200" s="27">
        <f t="shared" si="135"/>
        <v>976.89671832809768</v>
      </c>
      <c r="C200" s="27">
        <f t="shared" si="136"/>
        <v>405.26474151691656</v>
      </c>
      <c r="D200" s="27">
        <f t="shared" si="137"/>
        <v>571.63197681118118</v>
      </c>
      <c r="E200" s="27">
        <f t="shared" si="150"/>
        <v>138376.27940041712</v>
      </c>
      <c r="F200" s="27">
        <f t="shared" si="151"/>
        <v>90623.720599582681</v>
      </c>
      <c r="G200" s="27">
        <f t="shared" si="132"/>
        <v>331926.60641738016</v>
      </c>
      <c r="H200" s="27">
        <f t="shared" si="152"/>
        <v>0</v>
      </c>
      <c r="I200" s="27">
        <f t="shared" si="138"/>
        <v>109.09099969685685</v>
      </c>
      <c r="J200" s="27">
        <f t="shared" si="139"/>
        <v>327.27299909057058</v>
      </c>
      <c r="K200" s="27">
        <f t="shared" si="140"/>
        <v>196.36379945434234</v>
      </c>
      <c r="L200" s="27">
        <f t="shared" si="141"/>
        <v>87.272799757485487</v>
      </c>
      <c r="M200" s="7">
        <f t="shared" si="142"/>
        <v>1.4393851391589503</v>
      </c>
      <c r="N200" s="27">
        <f t="shared" si="195"/>
        <v>720.00059799925521</v>
      </c>
      <c r="O200" s="7">
        <f t="shared" si="143"/>
        <v>2.0537243922174562</v>
      </c>
      <c r="P200" s="27">
        <f t="shared" si="144"/>
        <v>3285.95902754793</v>
      </c>
      <c r="Q200" s="27">
        <f t="shared" si="145"/>
        <v>3121.6610761705333</v>
      </c>
      <c r="R200" s="7">
        <f t="shared" si="146"/>
        <v>2.0537243922174562</v>
      </c>
      <c r="S200" s="27">
        <f t="shared" si="133"/>
        <v>470302.88581779745</v>
      </c>
      <c r="T200" s="27">
        <f t="shared" si="147"/>
        <v>1424.7637598431804</v>
      </c>
      <c r="U200" s="27">
        <f t="shared" si="153"/>
        <v>99725.479205482334</v>
      </c>
      <c r="V200" s="7">
        <f>-SUM(T$24:T200)/T$23</f>
        <v>9.0100786510427611</v>
      </c>
      <c r="W200" s="27">
        <f t="shared" si="134"/>
        <v>0</v>
      </c>
      <c r="X200" s="27">
        <f t="shared" si="154"/>
        <v>185492.77445109957</v>
      </c>
      <c r="Y200" s="7">
        <f>-SUM(W$24:W200)/W$23</f>
        <v>15.899018028200768</v>
      </c>
      <c r="Z200" s="29"/>
      <c r="AA200" s="27">
        <f t="shared" si="155"/>
        <v>976.89671832809768</v>
      </c>
      <c r="AB200" s="27">
        <f t="shared" si="156"/>
        <v>405.26474151691656</v>
      </c>
      <c r="AC200" s="27">
        <f t="shared" si="157"/>
        <v>571.63197681118118</v>
      </c>
      <c r="AD200" s="27">
        <f t="shared" si="158"/>
        <v>138376.27940041712</v>
      </c>
      <c r="AE200" s="27">
        <f t="shared" si="159"/>
        <v>90623.720599582681</v>
      </c>
      <c r="AF200" s="27">
        <f t="shared" si="160"/>
        <v>331926.60641738016</v>
      </c>
      <c r="AG200" s="27">
        <f t="shared" si="161"/>
        <v>0</v>
      </c>
      <c r="AH200" s="27">
        <f t="shared" si="162"/>
        <v>109.09099969685685</v>
      </c>
      <c r="AI200" s="27">
        <f t="shared" si="163"/>
        <v>327.27299909057058</v>
      </c>
      <c r="AJ200" s="27">
        <f t="shared" si="164"/>
        <v>196.36379945434234</v>
      </c>
      <c r="AK200" s="27">
        <f t="shared" si="165"/>
        <v>87.272799757485487</v>
      </c>
      <c r="AL200" s="7">
        <f t="shared" si="166"/>
        <v>1.4393851391589503</v>
      </c>
      <c r="AM200" s="27">
        <f t="shared" si="196"/>
        <v>720.00059799925521</v>
      </c>
      <c r="AN200" s="7">
        <f t="shared" si="167"/>
        <v>2.0537243922174562</v>
      </c>
      <c r="AO200" s="27">
        <f t="shared" si="168"/>
        <v>3285.95902754793</v>
      </c>
      <c r="AP200" s="27">
        <f t="shared" si="169"/>
        <v>3121.6610761705333</v>
      </c>
      <c r="AQ200" s="7">
        <f t="shared" si="170"/>
        <v>2.0537243922174562</v>
      </c>
      <c r="AR200" s="27">
        <f t="shared" si="171"/>
        <v>470302.88581779745</v>
      </c>
      <c r="AS200" s="27">
        <f t="shared" si="172"/>
        <v>1424.7637598431804</v>
      </c>
      <c r="AT200" s="27">
        <f t="shared" si="173"/>
        <v>99725.479205482334</v>
      </c>
      <c r="AU200" s="7">
        <f>-SUM(AS$24:AS200)/AS$23</f>
        <v>9.0100786510427611</v>
      </c>
      <c r="AV200" s="27">
        <f t="shared" si="148"/>
        <v>0</v>
      </c>
      <c r="AW200" s="27">
        <f t="shared" si="174"/>
        <v>185492.77445109957</v>
      </c>
      <c r="AX200" s="7">
        <f>-SUM(AV$24:AV200)/AV$23</f>
        <v>15.899018028200768</v>
      </c>
      <c r="AY200" s="28"/>
      <c r="AZ200" s="27">
        <f t="shared" si="175"/>
        <v>976.89671832809768</v>
      </c>
      <c r="BA200" s="27">
        <f t="shared" si="176"/>
        <v>405.26474151691656</v>
      </c>
      <c r="BB200" s="27">
        <f t="shared" si="177"/>
        <v>571.63197681118118</v>
      </c>
      <c r="BC200" s="27">
        <f t="shared" si="178"/>
        <v>138376.27940041712</v>
      </c>
      <c r="BD200" s="27">
        <f t="shared" si="179"/>
        <v>90623.720599582681</v>
      </c>
      <c r="BE200" s="27">
        <f t="shared" si="180"/>
        <v>331926.60641738016</v>
      </c>
      <c r="BF200" s="27">
        <f t="shared" si="181"/>
        <v>0</v>
      </c>
      <c r="BG200" s="27">
        <f t="shared" si="182"/>
        <v>109.09099969685685</v>
      </c>
      <c r="BH200" s="27">
        <f t="shared" si="183"/>
        <v>327.27299909057058</v>
      </c>
      <c r="BI200" s="27">
        <f t="shared" si="184"/>
        <v>196.36379945434234</v>
      </c>
      <c r="BJ200" s="27">
        <f t="shared" si="185"/>
        <v>87.272799757485487</v>
      </c>
      <c r="BK200" s="7">
        <f t="shared" si="186"/>
        <v>1.4393851391589503</v>
      </c>
      <c r="BL200" s="27">
        <f t="shared" si="197"/>
        <v>720.00059799925521</v>
      </c>
      <c r="BM200" s="7">
        <f t="shared" si="187"/>
        <v>2.0537243922174562</v>
      </c>
      <c r="BN200" s="27">
        <f t="shared" si="188"/>
        <v>3285.95902754793</v>
      </c>
      <c r="BO200" s="27">
        <f t="shared" si="189"/>
        <v>3121.6610761705333</v>
      </c>
      <c r="BP200" s="7">
        <f t="shared" si="190"/>
        <v>2.0537243922174562</v>
      </c>
      <c r="BQ200" s="27">
        <f t="shared" si="191"/>
        <v>470302.88581779745</v>
      </c>
      <c r="BR200" s="27">
        <f t="shared" si="192"/>
        <v>1424.7637598431804</v>
      </c>
      <c r="BS200" s="27">
        <f t="shared" si="193"/>
        <v>99725.479205482334</v>
      </c>
      <c r="BT200" s="7">
        <f>-SUM(BR$24:BR200)/BR$23</f>
        <v>9.0100786510427611</v>
      </c>
      <c r="BU200" s="27">
        <f t="shared" si="149"/>
        <v>0</v>
      </c>
      <c r="BV200" s="27">
        <f t="shared" si="194"/>
        <v>185492.77445109957</v>
      </c>
      <c r="BW200" s="7">
        <f>-SUM(BU$24:BU200)/BU$23</f>
        <v>15.899018028200768</v>
      </c>
      <c r="BX200" s="14"/>
      <c r="BY200" s="3"/>
      <c r="BZ200" s="3"/>
      <c r="CA200" s="3"/>
      <c r="CB200" s="3"/>
      <c r="CC200" s="3"/>
      <c r="CD200" s="3"/>
      <c r="CE200" s="3"/>
      <c r="CF200" s="3"/>
      <c r="CG200" s="3"/>
      <c r="CH200" s="3"/>
      <c r="CI200" s="3"/>
      <c r="CJ200" s="3"/>
      <c r="CK200" s="3"/>
      <c r="CL200" s="3"/>
      <c r="CM200" s="3"/>
      <c r="CN200" s="3"/>
      <c r="CO200" s="3"/>
    </row>
    <row r="201" spans="1:93" x14ac:dyDescent="0.25">
      <c r="A201" s="23">
        <v>178</v>
      </c>
      <c r="B201" s="27">
        <f t="shared" si="135"/>
        <v>976.89671832809768</v>
      </c>
      <c r="C201" s="27">
        <f t="shared" si="136"/>
        <v>403.59748158455062</v>
      </c>
      <c r="D201" s="27">
        <f t="shared" si="137"/>
        <v>573.29923674354711</v>
      </c>
      <c r="E201" s="27">
        <f t="shared" si="150"/>
        <v>137802.98016367358</v>
      </c>
      <c r="F201" s="27">
        <f t="shared" si="151"/>
        <v>91197.019836326232</v>
      </c>
      <c r="G201" s="27">
        <f t="shared" si="132"/>
        <v>334415.97782675247</v>
      </c>
      <c r="H201" s="27">
        <f t="shared" si="152"/>
        <v>0</v>
      </c>
      <c r="I201" s="27">
        <f t="shared" si="138"/>
        <v>109.31570929474584</v>
      </c>
      <c r="J201" s="27">
        <f t="shared" si="139"/>
        <v>327.94712788423755</v>
      </c>
      <c r="K201" s="27">
        <f t="shared" si="140"/>
        <v>196.76827673054254</v>
      </c>
      <c r="L201" s="27">
        <f t="shared" si="141"/>
        <v>87.452567435796666</v>
      </c>
      <c r="M201" s="7">
        <f t="shared" si="142"/>
        <v>1.4423500368748625</v>
      </c>
      <c r="N201" s="27">
        <f t="shared" si="195"/>
        <v>721.48368134532257</v>
      </c>
      <c r="O201" s="7">
        <f t="shared" si="143"/>
        <v>2.0620915196088481</v>
      </c>
      <c r="P201" s="27">
        <f t="shared" si="144"/>
        <v>3299.346431374157</v>
      </c>
      <c r="Q201" s="27">
        <f t="shared" si="145"/>
        <v>3134.3791098054489</v>
      </c>
      <c r="R201" s="7">
        <f t="shared" si="146"/>
        <v>2.0620915196088481</v>
      </c>
      <c r="S201" s="27">
        <f t="shared" si="133"/>
        <v>472218.95799042622</v>
      </c>
      <c r="T201" s="27">
        <f t="shared" si="147"/>
        <v>1435.9987101320287</v>
      </c>
      <c r="U201" s="27">
        <f t="shared" si="153"/>
        <v>101161.47791561436</v>
      </c>
      <c r="V201" s="7">
        <f>-SUM(T$24:T201)/T$23</f>
        <v>9.1254199129007549</v>
      </c>
      <c r="W201" s="27">
        <f t="shared" si="134"/>
        <v>0</v>
      </c>
      <c r="X201" s="27">
        <f t="shared" si="154"/>
        <v>185492.77445109957</v>
      </c>
      <c r="Y201" s="7">
        <f>-SUM(W$24:W201)/W$23</f>
        <v>15.899018028200768</v>
      </c>
      <c r="Z201" s="29"/>
      <c r="AA201" s="27">
        <f t="shared" si="155"/>
        <v>976.89671832809768</v>
      </c>
      <c r="AB201" s="27">
        <f t="shared" si="156"/>
        <v>403.59748158455062</v>
      </c>
      <c r="AC201" s="27">
        <f t="shared" si="157"/>
        <v>573.29923674354711</v>
      </c>
      <c r="AD201" s="27">
        <f t="shared" si="158"/>
        <v>137802.98016367358</v>
      </c>
      <c r="AE201" s="27">
        <f t="shared" si="159"/>
        <v>91197.019836326232</v>
      </c>
      <c r="AF201" s="27">
        <f t="shared" si="160"/>
        <v>334415.97782675247</v>
      </c>
      <c r="AG201" s="27">
        <f t="shared" si="161"/>
        <v>0</v>
      </c>
      <c r="AH201" s="27">
        <f t="shared" si="162"/>
        <v>109.31570929474584</v>
      </c>
      <c r="AI201" s="27">
        <f t="shared" si="163"/>
        <v>327.94712788423755</v>
      </c>
      <c r="AJ201" s="27">
        <f t="shared" si="164"/>
        <v>196.76827673054254</v>
      </c>
      <c r="AK201" s="27">
        <f t="shared" si="165"/>
        <v>87.452567435796666</v>
      </c>
      <c r="AL201" s="7">
        <f t="shared" si="166"/>
        <v>1.4423500368748625</v>
      </c>
      <c r="AM201" s="27">
        <f t="shared" si="196"/>
        <v>721.48368134532257</v>
      </c>
      <c r="AN201" s="7">
        <f t="shared" si="167"/>
        <v>2.0620915196088481</v>
      </c>
      <c r="AO201" s="27">
        <f t="shared" si="168"/>
        <v>3299.346431374157</v>
      </c>
      <c r="AP201" s="27">
        <f t="shared" si="169"/>
        <v>3134.3791098054489</v>
      </c>
      <c r="AQ201" s="7">
        <f t="shared" si="170"/>
        <v>2.0620915196088481</v>
      </c>
      <c r="AR201" s="27">
        <f t="shared" si="171"/>
        <v>472218.95799042622</v>
      </c>
      <c r="AS201" s="27">
        <f t="shared" si="172"/>
        <v>1435.9987101320287</v>
      </c>
      <c r="AT201" s="27">
        <f t="shared" si="173"/>
        <v>101161.47791561436</v>
      </c>
      <c r="AU201" s="7">
        <f>-SUM(AS$24:AS201)/AS$23</f>
        <v>9.1254199129007549</v>
      </c>
      <c r="AV201" s="27">
        <f t="shared" si="148"/>
        <v>0</v>
      </c>
      <c r="AW201" s="27">
        <f t="shared" si="174"/>
        <v>185492.77445109957</v>
      </c>
      <c r="AX201" s="7">
        <f>-SUM(AV$24:AV201)/AV$23</f>
        <v>15.899018028200768</v>
      </c>
      <c r="AY201" s="28"/>
      <c r="AZ201" s="27">
        <f t="shared" si="175"/>
        <v>976.89671832809768</v>
      </c>
      <c r="BA201" s="27">
        <f t="shared" si="176"/>
        <v>403.59748158455062</v>
      </c>
      <c r="BB201" s="27">
        <f t="shared" si="177"/>
        <v>573.29923674354711</v>
      </c>
      <c r="BC201" s="27">
        <f t="shared" si="178"/>
        <v>137802.98016367358</v>
      </c>
      <c r="BD201" s="27">
        <f t="shared" si="179"/>
        <v>91197.019836326232</v>
      </c>
      <c r="BE201" s="27">
        <f t="shared" si="180"/>
        <v>334415.97782675247</v>
      </c>
      <c r="BF201" s="27">
        <f t="shared" si="181"/>
        <v>0</v>
      </c>
      <c r="BG201" s="27">
        <f t="shared" si="182"/>
        <v>109.31570929474584</v>
      </c>
      <c r="BH201" s="27">
        <f t="shared" si="183"/>
        <v>327.94712788423755</v>
      </c>
      <c r="BI201" s="27">
        <f t="shared" si="184"/>
        <v>196.76827673054254</v>
      </c>
      <c r="BJ201" s="27">
        <f t="shared" si="185"/>
        <v>87.452567435796666</v>
      </c>
      <c r="BK201" s="7">
        <f t="shared" si="186"/>
        <v>1.4423500368748625</v>
      </c>
      <c r="BL201" s="27">
        <f t="shared" si="197"/>
        <v>721.48368134532257</v>
      </c>
      <c r="BM201" s="7">
        <f t="shared" si="187"/>
        <v>2.0620915196088481</v>
      </c>
      <c r="BN201" s="27">
        <f t="shared" si="188"/>
        <v>3299.346431374157</v>
      </c>
      <c r="BO201" s="27">
        <f t="shared" si="189"/>
        <v>3134.3791098054489</v>
      </c>
      <c r="BP201" s="7">
        <f t="shared" si="190"/>
        <v>2.0620915196088481</v>
      </c>
      <c r="BQ201" s="27">
        <f t="shared" si="191"/>
        <v>472218.95799042622</v>
      </c>
      <c r="BR201" s="27">
        <f t="shared" si="192"/>
        <v>1435.9987101320287</v>
      </c>
      <c r="BS201" s="27">
        <f t="shared" si="193"/>
        <v>101161.47791561436</v>
      </c>
      <c r="BT201" s="7">
        <f>-SUM(BR$24:BR201)/BR$23</f>
        <v>9.1254199129007549</v>
      </c>
      <c r="BU201" s="27">
        <f t="shared" si="149"/>
        <v>0</v>
      </c>
      <c r="BV201" s="27">
        <f t="shared" si="194"/>
        <v>185492.77445109957</v>
      </c>
      <c r="BW201" s="7">
        <f>-SUM(BU$24:BU201)/BU$23</f>
        <v>15.899018028200768</v>
      </c>
      <c r="BX201" s="14"/>
      <c r="BY201" s="3"/>
      <c r="BZ201" s="3"/>
      <c r="CA201" s="3"/>
      <c r="CB201" s="3"/>
      <c r="CC201" s="3"/>
      <c r="CD201" s="3"/>
      <c r="CE201" s="3"/>
      <c r="CF201" s="3"/>
      <c r="CG201" s="3"/>
      <c r="CH201" s="3"/>
      <c r="CI201" s="3"/>
      <c r="CJ201" s="3"/>
      <c r="CK201" s="3"/>
      <c r="CL201" s="3"/>
      <c r="CM201" s="3"/>
      <c r="CN201" s="3"/>
      <c r="CO201" s="3"/>
    </row>
    <row r="202" spans="1:93" x14ac:dyDescent="0.25">
      <c r="A202" s="23">
        <v>179</v>
      </c>
      <c r="B202" s="27">
        <f t="shared" si="135"/>
        <v>976.89671832809768</v>
      </c>
      <c r="C202" s="27">
        <f t="shared" si="136"/>
        <v>401.92535881071524</v>
      </c>
      <c r="D202" s="27">
        <f t="shared" si="137"/>
        <v>574.97135951738244</v>
      </c>
      <c r="E202" s="27">
        <f t="shared" si="150"/>
        <v>137228.00880415618</v>
      </c>
      <c r="F202" s="27">
        <f t="shared" si="151"/>
        <v>91771.991195843613</v>
      </c>
      <c r="G202" s="27">
        <f t="shared" si="132"/>
        <v>336914.82767410821</v>
      </c>
      <c r="H202" s="27">
        <f t="shared" si="152"/>
        <v>0</v>
      </c>
      <c r="I202" s="27">
        <f t="shared" si="138"/>
        <v>109.54088175761474</v>
      </c>
      <c r="J202" s="27">
        <f t="shared" si="139"/>
        <v>328.62264527284424</v>
      </c>
      <c r="K202" s="27">
        <f t="shared" si="140"/>
        <v>197.17358716370654</v>
      </c>
      <c r="L202" s="27">
        <f t="shared" si="141"/>
        <v>87.632705406091787</v>
      </c>
      <c r="M202" s="7">
        <f t="shared" si="142"/>
        <v>1.4453210417946263</v>
      </c>
      <c r="N202" s="27">
        <f t="shared" si="195"/>
        <v>722.96981960025721</v>
      </c>
      <c r="O202" s="7">
        <f t="shared" si="143"/>
        <v>2.0704927357129459</v>
      </c>
      <c r="P202" s="27">
        <f t="shared" si="144"/>
        <v>3312.7883771407132</v>
      </c>
      <c r="Q202" s="27">
        <f t="shared" si="145"/>
        <v>3147.1489582836775</v>
      </c>
      <c r="R202" s="7">
        <f t="shared" si="146"/>
        <v>2.0704927357129459</v>
      </c>
      <c r="S202" s="27">
        <f t="shared" si="133"/>
        <v>474142.83647826459</v>
      </c>
      <c r="T202" s="27">
        <f t="shared" si="147"/>
        <v>1447.2824203553225</v>
      </c>
      <c r="U202" s="27">
        <f t="shared" si="153"/>
        <v>102608.76033596968</v>
      </c>
      <c r="V202" s="7">
        <f>-SUM(T$24:T202)/T$23</f>
        <v>9.2416674968650376</v>
      </c>
      <c r="W202" s="27">
        <f t="shared" si="134"/>
        <v>0</v>
      </c>
      <c r="X202" s="27">
        <f t="shared" si="154"/>
        <v>185492.77445109957</v>
      </c>
      <c r="Y202" s="7">
        <f>-SUM(W$24:W202)/W$23</f>
        <v>15.899018028200768</v>
      </c>
      <c r="Z202" s="29"/>
      <c r="AA202" s="27">
        <f t="shared" si="155"/>
        <v>976.89671832809768</v>
      </c>
      <c r="AB202" s="27">
        <f t="shared" si="156"/>
        <v>401.92535881071524</v>
      </c>
      <c r="AC202" s="27">
        <f t="shared" si="157"/>
        <v>574.97135951738244</v>
      </c>
      <c r="AD202" s="27">
        <f t="shared" si="158"/>
        <v>137228.00880415618</v>
      </c>
      <c r="AE202" s="27">
        <f t="shared" si="159"/>
        <v>91771.991195843613</v>
      </c>
      <c r="AF202" s="27">
        <f t="shared" si="160"/>
        <v>336914.82767410821</v>
      </c>
      <c r="AG202" s="27">
        <f t="shared" si="161"/>
        <v>0</v>
      </c>
      <c r="AH202" s="27">
        <f t="shared" si="162"/>
        <v>109.54088175761474</v>
      </c>
      <c r="AI202" s="27">
        <f t="shared" si="163"/>
        <v>328.62264527284424</v>
      </c>
      <c r="AJ202" s="27">
        <f t="shared" si="164"/>
        <v>197.17358716370654</v>
      </c>
      <c r="AK202" s="27">
        <f t="shared" si="165"/>
        <v>87.632705406091787</v>
      </c>
      <c r="AL202" s="7">
        <f t="shared" si="166"/>
        <v>1.4453210417946263</v>
      </c>
      <c r="AM202" s="27">
        <f t="shared" si="196"/>
        <v>722.96981960025721</v>
      </c>
      <c r="AN202" s="7">
        <f t="shared" si="167"/>
        <v>2.0704927357129459</v>
      </c>
      <c r="AO202" s="27">
        <f t="shared" si="168"/>
        <v>3312.7883771407132</v>
      </c>
      <c r="AP202" s="27">
        <f t="shared" si="169"/>
        <v>3147.1489582836775</v>
      </c>
      <c r="AQ202" s="7">
        <f t="shared" si="170"/>
        <v>2.0704927357129459</v>
      </c>
      <c r="AR202" s="27">
        <f t="shared" si="171"/>
        <v>474142.83647826459</v>
      </c>
      <c r="AS202" s="27">
        <f t="shared" si="172"/>
        <v>1447.2824203553225</v>
      </c>
      <c r="AT202" s="27">
        <f t="shared" si="173"/>
        <v>102608.76033596968</v>
      </c>
      <c r="AU202" s="7">
        <f>-SUM(AS$24:AS202)/AS$23</f>
        <v>9.2416674968650376</v>
      </c>
      <c r="AV202" s="27">
        <f t="shared" si="148"/>
        <v>0</v>
      </c>
      <c r="AW202" s="27">
        <f t="shared" si="174"/>
        <v>185492.77445109957</v>
      </c>
      <c r="AX202" s="7">
        <f>-SUM(AV$24:AV202)/AV$23</f>
        <v>15.899018028200768</v>
      </c>
      <c r="AY202" s="28"/>
      <c r="AZ202" s="27">
        <f t="shared" si="175"/>
        <v>976.89671832809768</v>
      </c>
      <c r="BA202" s="27">
        <f t="shared" si="176"/>
        <v>401.92535881071524</v>
      </c>
      <c r="BB202" s="27">
        <f t="shared" si="177"/>
        <v>574.97135951738244</v>
      </c>
      <c r="BC202" s="27">
        <f t="shared" si="178"/>
        <v>137228.00880415618</v>
      </c>
      <c r="BD202" s="27">
        <f t="shared" si="179"/>
        <v>91771.991195843613</v>
      </c>
      <c r="BE202" s="27">
        <f t="shared" si="180"/>
        <v>336914.82767410821</v>
      </c>
      <c r="BF202" s="27">
        <f t="shared" si="181"/>
        <v>0</v>
      </c>
      <c r="BG202" s="27">
        <f t="shared" si="182"/>
        <v>109.54088175761474</v>
      </c>
      <c r="BH202" s="27">
        <f t="shared" si="183"/>
        <v>328.62264527284424</v>
      </c>
      <c r="BI202" s="27">
        <f t="shared" si="184"/>
        <v>197.17358716370654</v>
      </c>
      <c r="BJ202" s="27">
        <f t="shared" si="185"/>
        <v>87.632705406091787</v>
      </c>
      <c r="BK202" s="7">
        <f t="shared" si="186"/>
        <v>1.4453210417946263</v>
      </c>
      <c r="BL202" s="27">
        <f t="shared" si="197"/>
        <v>722.96981960025721</v>
      </c>
      <c r="BM202" s="7">
        <f t="shared" si="187"/>
        <v>2.0704927357129459</v>
      </c>
      <c r="BN202" s="27">
        <f t="shared" si="188"/>
        <v>3312.7883771407132</v>
      </c>
      <c r="BO202" s="27">
        <f t="shared" si="189"/>
        <v>3147.1489582836775</v>
      </c>
      <c r="BP202" s="7">
        <f t="shared" si="190"/>
        <v>2.0704927357129459</v>
      </c>
      <c r="BQ202" s="27">
        <f t="shared" si="191"/>
        <v>474142.83647826459</v>
      </c>
      <c r="BR202" s="27">
        <f t="shared" si="192"/>
        <v>1447.2824203553225</v>
      </c>
      <c r="BS202" s="27">
        <f t="shared" si="193"/>
        <v>102608.76033596968</v>
      </c>
      <c r="BT202" s="7">
        <f>-SUM(BR$24:BR202)/BR$23</f>
        <v>9.2416674968650376</v>
      </c>
      <c r="BU202" s="27">
        <f t="shared" si="149"/>
        <v>0</v>
      </c>
      <c r="BV202" s="27">
        <f t="shared" si="194"/>
        <v>185492.77445109957</v>
      </c>
      <c r="BW202" s="7">
        <f>-SUM(BU$24:BU202)/BU$23</f>
        <v>15.899018028200768</v>
      </c>
      <c r="BX202" s="14"/>
      <c r="BY202" s="3"/>
      <c r="BZ202" s="3"/>
      <c r="CA202" s="3"/>
      <c r="CB202" s="3"/>
      <c r="CC202" s="3"/>
      <c r="CD202" s="3"/>
      <c r="CE202" s="3"/>
      <c r="CF202" s="3"/>
      <c r="CG202" s="3"/>
      <c r="CH202" s="3"/>
      <c r="CI202" s="3"/>
      <c r="CJ202" s="3"/>
      <c r="CK202" s="3"/>
      <c r="CL202" s="3"/>
      <c r="CM202" s="3"/>
      <c r="CN202" s="3"/>
      <c r="CO202" s="3"/>
    </row>
    <row r="203" spans="1:93" x14ac:dyDescent="0.25">
      <c r="A203" s="23">
        <v>180</v>
      </c>
      <c r="B203" s="27">
        <f t="shared" si="135"/>
        <v>976.89671832809768</v>
      </c>
      <c r="C203" s="27">
        <f t="shared" si="136"/>
        <v>400.24835901212299</v>
      </c>
      <c r="D203" s="27">
        <f t="shared" si="137"/>
        <v>576.64835931597474</v>
      </c>
      <c r="E203" s="27">
        <f t="shared" si="150"/>
        <v>136651.36044484022</v>
      </c>
      <c r="F203" s="27">
        <f t="shared" si="151"/>
        <v>92348.639555159592</v>
      </c>
      <c r="G203" s="27">
        <f t="shared" si="132"/>
        <v>339423.19264036673</v>
      </c>
      <c r="H203" s="27">
        <f t="shared" si="152"/>
        <v>0</v>
      </c>
      <c r="I203" s="27">
        <f t="shared" si="138"/>
        <v>109.76651803888963</v>
      </c>
      <c r="J203" s="27">
        <f t="shared" si="139"/>
        <v>329.2995541166689</v>
      </c>
      <c r="K203" s="27">
        <f t="shared" si="140"/>
        <v>197.57973247000135</v>
      </c>
      <c r="L203" s="27">
        <f t="shared" si="141"/>
        <v>87.813214431111703</v>
      </c>
      <c r="M203" s="7">
        <f t="shared" si="142"/>
        <v>1.4482981664980819</v>
      </c>
      <c r="N203" s="27">
        <f t="shared" si="195"/>
        <v>724.45901905667165</v>
      </c>
      <c r="O203" s="7">
        <f t="shared" si="143"/>
        <v>2.0789281794113852</v>
      </c>
      <c r="P203" s="27">
        <f t="shared" si="144"/>
        <v>3326.2850870582165</v>
      </c>
      <c r="Q203" s="27">
        <f t="shared" si="145"/>
        <v>3159.9708327053054</v>
      </c>
      <c r="R203" s="7">
        <f t="shared" si="146"/>
        <v>2.0789281794113852</v>
      </c>
      <c r="S203" s="27">
        <f t="shared" si="133"/>
        <v>476074.55308520718</v>
      </c>
      <c r="T203" s="27">
        <f t="shared" si="147"/>
        <v>1458.6150953205358</v>
      </c>
      <c r="U203" s="27">
        <f t="shared" si="153"/>
        <v>104067.37543129022</v>
      </c>
      <c r="V203" s="7">
        <f>-SUM(T$24:T203)/T$23</f>
        <v>9.3588253358466069</v>
      </c>
      <c r="W203" s="27">
        <f t="shared" si="134"/>
        <v>0</v>
      </c>
      <c r="X203" s="27">
        <f t="shared" si="154"/>
        <v>185492.77445109957</v>
      </c>
      <c r="Y203" s="7">
        <f>-SUM(W$24:W203)/W$23</f>
        <v>15.899018028200768</v>
      </c>
      <c r="Z203" s="29"/>
      <c r="AA203" s="27">
        <f t="shared" si="155"/>
        <v>976.89671832809768</v>
      </c>
      <c r="AB203" s="27">
        <f t="shared" si="156"/>
        <v>400.24835901212299</v>
      </c>
      <c r="AC203" s="27">
        <f t="shared" si="157"/>
        <v>576.64835931597474</v>
      </c>
      <c r="AD203" s="27">
        <f t="shared" si="158"/>
        <v>136651.36044484022</v>
      </c>
      <c r="AE203" s="27">
        <f t="shared" si="159"/>
        <v>92348.639555159592</v>
      </c>
      <c r="AF203" s="27">
        <f t="shared" si="160"/>
        <v>339423.19264036673</v>
      </c>
      <c r="AG203" s="27">
        <f t="shared" si="161"/>
        <v>0</v>
      </c>
      <c r="AH203" s="27">
        <f t="shared" si="162"/>
        <v>109.76651803888963</v>
      </c>
      <c r="AI203" s="27">
        <f t="shared" si="163"/>
        <v>329.2995541166689</v>
      </c>
      <c r="AJ203" s="27">
        <f t="shared" si="164"/>
        <v>197.57973247000135</v>
      </c>
      <c r="AK203" s="27">
        <f t="shared" si="165"/>
        <v>87.813214431111703</v>
      </c>
      <c r="AL203" s="7">
        <f t="shared" si="166"/>
        <v>1.4482981664980819</v>
      </c>
      <c r="AM203" s="27">
        <f t="shared" si="196"/>
        <v>724.45901905667165</v>
      </c>
      <c r="AN203" s="7">
        <f t="shared" si="167"/>
        <v>2.0789281794113852</v>
      </c>
      <c r="AO203" s="27">
        <f t="shared" si="168"/>
        <v>3326.2850870582165</v>
      </c>
      <c r="AP203" s="27">
        <f t="shared" si="169"/>
        <v>3159.9708327053054</v>
      </c>
      <c r="AQ203" s="7">
        <f t="shared" si="170"/>
        <v>2.0789281794113852</v>
      </c>
      <c r="AR203" s="27">
        <f t="shared" si="171"/>
        <v>476074.55308520718</v>
      </c>
      <c r="AS203" s="27">
        <f t="shared" si="172"/>
        <v>1458.6150953205358</v>
      </c>
      <c r="AT203" s="27">
        <f t="shared" si="173"/>
        <v>104067.37543129022</v>
      </c>
      <c r="AU203" s="7">
        <f>-SUM(AS$24:AS203)/AS$23</f>
        <v>9.3588253358466069</v>
      </c>
      <c r="AV203" s="27">
        <f t="shared" si="148"/>
        <v>0</v>
      </c>
      <c r="AW203" s="27">
        <f t="shared" si="174"/>
        <v>185492.77445109957</v>
      </c>
      <c r="AX203" s="7">
        <f>-SUM(AV$24:AV203)/AV$23</f>
        <v>15.899018028200768</v>
      </c>
      <c r="AY203" s="28"/>
      <c r="AZ203" s="27">
        <f t="shared" si="175"/>
        <v>976.89671832809768</v>
      </c>
      <c r="BA203" s="27">
        <f t="shared" si="176"/>
        <v>400.24835901212299</v>
      </c>
      <c r="BB203" s="27">
        <f t="shared" si="177"/>
        <v>576.64835931597474</v>
      </c>
      <c r="BC203" s="27">
        <f t="shared" si="178"/>
        <v>136651.36044484022</v>
      </c>
      <c r="BD203" s="27">
        <f t="shared" si="179"/>
        <v>92348.639555159592</v>
      </c>
      <c r="BE203" s="27">
        <f t="shared" si="180"/>
        <v>339423.19264036673</v>
      </c>
      <c r="BF203" s="27">
        <f t="shared" si="181"/>
        <v>0</v>
      </c>
      <c r="BG203" s="27">
        <f t="shared" si="182"/>
        <v>109.76651803888963</v>
      </c>
      <c r="BH203" s="27">
        <f t="shared" si="183"/>
        <v>329.2995541166689</v>
      </c>
      <c r="BI203" s="27">
        <f t="shared" si="184"/>
        <v>197.57973247000135</v>
      </c>
      <c r="BJ203" s="27">
        <f t="shared" si="185"/>
        <v>87.813214431111703</v>
      </c>
      <c r="BK203" s="7">
        <f t="shared" si="186"/>
        <v>1.4482981664980819</v>
      </c>
      <c r="BL203" s="27">
        <f t="shared" si="197"/>
        <v>724.45901905667165</v>
      </c>
      <c r="BM203" s="7">
        <f t="shared" si="187"/>
        <v>2.0789281794113852</v>
      </c>
      <c r="BN203" s="27">
        <f t="shared" si="188"/>
        <v>3326.2850870582165</v>
      </c>
      <c r="BO203" s="27">
        <f t="shared" si="189"/>
        <v>3159.9708327053054</v>
      </c>
      <c r="BP203" s="7">
        <f t="shared" si="190"/>
        <v>2.0789281794113852</v>
      </c>
      <c r="BQ203" s="27">
        <f t="shared" si="191"/>
        <v>476074.55308520718</v>
      </c>
      <c r="BR203" s="27">
        <f t="shared" si="192"/>
        <v>1458.6150953205358</v>
      </c>
      <c r="BS203" s="27">
        <f t="shared" si="193"/>
        <v>104067.37543129022</v>
      </c>
      <c r="BT203" s="7">
        <f>-SUM(BR$24:BR203)/BR$23</f>
        <v>9.3588253358466069</v>
      </c>
      <c r="BU203" s="27">
        <f t="shared" si="149"/>
        <v>0</v>
      </c>
      <c r="BV203" s="27">
        <f t="shared" si="194"/>
        <v>185492.77445109957</v>
      </c>
      <c r="BW203" s="7">
        <f>-SUM(BU$24:BU203)/BU$23</f>
        <v>15.899018028200768</v>
      </c>
      <c r="BX203" s="14"/>
      <c r="BY203" s="3"/>
      <c r="BZ203" s="3"/>
      <c r="CA203" s="3"/>
      <c r="CB203" s="3"/>
      <c r="CC203" s="3"/>
      <c r="CD203" s="3"/>
      <c r="CE203" s="3"/>
      <c r="CF203" s="3"/>
      <c r="CG203" s="3"/>
      <c r="CH203" s="3"/>
      <c r="CI203" s="3"/>
      <c r="CJ203" s="3"/>
      <c r="CK203" s="3"/>
      <c r="CL203" s="3"/>
      <c r="CM203" s="3"/>
      <c r="CN203" s="3"/>
      <c r="CO203" s="3"/>
    </row>
    <row r="204" spans="1:93" x14ac:dyDescent="0.25">
      <c r="A204" s="23">
        <v>181</v>
      </c>
      <c r="B204" s="27">
        <f t="shared" si="135"/>
        <v>976.89671832809768</v>
      </c>
      <c r="C204" s="27">
        <f t="shared" si="136"/>
        <v>398.56646796411798</v>
      </c>
      <c r="D204" s="27">
        <f t="shared" si="137"/>
        <v>578.33025036397976</v>
      </c>
      <c r="E204" s="27">
        <f t="shared" si="150"/>
        <v>136073.03019447625</v>
      </c>
      <c r="F204" s="27">
        <f t="shared" si="151"/>
        <v>92926.969805523579</v>
      </c>
      <c r="G204" s="27">
        <f t="shared" si="132"/>
        <v>341941.10955024487</v>
      </c>
      <c r="H204" s="27">
        <f t="shared" si="152"/>
        <v>0</v>
      </c>
      <c r="I204" s="27">
        <f t="shared" si="138"/>
        <v>109.9926190939605</v>
      </c>
      <c r="J204" s="27">
        <f t="shared" si="139"/>
        <v>329.97785728188148</v>
      </c>
      <c r="K204" s="27">
        <f t="shared" si="140"/>
        <v>197.98671436912892</v>
      </c>
      <c r="L204" s="27">
        <f t="shared" si="141"/>
        <v>87.994095275168391</v>
      </c>
      <c r="M204" s="7">
        <f t="shared" si="142"/>
        <v>1.4512814235909814</v>
      </c>
      <c r="N204" s="27">
        <f t="shared" si="195"/>
        <v>725.95128602013938</v>
      </c>
      <c r="O204" s="7">
        <f t="shared" si="143"/>
        <v>2.0873979901516218</v>
      </c>
      <c r="P204" s="27">
        <f t="shared" si="144"/>
        <v>3339.8367842425946</v>
      </c>
      <c r="Q204" s="27">
        <f t="shared" si="145"/>
        <v>3172.8449450304647</v>
      </c>
      <c r="R204" s="7">
        <f t="shared" si="146"/>
        <v>2.0873979901516218</v>
      </c>
      <c r="S204" s="27">
        <f t="shared" si="133"/>
        <v>478014.13974472135</v>
      </c>
      <c r="T204" s="27">
        <f t="shared" si="147"/>
        <v>1469.9969406822277</v>
      </c>
      <c r="U204" s="27">
        <f t="shared" si="153"/>
        <v>105537.37237197245</v>
      </c>
      <c r="V204" s="7">
        <f>-SUM(T$24:T204)/T$23</f>
        <v>9.4768973792748987</v>
      </c>
      <c r="W204" s="27">
        <f t="shared" si="134"/>
        <v>0</v>
      </c>
      <c r="X204" s="27">
        <f t="shared" si="154"/>
        <v>185492.77445109957</v>
      </c>
      <c r="Y204" s="7">
        <f>-SUM(W$24:W204)/W$23</f>
        <v>15.899018028200768</v>
      </c>
      <c r="Z204" s="29"/>
      <c r="AA204" s="27">
        <f t="shared" si="155"/>
        <v>976.89671832809768</v>
      </c>
      <c r="AB204" s="27">
        <f t="shared" si="156"/>
        <v>398.56646796411798</v>
      </c>
      <c r="AC204" s="27">
        <f t="shared" si="157"/>
        <v>578.33025036397976</v>
      </c>
      <c r="AD204" s="27">
        <f t="shared" si="158"/>
        <v>136073.03019447625</v>
      </c>
      <c r="AE204" s="27">
        <f t="shared" si="159"/>
        <v>92926.969805523579</v>
      </c>
      <c r="AF204" s="27">
        <f t="shared" si="160"/>
        <v>341941.10955024487</v>
      </c>
      <c r="AG204" s="27">
        <f t="shared" si="161"/>
        <v>0</v>
      </c>
      <c r="AH204" s="27">
        <f t="shared" si="162"/>
        <v>109.9926190939605</v>
      </c>
      <c r="AI204" s="27">
        <f t="shared" si="163"/>
        <v>329.97785728188148</v>
      </c>
      <c r="AJ204" s="27">
        <f t="shared" si="164"/>
        <v>197.98671436912892</v>
      </c>
      <c r="AK204" s="27">
        <f t="shared" si="165"/>
        <v>87.994095275168391</v>
      </c>
      <c r="AL204" s="7">
        <f t="shared" si="166"/>
        <v>1.4512814235909814</v>
      </c>
      <c r="AM204" s="27">
        <f t="shared" si="196"/>
        <v>725.95128602013938</v>
      </c>
      <c r="AN204" s="7">
        <f t="shared" si="167"/>
        <v>2.0873979901516218</v>
      </c>
      <c r="AO204" s="27">
        <f t="shared" si="168"/>
        <v>3339.8367842425946</v>
      </c>
      <c r="AP204" s="27">
        <f t="shared" si="169"/>
        <v>3172.8449450304647</v>
      </c>
      <c r="AQ204" s="7">
        <f t="shared" si="170"/>
        <v>2.0873979901516218</v>
      </c>
      <c r="AR204" s="27">
        <f t="shared" si="171"/>
        <v>478014.13974472135</v>
      </c>
      <c r="AS204" s="27">
        <f t="shared" si="172"/>
        <v>1469.9969406822277</v>
      </c>
      <c r="AT204" s="27">
        <f t="shared" si="173"/>
        <v>105537.37237197245</v>
      </c>
      <c r="AU204" s="7">
        <f>-SUM(AS$24:AS204)/AS$23</f>
        <v>9.4768973792748987</v>
      </c>
      <c r="AV204" s="27">
        <f t="shared" si="148"/>
        <v>0</v>
      </c>
      <c r="AW204" s="27">
        <f t="shared" si="174"/>
        <v>185492.77445109957</v>
      </c>
      <c r="AX204" s="7">
        <f>-SUM(AV$24:AV204)/AV$23</f>
        <v>15.899018028200768</v>
      </c>
      <c r="AY204" s="28"/>
      <c r="AZ204" s="27">
        <f t="shared" si="175"/>
        <v>976.89671832809768</v>
      </c>
      <c r="BA204" s="27">
        <f t="shared" si="176"/>
        <v>398.56646796411798</v>
      </c>
      <c r="BB204" s="27">
        <f t="shared" si="177"/>
        <v>578.33025036397976</v>
      </c>
      <c r="BC204" s="27">
        <f t="shared" si="178"/>
        <v>136073.03019447625</v>
      </c>
      <c r="BD204" s="27">
        <f t="shared" si="179"/>
        <v>92926.969805523579</v>
      </c>
      <c r="BE204" s="27">
        <f t="shared" si="180"/>
        <v>341941.10955024487</v>
      </c>
      <c r="BF204" s="27">
        <f t="shared" si="181"/>
        <v>0</v>
      </c>
      <c r="BG204" s="27">
        <f t="shared" si="182"/>
        <v>109.9926190939605</v>
      </c>
      <c r="BH204" s="27">
        <f t="shared" si="183"/>
        <v>329.97785728188148</v>
      </c>
      <c r="BI204" s="27">
        <f t="shared" si="184"/>
        <v>197.98671436912892</v>
      </c>
      <c r="BJ204" s="27">
        <f t="shared" si="185"/>
        <v>87.994095275168391</v>
      </c>
      <c r="BK204" s="7">
        <f t="shared" si="186"/>
        <v>1.4512814235909814</v>
      </c>
      <c r="BL204" s="27">
        <f t="shared" si="197"/>
        <v>725.95128602013938</v>
      </c>
      <c r="BM204" s="7">
        <f t="shared" si="187"/>
        <v>2.0873979901516218</v>
      </c>
      <c r="BN204" s="27">
        <f t="shared" si="188"/>
        <v>3339.8367842425946</v>
      </c>
      <c r="BO204" s="27">
        <f t="shared" si="189"/>
        <v>3172.8449450304647</v>
      </c>
      <c r="BP204" s="7">
        <f t="shared" si="190"/>
        <v>2.0873979901516218</v>
      </c>
      <c r="BQ204" s="27">
        <f t="shared" si="191"/>
        <v>478014.13974472135</v>
      </c>
      <c r="BR204" s="27">
        <f t="shared" si="192"/>
        <v>1469.9969406822277</v>
      </c>
      <c r="BS204" s="27">
        <f t="shared" si="193"/>
        <v>105537.37237197245</v>
      </c>
      <c r="BT204" s="7">
        <f>-SUM(BR$24:BR204)/BR$23</f>
        <v>9.4768973792748987</v>
      </c>
      <c r="BU204" s="27">
        <f t="shared" si="149"/>
        <v>0</v>
      </c>
      <c r="BV204" s="27">
        <f t="shared" si="194"/>
        <v>185492.77445109957</v>
      </c>
      <c r="BW204" s="7">
        <f>-SUM(BU$24:BU204)/BU$23</f>
        <v>15.899018028200768</v>
      </c>
      <c r="BX204" s="14"/>
      <c r="BY204" s="3"/>
      <c r="BZ204" s="3"/>
      <c r="CA204" s="3"/>
      <c r="CB204" s="3"/>
      <c r="CC204" s="3"/>
      <c r="CD204" s="3"/>
      <c r="CE204" s="3"/>
      <c r="CF204" s="3"/>
      <c r="CG204" s="3"/>
      <c r="CH204" s="3"/>
      <c r="CI204" s="3"/>
      <c r="CJ204" s="3"/>
      <c r="CK204" s="3"/>
      <c r="CL204" s="3"/>
      <c r="CM204" s="3"/>
      <c r="CN204" s="3"/>
      <c r="CO204" s="3"/>
    </row>
    <row r="205" spans="1:93" x14ac:dyDescent="0.25">
      <c r="A205" s="23">
        <v>182</v>
      </c>
      <c r="B205" s="27">
        <f t="shared" si="135"/>
        <v>976.89671832809768</v>
      </c>
      <c r="C205" s="27">
        <f t="shared" si="136"/>
        <v>396.8796714005565</v>
      </c>
      <c r="D205" s="27">
        <f t="shared" si="137"/>
        <v>580.0170469275414</v>
      </c>
      <c r="E205" s="27">
        <f t="shared" si="150"/>
        <v>135493.01314754871</v>
      </c>
      <c r="F205" s="27">
        <f t="shared" si="151"/>
        <v>93506.986852451126</v>
      </c>
      <c r="G205" s="27">
        <f t="shared" si="132"/>
        <v>344468.61537282669</v>
      </c>
      <c r="H205" s="27">
        <f t="shared" si="152"/>
        <v>0</v>
      </c>
      <c r="I205" s="27">
        <f t="shared" si="138"/>
        <v>110.21918588018524</v>
      </c>
      <c r="J205" s="27">
        <f t="shared" si="139"/>
        <v>330.65755764055569</v>
      </c>
      <c r="K205" s="27">
        <f t="shared" si="140"/>
        <v>198.39453458433343</v>
      </c>
      <c r="L205" s="27">
        <f t="shared" si="141"/>
        <v>88.175348704148192</v>
      </c>
      <c r="M205" s="7">
        <f t="shared" si="142"/>
        <v>1.4542708257050432</v>
      </c>
      <c r="N205" s="27">
        <f t="shared" si="195"/>
        <v>727.44662680922249</v>
      </c>
      <c r="O205" s="7">
        <f t="shared" si="143"/>
        <v>2.0959023079492383</v>
      </c>
      <c r="P205" s="27">
        <f t="shared" si="144"/>
        <v>3353.4436927187812</v>
      </c>
      <c r="Q205" s="27">
        <f t="shared" si="145"/>
        <v>3185.771508082842</v>
      </c>
      <c r="R205" s="7">
        <f t="shared" si="146"/>
        <v>2.0959023079492383</v>
      </c>
      <c r="S205" s="27">
        <f t="shared" si="133"/>
        <v>479961.62852037558</v>
      </c>
      <c r="T205" s="27">
        <f t="shared" si="147"/>
        <v>1481.428162945522</v>
      </c>
      <c r="U205" s="27">
        <f t="shared" si="153"/>
        <v>107018.80053491797</v>
      </c>
      <c r="V205" s="7">
        <f>-SUM(T$24:T205)/T$23</f>
        <v>9.5958875931661058</v>
      </c>
      <c r="W205" s="27">
        <f t="shared" si="134"/>
        <v>0</v>
      </c>
      <c r="X205" s="27">
        <f t="shared" si="154"/>
        <v>185492.77445109957</v>
      </c>
      <c r="Y205" s="7">
        <f>-SUM(W$24:W205)/W$23</f>
        <v>15.899018028200768</v>
      </c>
      <c r="Z205" s="29"/>
      <c r="AA205" s="27">
        <f t="shared" si="155"/>
        <v>976.89671832809768</v>
      </c>
      <c r="AB205" s="27">
        <f t="shared" si="156"/>
        <v>396.8796714005565</v>
      </c>
      <c r="AC205" s="27">
        <f t="shared" si="157"/>
        <v>580.0170469275414</v>
      </c>
      <c r="AD205" s="27">
        <f t="shared" si="158"/>
        <v>135493.01314754871</v>
      </c>
      <c r="AE205" s="27">
        <f t="shared" si="159"/>
        <v>93506.986852451126</v>
      </c>
      <c r="AF205" s="27">
        <f t="shared" si="160"/>
        <v>344468.61537282669</v>
      </c>
      <c r="AG205" s="27">
        <f t="shared" si="161"/>
        <v>0</v>
      </c>
      <c r="AH205" s="27">
        <f t="shared" si="162"/>
        <v>110.21918588018524</v>
      </c>
      <c r="AI205" s="27">
        <f t="shared" si="163"/>
        <v>330.65755764055569</v>
      </c>
      <c r="AJ205" s="27">
        <f t="shared" si="164"/>
        <v>198.39453458433343</v>
      </c>
      <c r="AK205" s="27">
        <f t="shared" si="165"/>
        <v>88.175348704148192</v>
      </c>
      <c r="AL205" s="7">
        <f t="shared" si="166"/>
        <v>1.4542708257050432</v>
      </c>
      <c r="AM205" s="27">
        <f t="shared" si="196"/>
        <v>727.44662680922249</v>
      </c>
      <c r="AN205" s="7">
        <f t="shared" si="167"/>
        <v>2.0959023079492383</v>
      </c>
      <c r="AO205" s="27">
        <f t="shared" si="168"/>
        <v>3353.4436927187812</v>
      </c>
      <c r="AP205" s="27">
        <f t="shared" si="169"/>
        <v>3185.771508082842</v>
      </c>
      <c r="AQ205" s="7">
        <f t="shared" si="170"/>
        <v>2.0959023079492383</v>
      </c>
      <c r="AR205" s="27">
        <f t="shared" si="171"/>
        <v>479961.62852037558</v>
      </c>
      <c r="AS205" s="27">
        <f t="shared" si="172"/>
        <v>1481.428162945522</v>
      </c>
      <c r="AT205" s="27">
        <f t="shared" si="173"/>
        <v>107018.80053491797</v>
      </c>
      <c r="AU205" s="7">
        <f>-SUM(AS$24:AS205)/AS$23</f>
        <v>9.5958875931661058</v>
      </c>
      <c r="AV205" s="27">
        <f t="shared" si="148"/>
        <v>0</v>
      </c>
      <c r="AW205" s="27">
        <f t="shared" si="174"/>
        <v>185492.77445109957</v>
      </c>
      <c r="AX205" s="7">
        <f>-SUM(AV$24:AV205)/AV$23</f>
        <v>15.899018028200768</v>
      </c>
      <c r="AY205" s="28"/>
      <c r="AZ205" s="27">
        <f t="shared" si="175"/>
        <v>976.89671832809768</v>
      </c>
      <c r="BA205" s="27">
        <f t="shared" si="176"/>
        <v>396.8796714005565</v>
      </c>
      <c r="BB205" s="27">
        <f t="shared" si="177"/>
        <v>580.0170469275414</v>
      </c>
      <c r="BC205" s="27">
        <f t="shared" si="178"/>
        <v>135493.01314754871</v>
      </c>
      <c r="BD205" s="27">
        <f t="shared" si="179"/>
        <v>93506.986852451126</v>
      </c>
      <c r="BE205" s="27">
        <f t="shared" si="180"/>
        <v>344468.61537282669</v>
      </c>
      <c r="BF205" s="27">
        <f t="shared" si="181"/>
        <v>0</v>
      </c>
      <c r="BG205" s="27">
        <f t="shared" si="182"/>
        <v>110.21918588018524</v>
      </c>
      <c r="BH205" s="27">
        <f t="shared" si="183"/>
        <v>330.65755764055569</v>
      </c>
      <c r="BI205" s="27">
        <f t="shared" si="184"/>
        <v>198.39453458433343</v>
      </c>
      <c r="BJ205" s="27">
        <f t="shared" si="185"/>
        <v>88.175348704148192</v>
      </c>
      <c r="BK205" s="7">
        <f t="shared" si="186"/>
        <v>1.4542708257050432</v>
      </c>
      <c r="BL205" s="27">
        <f t="shared" si="197"/>
        <v>727.44662680922249</v>
      </c>
      <c r="BM205" s="7">
        <f t="shared" si="187"/>
        <v>2.0959023079492383</v>
      </c>
      <c r="BN205" s="27">
        <f t="shared" si="188"/>
        <v>3353.4436927187812</v>
      </c>
      <c r="BO205" s="27">
        <f t="shared" si="189"/>
        <v>3185.771508082842</v>
      </c>
      <c r="BP205" s="7">
        <f t="shared" si="190"/>
        <v>2.0959023079492383</v>
      </c>
      <c r="BQ205" s="27">
        <f t="shared" si="191"/>
        <v>479961.62852037558</v>
      </c>
      <c r="BR205" s="27">
        <f t="shared" si="192"/>
        <v>1481.428162945522</v>
      </c>
      <c r="BS205" s="27">
        <f t="shared" si="193"/>
        <v>107018.80053491797</v>
      </c>
      <c r="BT205" s="7">
        <f>-SUM(BR$24:BR205)/BR$23</f>
        <v>9.5958875931661058</v>
      </c>
      <c r="BU205" s="27">
        <f t="shared" si="149"/>
        <v>0</v>
      </c>
      <c r="BV205" s="27">
        <f t="shared" si="194"/>
        <v>185492.77445109957</v>
      </c>
      <c r="BW205" s="7">
        <f>-SUM(BU$24:BU205)/BU$23</f>
        <v>15.899018028200768</v>
      </c>
      <c r="BX205" s="14"/>
      <c r="BY205" s="3"/>
      <c r="BZ205" s="3"/>
      <c r="CA205" s="3"/>
      <c r="CB205" s="3"/>
      <c r="CC205" s="3"/>
      <c r="CD205" s="3"/>
      <c r="CE205" s="3"/>
      <c r="CF205" s="3"/>
      <c r="CG205" s="3"/>
      <c r="CH205" s="3"/>
      <c r="CI205" s="3"/>
      <c r="CJ205" s="3"/>
      <c r="CK205" s="3"/>
      <c r="CL205" s="3"/>
      <c r="CM205" s="3"/>
      <c r="CN205" s="3"/>
      <c r="CO205" s="3"/>
    </row>
    <row r="206" spans="1:93" x14ac:dyDescent="0.25">
      <c r="A206" s="23">
        <v>183</v>
      </c>
      <c r="B206" s="27">
        <f t="shared" si="135"/>
        <v>976.89671832809768</v>
      </c>
      <c r="C206" s="27">
        <f t="shared" si="136"/>
        <v>395.18795501368447</v>
      </c>
      <c r="D206" s="27">
        <f t="shared" si="137"/>
        <v>581.70876331441332</v>
      </c>
      <c r="E206" s="27">
        <f t="shared" si="150"/>
        <v>134911.3043842343</v>
      </c>
      <c r="F206" s="27">
        <f t="shared" si="151"/>
        <v>94088.695615765537</v>
      </c>
      <c r="G206" s="27">
        <f t="shared" si="132"/>
        <v>347005.74722213449</v>
      </c>
      <c r="H206" s="27">
        <f t="shared" si="152"/>
        <v>0</v>
      </c>
      <c r="I206" s="27">
        <f t="shared" si="138"/>
        <v>110.44621935689378</v>
      </c>
      <c r="J206" s="27">
        <f t="shared" si="139"/>
        <v>331.33865807068133</v>
      </c>
      <c r="K206" s="27">
        <f t="shared" si="140"/>
        <v>198.80319484240883</v>
      </c>
      <c r="L206" s="27">
        <f t="shared" si="141"/>
        <v>88.356975485515022</v>
      </c>
      <c r="M206" s="7">
        <f t="shared" si="142"/>
        <v>1.4572663854980046</v>
      </c>
      <c r="N206" s="27">
        <f t="shared" si="195"/>
        <v>728.94504775549899</v>
      </c>
      <c r="O206" s="7">
        <f t="shared" si="143"/>
        <v>2.1044412733902575</v>
      </c>
      <c r="P206" s="27">
        <f t="shared" si="144"/>
        <v>3367.1060374244121</v>
      </c>
      <c r="Q206" s="27">
        <f t="shared" si="145"/>
        <v>3198.7507355531911</v>
      </c>
      <c r="R206" s="7">
        <f t="shared" si="146"/>
        <v>2.1044412733902575</v>
      </c>
      <c r="S206" s="27">
        <f t="shared" si="133"/>
        <v>481917.05160636897</v>
      </c>
      <c r="T206" s="27">
        <f t="shared" si="147"/>
        <v>1492.9089694695947</v>
      </c>
      <c r="U206" s="27">
        <f t="shared" si="153"/>
        <v>108511.70950438757</v>
      </c>
      <c r="V206" s="7">
        <f>-SUM(T$24:T206)/T$23</f>
        <v>9.7157999601917773</v>
      </c>
      <c r="W206" s="27">
        <f t="shared" si="134"/>
        <v>0</v>
      </c>
      <c r="X206" s="27">
        <f t="shared" si="154"/>
        <v>185492.77445109957</v>
      </c>
      <c r="Y206" s="7">
        <f>-SUM(W$24:W206)/W$23</f>
        <v>15.899018028200768</v>
      </c>
      <c r="Z206" s="29"/>
      <c r="AA206" s="27">
        <f t="shared" si="155"/>
        <v>976.89671832809768</v>
      </c>
      <c r="AB206" s="27">
        <f t="shared" si="156"/>
        <v>395.18795501368447</v>
      </c>
      <c r="AC206" s="27">
        <f t="shared" si="157"/>
        <v>581.70876331441332</v>
      </c>
      <c r="AD206" s="27">
        <f t="shared" si="158"/>
        <v>134911.3043842343</v>
      </c>
      <c r="AE206" s="27">
        <f t="shared" si="159"/>
        <v>94088.695615765537</v>
      </c>
      <c r="AF206" s="27">
        <f t="shared" si="160"/>
        <v>347005.74722213449</v>
      </c>
      <c r="AG206" s="27">
        <f t="shared" si="161"/>
        <v>0</v>
      </c>
      <c r="AH206" s="27">
        <f t="shared" si="162"/>
        <v>110.44621935689378</v>
      </c>
      <c r="AI206" s="27">
        <f t="shared" si="163"/>
        <v>331.33865807068133</v>
      </c>
      <c r="AJ206" s="27">
        <f t="shared" si="164"/>
        <v>198.80319484240883</v>
      </c>
      <c r="AK206" s="27">
        <f t="shared" si="165"/>
        <v>88.356975485515022</v>
      </c>
      <c r="AL206" s="7">
        <f t="shared" si="166"/>
        <v>1.4572663854980046</v>
      </c>
      <c r="AM206" s="27">
        <f t="shared" si="196"/>
        <v>728.94504775549899</v>
      </c>
      <c r="AN206" s="7">
        <f t="shared" si="167"/>
        <v>2.1044412733902575</v>
      </c>
      <c r="AO206" s="27">
        <f t="shared" si="168"/>
        <v>3367.1060374244121</v>
      </c>
      <c r="AP206" s="27">
        <f t="shared" si="169"/>
        <v>3198.7507355531911</v>
      </c>
      <c r="AQ206" s="7">
        <f t="shared" si="170"/>
        <v>2.1044412733902575</v>
      </c>
      <c r="AR206" s="27">
        <f t="shared" si="171"/>
        <v>481917.05160636897</v>
      </c>
      <c r="AS206" s="27">
        <f t="shared" si="172"/>
        <v>1492.9089694695947</v>
      </c>
      <c r="AT206" s="27">
        <f t="shared" si="173"/>
        <v>108511.70950438757</v>
      </c>
      <c r="AU206" s="7">
        <f>-SUM(AS$24:AS206)/AS$23</f>
        <v>9.7157999601917773</v>
      </c>
      <c r="AV206" s="27">
        <f t="shared" si="148"/>
        <v>0</v>
      </c>
      <c r="AW206" s="27">
        <f t="shared" si="174"/>
        <v>185492.77445109957</v>
      </c>
      <c r="AX206" s="7">
        <f>-SUM(AV$24:AV206)/AV$23</f>
        <v>15.899018028200768</v>
      </c>
      <c r="AY206" s="28"/>
      <c r="AZ206" s="27">
        <f t="shared" si="175"/>
        <v>976.89671832809768</v>
      </c>
      <c r="BA206" s="27">
        <f t="shared" si="176"/>
        <v>395.18795501368447</v>
      </c>
      <c r="BB206" s="27">
        <f t="shared" si="177"/>
        <v>581.70876331441332</v>
      </c>
      <c r="BC206" s="27">
        <f t="shared" si="178"/>
        <v>134911.3043842343</v>
      </c>
      <c r="BD206" s="27">
        <f t="shared" si="179"/>
        <v>94088.695615765537</v>
      </c>
      <c r="BE206" s="27">
        <f t="shared" si="180"/>
        <v>347005.74722213449</v>
      </c>
      <c r="BF206" s="27">
        <f t="shared" si="181"/>
        <v>0</v>
      </c>
      <c r="BG206" s="27">
        <f t="shared" si="182"/>
        <v>110.44621935689378</v>
      </c>
      <c r="BH206" s="27">
        <f t="shared" si="183"/>
        <v>331.33865807068133</v>
      </c>
      <c r="BI206" s="27">
        <f t="shared" si="184"/>
        <v>198.80319484240883</v>
      </c>
      <c r="BJ206" s="27">
        <f t="shared" si="185"/>
        <v>88.356975485515022</v>
      </c>
      <c r="BK206" s="7">
        <f t="shared" si="186"/>
        <v>1.4572663854980046</v>
      </c>
      <c r="BL206" s="27">
        <f t="shared" si="197"/>
        <v>728.94504775549899</v>
      </c>
      <c r="BM206" s="7">
        <f t="shared" si="187"/>
        <v>2.1044412733902575</v>
      </c>
      <c r="BN206" s="27">
        <f t="shared" si="188"/>
        <v>3367.1060374244121</v>
      </c>
      <c r="BO206" s="27">
        <f t="shared" si="189"/>
        <v>3198.7507355531911</v>
      </c>
      <c r="BP206" s="7">
        <f t="shared" si="190"/>
        <v>2.1044412733902575</v>
      </c>
      <c r="BQ206" s="27">
        <f t="shared" si="191"/>
        <v>481917.05160636897</v>
      </c>
      <c r="BR206" s="27">
        <f t="shared" si="192"/>
        <v>1492.9089694695947</v>
      </c>
      <c r="BS206" s="27">
        <f t="shared" si="193"/>
        <v>108511.70950438757</v>
      </c>
      <c r="BT206" s="7">
        <f>-SUM(BR$24:BR206)/BR$23</f>
        <v>9.7157999601917773</v>
      </c>
      <c r="BU206" s="27">
        <f t="shared" si="149"/>
        <v>0</v>
      </c>
      <c r="BV206" s="27">
        <f t="shared" si="194"/>
        <v>185492.77445109957</v>
      </c>
      <c r="BW206" s="7">
        <f>-SUM(BU$24:BU206)/BU$23</f>
        <v>15.899018028200768</v>
      </c>
      <c r="BX206" s="14"/>
      <c r="BY206" s="3"/>
      <c r="BZ206" s="3"/>
      <c r="CA206" s="3"/>
      <c r="CB206" s="3"/>
      <c r="CC206" s="3"/>
      <c r="CD206" s="3"/>
      <c r="CE206" s="3"/>
      <c r="CF206" s="3"/>
      <c r="CG206" s="3"/>
      <c r="CH206" s="3"/>
      <c r="CI206" s="3"/>
      <c r="CJ206" s="3"/>
      <c r="CK206" s="3"/>
      <c r="CL206" s="3"/>
      <c r="CM206" s="3"/>
      <c r="CN206" s="3"/>
      <c r="CO206" s="3"/>
    </row>
    <row r="207" spans="1:93" x14ac:dyDescent="0.25">
      <c r="A207" s="23">
        <v>184</v>
      </c>
      <c r="B207" s="27">
        <f t="shared" si="135"/>
        <v>976.89671832809768</v>
      </c>
      <c r="C207" s="27">
        <f t="shared" si="136"/>
        <v>393.49130445401732</v>
      </c>
      <c r="D207" s="27">
        <f t="shared" si="137"/>
        <v>583.40541387408041</v>
      </c>
      <c r="E207" s="27">
        <f t="shared" si="150"/>
        <v>134327.89897036023</v>
      </c>
      <c r="F207" s="27">
        <f t="shared" si="151"/>
        <v>94672.101029639613</v>
      </c>
      <c r="G207" s="27">
        <f t="shared" si="132"/>
        <v>349552.54235770379</v>
      </c>
      <c r="H207" s="27">
        <f t="shared" si="152"/>
        <v>0</v>
      </c>
      <c r="I207" s="27">
        <f t="shared" si="138"/>
        <v>110.67372048539212</v>
      </c>
      <c r="J207" s="27">
        <f t="shared" si="139"/>
        <v>332.0211614561764</v>
      </c>
      <c r="K207" s="27">
        <f t="shared" si="140"/>
        <v>199.21269687370582</v>
      </c>
      <c r="L207" s="27">
        <f t="shared" si="141"/>
        <v>88.538976388313699</v>
      </c>
      <c r="M207" s="7">
        <f t="shared" si="142"/>
        <v>1.4602681156536761</v>
      </c>
      <c r="N207" s="27">
        <f t="shared" si="195"/>
        <v>730.44655520358799</v>
      </c>
      <c r="O207" s="7">
        <f t="shared" si="143"/>
        <v>2.1130150276334678</v>
      </c>
      <c r="P207" s="27">
        <f t="shared" si="144"/>
        <v>3380.8240442135484</v>
      </c>
      <c r="Q207" s="27">
        <f t="shared" si="145"/>
        <v>3211.7828420028709</v>
      </c>
      <c r="R207" s="7">
        <f t="shared" si="146"/>
        <v>2.1130150276334678</v>
      </c>
      <c r="S207" s="27">
        <f t="shared" si="133"/>
        <v>483880.44132806413</v>
      </c>
      <c r="T207" s="27">
        <f t="shared" si="147"/>
        <v>1504.4395684711851</v>
      </c>
      <c r="U207" s="27">
        <f t="shared" si="153"/>
        <v>110016.14907285875</v>
      </c>
      <c r="V207" s="7">
        <f>-SUM(T$24:T207)/T$23</f>
        <v>9.8366384797476947</v>
      </c>
      <c r="W207" s="27">
        <f t="shared" si="134"/>
        <v>0</v>
      </c>
      <c r="X207" s="27">
        <f t="shared" si="154"/>
        <v>185492.77445109957</v>
      </c>
      <c r="Y207" s="7">
        <f>-SUM(W$24:W207)/W$23</f>
        <v>15.899018028200768</v>
      </c>
      <c r="Z207" s="29"/>
      <c r="AA207" s="27">
        <f t="shared" si="155"/>
        <v>976.89671832809768</v>
      </c>
      <c r="AB207" s="27">
        <f t="shared" si="156"/>
        <v>393.49130445401732</v>
      </c>
      <c r="AC207" s="27">
        <f t="shared" si="157"/>
        <v>583.40541387408041</v>
      </c>
      <c r="AD207" s="27">
        <f t="shared" si="158"/>
        <v>134327.89897036023</v>
      </c>
      <c r="AE207" s="27">
        <f t="shared" si="159"/>
        <v>94672.101029639613</v>
      </c>
      <c r="AF207" s="27">
        <f t="shared" si="160"/>
        <v>349552.54235770379</v>
      </c>
      <c r="AG207" s="27">
        <f t="shared" si="161"/>
        <v>0</v>
      </c>
      <c r="AH207" s="27">
        <f t="shared" si="162"/>
        <v>110.67372048539212</v>
      </c>
      <c r="AI207" s="27">
        <f t="shared" si="163"/>
        <v>332.0211614561764</v>
      </c>
      <c r="AJ207" s="27">
        <f t="shared" si="164"/>
        <v>199.21269687370582</v>
      </c>
      <c r="AK207" s="27">
        <f t="shared" si="165"/>
        <v>88.538976388313699</v>
      </c>
      <c r="AL207" s="7">
        <f t="shared" si="166"/>
        <v>1.4602681156536761</v>
      </c>
      <c r="AM207" s="27">
        <f t="shared" si="196"/>
        <v>730.44655520358799</v>
      </c>
      <c r="AN207" s="7">
        <f t="shared" si="167"/>
        <v>2.1130150276334678</v>
      </c>
      <c r="AO207" s="27">
        <f t="shared" si="168"/>
        <v>3380.8240442135484</v>
      </c>
      <c r="AP207" s="27">
        <f t="shared" si="169"/>
        <v>3211.7828420028709</v>
      </c>
      <c r="AQ207" s="7">
        <f t="shared" si="170"/>
        <v>2.1130150276334678</v>
      </c>
      <c r="AR207" s="27">
        <f t="shared" si="171"/>
        <v>483880.44132806413</v>
      </c>
      <c r="AS207" s="27">
        <f t="shared" si="172"/>
        <v>1504.4395684711851</v>
      </c>
      <c r="AT207" s="27">
        <f t="shared" si="173"/>
        <v>110016.14907285875</v>
      </c>
      <c r="AU207" s="7">
        <f>-SUM(AS$24:AS207)/AS$23</f>
        <v>9.8366384797476947</v>
      </c>
      <c r="AV207" s="27">
        <f t="shared" si="148"/>
        <v>0</v>
      </c>
      <c r="AW207" s="27">
        <f t="shared" si="174"/>
        <v>185492.77445109957</v>
      </c>
      <c r="AX207" s="7">
        <f>-SUM(AV$24:AV207)/AV$23</f>
        <v>15.899018028200768</v>
      </c>
      <c r="AY207" s="28"/>
      <c r="AZ207" s="27">
        <f t="shared" si="175"/>
        <v>976.89671832809768</v>
      </c>
      <c r="BA207" s="27">
        <f t="shared" si="176"/>
        <v>393.49130445401732</v>
      </c>
      <c r="BB207" s="27">
        <f t="shared" si="177"/>
        <v>583.40541387408041</v>
      </c>
      <c r="BC207" s="27">
        <f t="shared" si="178"/>
        <v>134327.89897036023</v>
      </c>
      <c r="BD207" s="27">
        <f t="shared" si="179"/>
        <v>94672.101029639613</v>
      </c>
      <c r="BE207" s="27">
        <f t="shared" si="180"/>
        <v>349552.54235770379</v>
      </c>
      <c r="BF207" s="27">
        <f t="shared" si="181"/>
        <v>0</v>
      </c>
      <c r="BG207" s="27">
        <f t="shared" si="182"/>
        <v>110.67372048539212</v>
      </c>
      <c r="BH207" s="27">
        <f t="shared" si="183"/>
        <v>332.0211614561764</v>
      </c>
      <c r="BI207" s="27">
        <f t="shared" si="184"/>
        <v>199.21269687370582</v>
      </c>
      <c r="BJ207" s="27">
        <f t="shared" si="185"/>
        <v>88.538976388313699</v>
      </c>
      <c r="BK207" s="7">
        <f t="shared" si="186"/>
        <v>1.4602681156536761</v>
      </c>
      <c r="BL207" s="27">
        <f t="shared" si="197"/>
        <v>730.44655520358799</v>
      </c>
      <c r="BM207" s="7">
        <f t="shared" si="187"/>
        <v>2.1130150276334678</v>
      </c>
      <c r="BN207" s="27">
        <f t="shared" si="188"/>
        <v>3380.8240442135484</v>
      </c>
      <c r="BO207" s="27">
        <f t="shared" si="189"/>
        <v>3211.7828420028709</v>
      </c>
      <c r="BP207" s="7">
        <f t="shared" si="190"/>
        <v>2.1130150276334678</v>
      </c>
      <c r="BQ207" s="27">
        <f t="shared" si="191"/>
        <v>483880.44132806413</v>
      </c>
      <c r="BR207" s="27">
        <f t="shared" si="192"/>
        <v>1504.4395684711851</v>
      </c>
      <c r="BS207" s="27">
        <f t="shared" si="193"/>
        <v>110016.14907285875</v>
      </c>
      <c r="BT207" s="7">
        <f>-SUM(BR$24:BR207)/BR$23</f>
        <v>9.8366384797476947</v>
      </c>
      <c r="BU207" s="27">
        <f t="shared" si="149"/>
        <v>0</v>
      </c>
      <c r="BV207" s="27">
        <f t="shared" si="194"/>
        <v>185492.77445109957</v>
      </c>
      <c r="BW207" s="7">
        <f>-SUM(BU$24:BU207)/BU$23</f>
        <v>15.899018028200768</v>
      </c>
      <c r="BX207" s="14"/>
      <c r="BY207" s="3"/>
      <c r="BZ207" s="3"/>
      <c r="CA207" s="3"/>
      <c r="CB207" s="3"/>
      <c r="CC207" s="3"/>
      <c r="CD207" s="3"/>
      <c r="CE207" s="3"/>
      <c r="CF207" s="3"/>
      <c r="CG207" s="3"/>
      <c r="CH207" s="3"/>
      <c r="CI207" s="3"/>
      <c r="CJ207" s="3"/>
      <c r="CK207" s="3"/>
      <c r="CL207" s="3"/>
      <c r="CM207" s="3"/>
      <c r="CN207" s="3"/>
      <c r="CO207" s="3"/>
    </row>
    <row r="208" spans="1:93" x14ac:dyDescent="0.25">
      <c r="A208" s="23">
        <v>185</v>
      </c>
      <c r="B208" s="27">
        <f t="shared" si="135"/>
        <v>976.89671832809768</v>
      </c>
      <c r="C208" s="27">
        <f t="shared" si="136"/>
        <v>391.78970533021794</v>
      </c>
      <c r="D208" s="27">
        <f t="shared" si="137"/>
        <v>585.10701299787968</v>
      </c>
      <c r="E208" s="27">
        <f t="shared" si="150"/>
        <v>133742.79195736235</v>
      </c>
      <c r="F208" s="27">
        <f t="shared" si="151"/>
        <v>95257.208042637489</v>
      </c>
      <c r="G208" s="27">
        <f t="shared" si="132"/>
        <v>352109.03818515863</v>
      </c>
      <c r="H208" s="27">
        <f t="shared" si="152"/>
        <v>0</v>
      </c>
      <c r="I208" s="27">
        <f t="shared" si="138"/>
        <v>110.90169022896636</v>
      </c>
      <c r="J208" s="27">
        <f t="shared" si="139"/>
        <v>332.70507068689909</v>
      </c>
      <c r="K208" s="27">
        <f t="shared" si="140"/>
        <v>199.62304241213948</v>
      </c>
      <c r="L208" s="27">
        <f t="shared" si="141"/>
        <v>88.721352183173096</v>
      </c>
      <c r="M208" s="7">
        <f t="shared" si="142"/>
        <v>1.4632760288819944</v>
      </c>
      <c r="N208" s="27">
        <f t="shared" si="195"/>
        <v>731.95115551117794</v>
      </c>
      <c r="O208" s="7">
        <f t="shared" si="143"/>
        <v>2.1216237124127559</v>
      </c>
      <c r="P208" s="27">
        <f t="shared" si="144"/>
        <v>3394.5979398604095</v>
      </c>
      <c r="Q208" s="27">
        <f t="shared" si="145"/>
        <v>3224.8680428673888</v>
      </c>
      <c r="R208" s="7">
        <f t="shared" si="146"/>
        <v>2.1216237124127559</v>
      </c>
      <c r="S208" s="27">
        <f t="shared" si="133"/>
        <v>485851.83014252112</v>
      </c>
      <c r="T208" s="27">
        <f t="shared" si="147"/>
        <v>1516.0201690281131</v>
      </c>
      <c r="U208" s="27">
        <f t="shared" si="153"/>
        <v>111532.16924188686</v>
      </c>
      <c r="V208" s="7">
        <f>-SUM(T$24:T208)/T$23</f>
        <v>9.9584071680230455</v>
      </c>
      <c r="W208" s="27">
        <f t="shared" si="134"/>
        <v>0</v>
      </c>
      <c r="X208" s="27">
        <f t="shared" si="154"/>
        <v>185492.77445109957</v>
      </c>
      <c r="Y208" s="7">
        <f>-SUM(W$24:W208)/W$23</f>
        <v>15.899018028200768</v>
      </c>
      <c r="Z208" s="29"/>
      <c r="AA208" s="27">
        <f t="shared" si="155"/>
        <v>976.89671832809768</v>
      </c>
      <c r="AB208" s="27">
        <f t="shared" si="156"/>
        <v>391.78970533021794</v>
      </c>
      <c r="AC208" s="27">
        <f t="shared" si="157"/>
        <v>585.10701299787968</v>
      </c>
      <c r="AD208" s="27">
        <f t="shared" si="158"/>
        <v>133742.79195736235</v>
      </c>
      <c r="AE208" s="27">
        <f t="shared" si="159"/>
        <v>95257.208042637489</v>
      </c>
      <c r="AF208" s="27">
        <f t="shared" si="160"/>
        <v>352109.03818515863</v>
      </c>
      <c r="AG208" s="27">
        <f t="shared" si="161"/>
        <v>0</v>
      </c>
      <c r="AH208" s="27">
        <f t="shared" si="162"/>
        <v>110.90169022896636</v>
      </c>
      <c r="AI208" s="27">
        <f t="shared" si="163"/>
        <v>332.70507068689909</v>
      </c>
      <c r="AJ208" s="27">
        <f t="shared" si="164"/>
        <v>199.62304241213948</v>
      </c>
      <c r="AK208" s="27">
        <f t="shared" si="165"/>
        <v>88.721352183173096</v>
      </c>
      <c r="AL208" s="7">
        <f t="shared" si="166"/>
        <v>1.4632760288819944</v>
      </c>
      <c r="AM208" s="27">
        <f t="shared" si="196"/>
        <v>731.95115551117794</v>
      </c>
      <c r="AN208" s="7">
        <f t="shared" si="167"/>
        <v>2.1216237124127559</v>
      </c>
      <c r="AO208" s="27">
        <f t="shared" si="168"/>
        <v>3394.5979398604095</v>
      </c>
      <c r="AP208" s="27">
        <f t="shared" si="169"/>
        <v>3224.8680428673888</v>
      </c>
      <c r="AQ208" s="7">
        <f t="shared" si="170"/>
        <v>2.1216237124127559</v>
      </c>
      <c r="AR208" s="27">
        <f t="shared" si="171"/>
        <v>485851.83014252112</v>
      </c>
      <c r="AS208" s="27">
        <f t="shared" si="172"/>
        <v>1516.0201690281131</v>
      </c>
      <c r="AT208" s="27">
        <f t="shared" si="173"/>
        <v>111532.16924188686</v>
      </c>
      <c r="AU208" s="7">
        <f>-SUM(AS$24:AS208)/AS$23</f>
        <v>9.9584071680230455</v>
      </c>
      <c r="AV208" s="27">
        <f t="shared" si="148"/>
        <v>0</v>
      </c>
      <c r="AW208" s="27">
        <f t="shared" si="174"/>
        <v>185492.77445109957</v>
      </c>
      <c r="AX208" s="7">
        <f>-SUM(AV$24:AV208)/AV$23</f>
        <v>15.899018028200768</v>
      </c>
      <c r="AY208" s="28"/>
      <c r="AZ208" s="27">
        <f t="shared" si="175"/>
        <v>976.89671832809768</v>
      </c>
      <c r="BA208" s="27">
        <f t="shared" si="176"/>
        <v>391.78970533021794</v>
      </c>
      <c r="BB208" s="27">
        <f t="shared" si="177"/>
        <v>585.10701299787968</v>
      </c>
      <c r="BC208" s="27">
        <f t="shared" si="178"/>
        <v>133742.79195736235</v>
      </c>
      <c r="BD208" s="27">
        <f t="shared" si="179"/>
        <v>95257.208042637489</v>
      </c>
      <c r="BE208" s="27">
        <f t="shared" si="180"/>
        <v>352109.03818515863</v>
      </c>
      <c r="BF208" s="27">
        <f t="shared" si="181"/>
        <v>0</v>
      </c>
      <c r="BG208" s="27">
        <f t="shared" si="182"/>
        <v>110.90169022896636</v>
      </c>
      <c r="BH208" s="27">
        <f t="shared" si="183"/>
        <v>332.70507068689909</v>
      </c>
      <c r="BI208" s="27">
        <f t="shared" si="184"/>
        <v>199.62304241213948</v>
      </c>
      <c r="BJ208" s="27">
        <f t="shared" si="185"/>
        <v>88.721352183173096</v>
      </c>
      <c r="BK208" s="7">
        <f t="shared" si="186"/>
        <v>1.4632760288819944</v>
      </c>
      <c r="BL208" s="27">
        <f t="shared" si="197"/>
        <v>731.95115551117794</v>
      </c>
      <c r="BM208" s="7">
        <f t="shared" si="187"/>
        <v>2.1216237124127559</v>
      </c>
      <c r="BN208" s="27">
        <f t="shared" si="188"/>
        <v>3394.5979398604095</v>
      </c>
      <c r="BO208" s="27">
        <f t="shared" si="189"/>
        <v>3224.8680428673888</v>
      </c>
      <c r="BP208" s="7">
        <f t="shared" si="190"/>
        <v>2.1216237124127559</v>
      </c>
      <c r="BQ208" s="27">
        <f t="shared" si="191"/>
        <v>485851.83014252112</v>
      </c>
      <c r="BR208" s="27">
        <f t="shared" si="192"/>
        <v>1516.0201690281131</v>
      </c>
      <c r="BS208" s="27">
        <f t="shared" si="193"/>
        <v>111532.16924188686</v>
      </c>
      <c r="BT208" s="7">
        <f>-SUM(BR$24:BR208)/BR$23</f>
        <v>9.9584071680230455</v>
      </c>
      <c r="BU208" s="27">
        <f t="shared" si="149"/>
        <v>0</v>
      </c>
      <c r="BV208" s="27">
        <f t="shared" si="194"/>
        <v>185492.77445109957</v>
      </c>
      <c r="BW208" s="7">
        <f>-SUM(BU$24:BU208)/BU$23</f>
        <v>15.899018028200768</v>
      </c>
      <c r="BX208" s="14"/>
      <c r="BY208" s="3"/>
      <c r="BZ208" s="3"/>
      <c r="CA208" s="3"/>
      <c r="CB208" s="3"/>
      <c r="CC208" s="3"/>
      <c r="CD208" s="3"/>
      <c r="CE208" s="3"/>
      <c r="CF208" s="3"/>
      <c r="CG208" s="3"/>
      <c r="CH208" s="3"/>
      <c r="CI208" s="3"/>
      <c r="CJ208" s="3"/>
      <c r="CK208" s="3"/>
      <c r="CL208" s="3"/>
      <c r="CM208" s="3"/>
      <c r="CN208" s="3"/>
      <c r="CO208" s="3"/>
    </row>
    <row r="209" spans="1:93" x14ac:dyDescent="0.25">
      <c r="A209" s="23">
        <v>186</v>
      </c>
      <c r="B209" s="27">
        <f t="shared" si="135"/>
        <v>976.89671832809768</v>
      </c>
      <c r="C209" s="27">
        <f t="shared" si="136"/>
        <v>390.08314320897415</v>
      </c>
      <c r="D209" s="27">
        <f t="shared" si="137"/>
        <v>586.81357511912347</v>
      </c>
      <c r="E209" s="27">
        <f t="shared" si="150"/>
        <v>133155.97838224322</v>
      </c>
      <c r="F209" s="27">
        <f t="shared" si="151"/>
        <v>95844.021617756618</v>
      </c>
      <c r="G209" s="27">
        <f t="shared" si="132"/>
        <v>354675.27225679043</v>
      </c>
      <c r="H209" s="27">
        <f t="shared" si="152"/>
        <v>0</v>
      </c>
      <c r="I209" s="27">
        <f t="shared" si="138"/>
        <v>111.13012955288684</v>
      </c>
      <c r="J209" s="27">
        <f t="shared" si="139"/>
        <v>333.39038865866058</v>
      </c>
      <c r="K209" s="27">
        <f t="shared" si="140"/>
        <v>200.03423319519635</v>
      </c>
      <c r="L209" s="27">
        <f t="shared" si="141"/>
        <v>88.904103642309479</v>
      </c>
      <c r="M209" s="7">
        <f t="shared" si="142"/>
        <v>1.4662901379190769</v>
      </c>
      <c r="N209" s="27">
        <f t="shared" si="195"/>
        <v>733.45885504905323</v>
      </c>
      <c r="O209" s="7">
        <f t="shared" si="143"/>
        <v>2.1302674700394491</v>
      </c>
      <c r="P209" s="27">
        <f t="shared" si="144"/>
        <v>3408.4279520631185</v>
      </c>
      <c r="Q209" s="27">
        <f t="shared" si="145"/>
        <v>3238.0065544599624</v>
      </c>
      <c r="R209" s="7">
        <f t="shared" si="146"/>
        <v>2.1302674700394491</v>
      </c>
      <c r="S209" s="27">
        <f t="shared" si="133"/>
        <v>487831.25063903385</v>
      </c>
      <c r="T209" s="27">
        <f t="shared" si="147"/>
        <v>1527.6509810828118</v>
      </c>
      <c r="U209" s="27">
        <f t="shared" si="153"/>
        <v>113059.82022296968</v>
      </c>
      <c r="V209" s="7">
        <f>-SUM(T$24:T209)/T$23</f>
        <v>10.081110058069857</v>
      </c>
      <c r="W209" s="27">
        <f t="shared" si="134"/>
        <v>0</v>
      </c>
      <c r="X209" s="27">
        <f t="shared" si="154"/>
        <v>185492.77445109957</v>
      </c>
      <c r="Y209" s="7">
        <f>-SUM(W$24:W209)/W$23</f>
        <v>15.899018028200768</v>
      </c>
      <c r="Z209" s="29"/>
      <c r="AA209" s="27">
        <f t="shared" si="155"/>
        <v>976.89671832809768</v>
      </c>
      <c r="AB209" s="27">
        <f t="shared" si="156"/>
        <v>390.08314320897415</v>
      </c>
      <c r="AC209" s="27">
        <f t="shared" si="157"/>
        <v>586.81357511912347</v>
      </c>
      <c r="AD209" s="27">
        <f t="shared" si="158"/>
        <v>133155.97838224322</v>
      </c>
      <c r="AE209" s="27">
        <f t="shared" si="159"/>
        <v>95844.021617756618</v>
      </c>
      <c r="AF209" s="27">
        <f t="shared" si="160"/>
        <v>354675.27225679043</v>
      </c>
      <c r="AG209" s="27">
        <f t="shared" si="161"/>
        <v>0</v>
      </c>
      <c r="AH209" s="27">
        <f t="shared" si="162"/>
        <v>111.13012955288684</v>
      </c>
      <c r="AI209" s="27">
        <f t="shared" si="163"/>
        <v>333.39038865866058</v>
      </c>
      <c r="AJ209" s="27">
        <f t="shared" si="164"/>
        <v>200.03423319519635</v>
      </c>
      <c r="AK209" s="27">
        <f t="shared" si="165"/>
        <v>88.904103642309479</v>
      </c>
      <c r="AL209" s="7">
        <f t="shared" si="166"/>
        <v>1.4662901379190769</v>
      </c>
      <c r="AM209" s="27">
        <f t="shared" si="196"/>
        <v>733.45885504905323</v>
      </c>
      <c r="AN209" s="7">
        <f t="shared" si="167"/>
        <v>2.1302674700394491</v>
      </c>
      <c r="AO209" s="27">
        <f t="shared" si="168"/>
        <v>3408.4279520631185</v>
      </c>
      <c r="AP209" s="27">
        <f t="shared" si="169"/>
        <v>3238.0065544599624</v>
      </c>
      <c r="AQ209" s="7">
        <f t="shared" si="170"/>
        <v>2.1302674700394491</v>
      </c>
      <c r="AR209" s="27">
        <f t="shared" si="171"/>
        <v>487831.25063903385</v>
      </c>
      <c r="AS209" s="27">
        <f t="shared" si="172"/>
        <v>1527.6509810828118</v>
      </c>
      <c r="AT209" s="27">
        <f t="shared" si="173"/>
        <v>113059.82022296968</v>
      </c>
      <c r="AU209" s="7">
        <f>-SUM(AS$24:AS209)/AS$23</f>
        <v>10.081110058069857</v>
      </c>
      <c r="AV209" s="27">
        <f t="shared" si="148"/>
        <v>0</v>
      </c>
      <c r="AW209" s="27">
        <f t="shared" si="174"/>
        <v>185492.77445109957</v>
      </c>
      <c r="AX209" s="7">
        <f>-SUM(AV$24:AV209)/AV$23</f>
        <v>15.899018028200768</v>
      </c>
      <c r="AY209" s="28"/>
      <c r="AZ209" s="27">
        <f t="shared" si="175"/>
        <v>976.89671832809768</v>
      </c>
      <c r="BA209" s="27">
        <f t="shared" si="176"/>
        <v>390.08314320897415</v>
      </c>
      <c r="BB209" s="27">
        <f t="shared" si="177"/>
        <v>586.81357511912347</v>
      </c>
      <c r="BC209" s="27">
        <f t="shared" si="178"/>
        <v>133155.97838224322</v>
      </c>
      <c r="BD209" s="27">
        <f t="shared" si="179"/>
        <v>95844.021617756618</v>
      </c>
      <c r="BE209" s="27">
        <f t="shared" si="180"/>
        <v>354675.27225679043</v>
      </c>
      <c r="BF209" s="27">
        <f t="shared" si="181"/>
        <v>0</v>
      </c>
      <c r="BG209" s="27">
        <f t="shared" si="182"/>
        <v>111.13012955288684</v>
      </c>
      <c r="BH209" s="27">
        <f t="shared" si="183"/>
        <v>333.39038865866058</v>
      </c>
      <c r="BI209" s="27">
        <f t="shared" si="184"/>
        <v>200.03423319519635</v>
      </c>
      <c r="BJ209" s="27">
        <f t="shared" si="185"/>
        <v>88.904103642309479</v>
      </c>
      <c r="BK209" s="7">
        <f t="shared" si="186"/>
        <v>1.4662901379190769</v>
      </c>
      <c r="BL209" s="27">
        <f t="shared" si="197"/>
        <v>733.45885504905323</v>
      </c>
      <c r="BM209" s="7">
        <f t="shared" si="187"/>
        <v>2.1302674700394491</v>
      </c>
      <c r="BN209" s="27">
        <f t="shared" si="188"/>
        <v>3408.4279520631185</v>
      </c>
      <c r="BO209" s="27">
        <f t="shared" si="189"/>
        <v>3238.0065544599624</v>
      </c>
      <c r="BP209" s="7">
        <f t="shared" si="190"/>
        <v>2.1302674700394491</v>
      </c>
      <c r="BQ209" s="27">
        <f t="shared" si="191"/>
        <v>487831.25063903385</v>
      </c>
      <c r="BR209" s="27">
        <f t="shared" si="192"/>
        <v>1527.6509810828118</v>
      </c>
      <c r="BS209" s="27">
        <f t="shared" si="193"/>
        <v>113059.82022296968</v>
      </c>
      <c r="BT209" s="7">
        <f>-SUM(BR$24:BR209)/BR$23</f>
        <v>10.081110058069857</v>
      </c>
      <c r="BU209" s="27">
        <f t="shared" si="149"/>
        <v>0</v>
      </c>
      <c r="BV209" s="27">
        <f t="shared" si="194"/>
        <v>185492.77445109957</v>
      </c>
      <c r="BW209" s="7">
        <f>-SUM(BU$24:BU209)/BU$23</f>
        <v>15.899018028200768</v>
      </c>
      <c r="BX209" s="14"/>
      <c r="BY209" s="3"/>
      <c r="BZ209" s="3"/>
      <c r="CA209" s="3"/>
      <c r="CB209" s="3"/>
      <c r="CC209" s="3"/>
      <c r="CD209" s="3"/>
      <c r="CE209" s="3"/>
      <c r="CF209" s="3"/>
      <c r="CG209" s="3"/>
      <c r="CH209" s="3"/>
      <c r="CI209" s="3"/>
      <c r="CJ209" s="3"/>
      <c r="CK209" s="3"/>
      <c r="CL209" s="3"/>
      <c r="CM209" s="3"/>
      <c r="CN209" s="3"/>
      <c r="CO209" s="3"/>
    </row>
    <row r="210" spans="1:93" x14ac:dyDescent="0.25">
      <c r="A210" s="23">
        <v>187</v>
      </c>
      <c r="B210" s="27">
        <f t="shared" si="135"/>
        <v>976.89671832809768</v>
      </c>
      <c r="C210" s="27">
        <f t="shared" si="136"/>
        <v>388.37160361487673</v>
      </c>
      <c r="D210" s="27">
        <f t="shared" si="137"/>
        <v>588.525114713221</v>
      </c>
      <c r="E210" s="27">
        <f t="shared" si="150"/>
        <v>132567.45326753001</v>
      </c>
      <c r="F210" s="27">
        <f t="shared" si="151"/>
        <v>96432.54673246984</v>
      </c>
      <c r="G210" s="27">
        <f t="shared" si="132"/>
        <v>357251.2822721391</v>
      </c>
      <c r="H210" s="27">
        <f t="shared" si="152"/>
        <v>0</v>
      </c>
      <c r="I210" s="27">
        <f t="shared" si="138"/>
        <v>111.3590394244122</v>
      </c>
      <c r="J210" s="27">
        <f t="shared" si="139"/>
        <v>334.07711827323664</v>
      </c>
      <c r="K210" s="27">
        <f t="shared" si="140"/>
        <v>200.446270963942</v>
      </c>
      <c r="L210" s="27">
        <f t="shared" si="141"/>
        <v>89.087231539529768</v>
      </c>
      <c r="M210" s="7">
        <f t="shared" si="142"/>
        <v>1.4693104555272753</v>
      </c>
      <c r="N210" s="27">
        <f t="shared" si="195"/>
        <v>734.96966020112052</v>
      </c>
      <c r="O210" s="7">
        <f t="shared" si="143"/>
        <v>2.1389464434046692</v>
      </c>
      <c r="P210" s="27">
        <f t="shared" si="144"/>
        <v>3422.3143094474708</v>
      </c>
      <c r="Q210" s="27">
        <f t="shared" si="145"/>
        <v>3251.1985939750971</v>
      </c>
      <c r="R210" s="7">
        <f t="shared" si="146"/>
        <v>2.1389464434046692</v>
      </c>
      <c r="S210" s="27">
        <f t="shared" si="133"/>
        <v>489818.73553966923</v>
      </c>
      <c r="T210" s="27">
        <f t="shared" si="147"/>
        <v>1539.332215445879</v>
      </c>
      <c r="U210" s="27">
        <f t="shared" si="153"/>
        <v>114599.15243841555</v>
      </c>
      <c r="V210" s="7">
        <f>-SUM(T$24:T210)/T$23</f>
        <v>10.204751199872739</v>
      </c>
      <c r="W210" s="27">
        <f t="shared" si="134"/>
        <v>0</v>
      </c>
      <c r="X210" s="27">
        <f t="shared" si="154"/>
        <v>185492.77445109957</v>
      </c>
      <c r="Y210" s="7">
        <f>-SUM(W$24:W210)/W$23</f>
        <v>15.899018028200768</v>
      </c>
      <c r="Z210" s="29"/>
      <c r="AA210" s="27">
        <f t="shared" si="155"/>
        <v>976.89671832809768</v>
      </c>
      <c r="AB210" s="27">
        <f t="shared" si="156"/>
        <v>388.37160361487673</v>
      </c>
      <c r="AC210" s="27">
        <f t="shared" si="157"/>
        <v>588.525114713221</v>
      </c>
      <c r="AD210" s="27">
        <f t="shared" si="158"/>
        <v>132567.45326753001</v>
      </c>
      <c r="AE210" s="27">
        <f t="shared" si="159"/>
        <v>96432.54673246984</v>
      </c>
      <c r="AF210" s="27">
        <f t="shared" si="160"/>
        <v>357251.2822721391</v>
      </c>
      <c r="AG210" s="27">
        <f t="shared" si="161"/>
        <v>0</v>
      </c>
      <c r="AH210" s="27">
        <f t="shared" si="162"/>
        <v>111.3590394244122</v>
      </c>
      <c r="AI210" s="27">
        <f t="shared" si="163"/>
        <v>334.07711827323664</v>
      </c>
      <c r="AJ210" s="27">
        <f t="shared" si="164"/>
        <v>200.446270963942</v>
      </c>
      <c r="AK210" s="27">
        <f t="shared" si="165"/>
        <v>89.087231539529768</v>
      </c>
      <c r="AL210" s="7">
        <f t="shared" si="166"/>
        <v>1.4693104555272753</v>
      </c>
      <c r="AM210" s="27">
        <f t="shared" si="196"/>
        <v>734.96966020112052</v>
      </c>
      <c r="AN210" s="7">
        <f t="shared" si="167"/>
        <v>2.1389464434046692</v>
      </c>
      <c r="AO210" s="27">
        <f t="shared" si="168"/>
        <v>3422.3143094474708</v>
      </c>
      <c r="AP210" s="27">
        <f t="shared" si="169"/>
        <v>3251.1985939750971</v>
      </c>
      <c r="AQ210" s="7">
        <f t="shared" si="170"/>
        <v>2.1389464434046692</v>
      </c>
      <c r="AR210" s="27">
        <f t="shared" si="171"/>
        <v>489818.73553966923</v>
      </c>
      <c r="AS210" s="27">
        <f t="shared" si="172"/>
        <v>1539.332215445879</v>
      </c>
      <c r="AT210" s="27">
        <f t="shared" si="173"/>
        <v>114599.15243841555</v>
      </c>
      <c r="AU210" s="7">
        <f>-SUM(AS$24:AS210)/AS$23</f>
        <v>10.204751199872739</v>
      </c>
      <c r="AV210" s="27">
        <f t="shared" si="148"/>
        <v>0</v>
      </c>
      <c r="AW210" s="27">
        <f t="shared" si="174"/>
        <v>185492.77445109957</v>
      </c>
      <c r="AX210" s="7">
        <f>-SUM(AV$24:AV210)/AV$23</f>
        <v>15.899018028200768</v>
      </c>
      <c r="AY210" s="28"/>
      <c r="AZ210" s="27">
        <f t="shared" si="175"/>
        <v>976.89671832809768</v>
      </c>
      <c r="BA210" s="27">
        <f t="shared" si="176"/>
        <v>388.37160361487673</v>
      </c>
      <c r="BB210" s="27">
        <f t="shared" si="177"/>
        <v>588.525114713221</v>
      </c>
      <c r="BC210" s="27">
        <f t="shared" si="178"/>
        <v>132567.45326753001</v>
      </c>
      <c r="BD210" s="27">
        <f t="shared" si="179"/>
        <v>96432.54673246984</v>
      </c>
      <c r="BE210" s="27">
        <f t="shared" si="180"/>
        <v>357251.2822721391</v>
      </c>
      <c r="BF210" s="27">
        <f t="shared" si="181"/>
        <v>0</v>
      </c>
      <c r="BG210" s="27">
        <f t="shared" si="182"/>
        <v>111.3590394244122</v>
      </c>
      <c r="BH210" s="27">
        <f t="shared" si="183"/>
        <v>334.07711827323664</v>
      </c>
      <c r="BI210" s="27">
        <f t="shared" si="184"/>
        <v>200.446270963942</v>
      </c>
      <c r="BJ210" s="27">
        <f t="shared" si="185"/>
        <v>89.087231539529768</v>
      </c>
      <c r="BK210" s="7">
        <f t="shared" si="186"/>
        <v>1.4693104555272753</v>
      </c>
      <c r="BL210" s="27">
        <f t="shared" si="197"/>
        <v>734.96966020112052</v>
      </c>
      <c r="BM210" s="7">
        <f t="shared" si="187"/>
        <v>2.1389464434046692</v>
      </c>
      <c r="BN210" s="27">
        <f t="shared" si="188"/>
        <v>3422.3143094474708</v>
      </c>
      <c r="BO210" s="27">
        <f t="shared" si="189"/>
        <v>3251.1985939750971</v>
      </c>
      <c r="BP210" s="7">
        <f t="shared" si="190"/>
        <v>2.1389464434046692</v>
      </c>
      <c r="BQ210" s="27">
        <f t="shared" si="191"/>
        <v>489818.73553966923</v>
      </c>
      <c r="BR210" s="27">
        <f t="shared" si="192"/>
        <v>1539.332215445879</v>
      </c>
      <c r="BS210" s="27">
        <f t="shared" si="193"/>
        <v>114599.15243841555</v>
      </c>
      <c r="BT210" s="7">
        <f>-SUM(BR$24:BR210)/BR$23</f>
        <v>10.204751199872739</v>
      </c>
      <c r="BU210" s="27">
        <f t="shared" si="149"/>
        <v>0</v>
      </c>
      <c r="BV210" s="27">
        <f t="shared" si="194"/>
        <v>185492.77445109957</v>
      </c>
      <c r="BW210" s="7">
        <f>-SUM(BU$24:BU210)/BU$23</f>
        <v>15.899018028200768</v>
      </c>
      <c r="BX210" s="14"/>
      <c r="BY210" s="3"/>
      <c r="BZ210" s="3"/>
      <c r="CA210" s="3"/>
      <c r="CB210" s="3"/>
      <c r="CC210" s="3"/>
      <c r="CD210" s="3"/>
      <c r="CE210" s="3"/>
      <c r="CF210" s="3"/>
      <c r="CG210" s="3"/>
      <c r="CH210" s="3"/>
      <c r="CI210" s="3"/>
      <c r="CJ210" s="3"/>
      <c r="CK210" s="3"/>
      <c r="CL210" s="3"/>
      <c r="CM210" s="3"/>
      <c r="CN210" s="3"/>
      <c r="CO210" s="3"/>
    </row>
    <row r="211" spans="1:93" x14ac:dyDescent="0.25">
      <c r="A211" s="23">
        <v>188</v>
      </c>
      <c r="B211" s="27">
        <f t="shared" si="135"/>
        <v>976.89671832809768</v>
      </c>
      <c r="C211" s="27">
        <f t="shared" si="136"/>
        <v>386.65507203029648</v>
      </c>
      <c r="D211" s="27">
        <f t="shared" si="137"/>
        <v>590.24164629780125</v>
      </c>
      <c r="E211" s="27">
        <f t="shared" si="150"/>
        <v>131977.21162123221</v>
      </c>
      <c r="F211" s="27">
        <f t="shared" si="151"/>
        <v>97022.78837876764</v>
      </c>
      <c r="G211" s="27">
        <f t="shared" si="132"/>
        <v>359837.1060785756</v>
      </c>
      <c r="H211" s="27">
        <f t="shared" si="152"/>
        <v>0</v>
      </c>
      <c r="I211" s="27">
        <f t="shared" si="138"/>
        <v>111.58842081279346</v>
      </c>
      <c r="J211" s="27">
        <f t="shared" si="139"/>
        <v>334.76526243838038</v>
      </c>
      <c r="K211" s="27">
        <f t="shared" si="140"/>
        <v>200.85915746302825</v>
      </c>
      <c r="L211" s="27">
        <f t="shared" si="141"/>
        <v>89.270736650234767</v>
      </c>
      <c r="M211" s="7">
        <f t="shared" si="142"/>
        <v>1.4723369944952296</v>
      </c>
      <c r="N211" s="27">
        <f t="shared" si="195"/>
        <v>736.48357736443688</v>
      </c>
      <c r="O211" s="7">
        <f t="shared" si="143"/>
        <v>2.1476607759816941</v>
      </c>
      <c r="P211" s="27">
        <f t="shared" si="144"/>
        <v>3436.2572415707104</v>
      </c>
      <c r="Q211" s="27">
        <f t="shared" si="145"/>
        <v>3264.4443794921749</v>
      </c>
      <c r="R211" s="7">
        <f t="shared" si="146"/>
        <v>2.1476607759816941</v>
      </c>
      <c r="S211" s="27">
        <f t="shared" si="133"/>
        <v>491814.31769980793</v>
      </c>
      <c r="T211" s="27">
        <f t="shared" si="147"/>
        <v>1551.0640837996405</v>
      </c>
      <c r="U211" s="27">
        <f t="shared" si="153"/>
        <v>116150.2165222152</v>
      </c>
      <c r="V211" s="7">
        <f>-SUM(T$24:T211)/T$23</f>
        <v>10.329334660418894</v>
      </c>
      <c r="W211" s="27">
        <f t="shared" si="134"/>
        <v>0</v>
      </c>
      <c r="X211" s="27">
        <f t="shared" si="154"/>
        <v>185492.77445109957</v>
      </c>
      <c r="Y211" s="7">
        <f>-SUM(W$24:W211)/W$23</f>
        <v>15.899018028200768</v>
      </c>
      <c r="Z211" s="29"/>
      <c r="AA211" s="27">
        <f t="shared" si="155"/>
        <v>976.89671832809768</v>
      </c>
      <c r="AB211" s="27">
        <f t="shared" si="156"/>
        <v>386.65507203029648</v>
      </c>
      <c r="AC211" s="27">
        <f t="shared" si="157"/>
        <v>590.24164629780125</v>
      </c>
      <c r="AD211" s="27">
        <f t="shared" si="158"/>
        <v>131977.21162123221</v>
      </c>
      <c r="AE211" s="27">
        <f t="shared" si="159"/>
        <v>97022.78837876764</v>
      </c>
      <c r="AF211" s="27">
        <f t="shared" si="160"/>
        <v>359837.1060785756</v>
      </c>
      <c r="AG211" s="27">
        <f t="shared" si="161"/>
        <v>0</v>
      </c>
      <c r="AH211" s="27">
        <f t="shared" si="162"/>
        <v>111.58842081279346</v>
      </c>
      <c r="AI211" s="27">
        <f t="shared" si="163"/>
        <v>334.76526243838038</v>
      </c>
      <c r="AJ211" s="27">
        <f t="shared" si="164"/>
        <v>200.85915746302825</v>
      </c>
      <c r="AK211" s="27">
        <f t="shared" si="165"/>
        <v>89.270736650234767</v>
      </c>
      <c r="AL211" s="7">
        <f t="shared" si="166"/>
        <v>1.4723369944952296</v>
      </c>
      <c r="AM211" s="27">
        <f t="shared" si="196"/>
        <v>736.48357736443688</v>
      </c>
      <c r="AN211" s="7">
        <f t="shared" si="167"/>
        <v>2.1476607759816941</v>
      </c>
      <c r="AO211" s="27">
        <f t="shared" si="168"/>
        <v>3436.2572415707104</v>
      </c>
      <c r="AP211" s="27">
        <f t="shared" si="169"/>
        <v>3264.4443794921749</v>
      </c>
      <c r="AQ211" s="7">
        <f t="shared" si="170"/>
        <v>2.1476607759816941</v>
      </c>
      <c r="AR211" s="27">
        <f t="shared" si="171"/>
        <v>491814.31769980793</v>
      </c>
      <c r="AS211" s="27">
        <f t="shared" si="172"/>
        <v>1551.0640837996405</v>
      </c>
      <c r="AT211" s="27">
        <f t="shared" si="173"/>
        <v>116150.2165222152</v>
      </c>
      <c r="AU211" s="7">
        <f>-SUM(AS$24:AS211)/AS$23</f>
        <v>10.329334660418894</v>
      </c>
      <c r="AV211" s="27">
        <f t="shared" si="148"/>
        <v>0</v>
      </c>
      <c r="AW211" s="27">
        <f t="shared" si="174"/>
        <v>185492.77445109957</v>
      </c>
      <c r="AX211" s="7">
        <f>-SUM(AV$24:AV211)/AV$23</f>
        <v>15.899018028200768</v>
      </c>
      <c r="AY211" s="28"/>
      <c r="AZ211" s="27">
        <f t="shared" si="175"/>
        <v>976.89671832809768</v>
      </c>
      <c r="BA211" s="27">
        <f t="shared" si="176"/>
        <v>386.65507203029648</v>
      </c>
      <c r="BB211" s="27">
        <f t="shared" si="177"/>
        <v>590.24164629780125</v>
      </c>
      <c r="BC211" s="27">
        <f t="shared" si="178"/>
        <v>131977.21162123221</v>
      </c>
      <c r="BD211" s="27">
        <f t="shared" si="179"/>
        <v>97022.78837876764</v>
      </c>
      <c r="BE211" s="27">
        <f t="shared" si="180"/>
        <v>359837.1060785756</v>
      </c>
      <c r="BF211" s="27">
        <f t="shared" si="181"/>
        <v>0</v>
      </c>
      <c r="BG211" s="27">
        <f t="shared" si="182"/>
        <v>111.58842081279346</v>
      </c>
      <c r="BH211" s="27">
        <f t="shared" si="183"/>
        <v>334.76526243838038</v>
      </c>
      <c r="BI211" s="27">
        <f t="shared" si="184"/>
        <v>200.85915746302825</v>
      </c>
      <c r="BJ211" s="27">
        <f t="shared" si="185"/>
        <v>89.270736650234767</v>
      </c>
      <c r="BK211" s="7">
        <f t="shared" si="186"/>
        <v>1.4723369944952296</v>
      </c>
      <c r="BL211" s="27">
        <f t="shared" si="197"/>
        <v>736.48357736443688</v>
      </c>
      <c r="BM211" s="7">
        <f t="shared" si="187"/>
        <v>2.1476607759816941</v>
      </c>
      <c r="BN211" s="27">
        <f t="shared" si="188"/>
        <v>3436.2572415707104</v>
      </c>
      <c r="BO211" s="27">
        <f t="shared" si="189"/>
        <v>3264.4443794921749</v>
      </c>
      <c r="BP211" s="7">
        <f t="shared" si="190"/>
        <v>2.1476607759816941</v>
      </c>
      <c r="BQ211" s="27">
        <f t="shared" si="191"/>
        <v>491814.31769980793</v>
      </c>
      <c r="BR211" s="27">
        <f t="shared" si="192"/>
        <v>1551.0640837996405</v>
      </c>
      <c r="BS211" s="27">
        <f t="shared" si="193"/>
        <v>116150.2165222152</v>
      </c>
      <c r="BT211" s="7">
        <f>-SUM(BR$24:BR211)/BR$23</f>
        <v>10.329334660418894</v>
      </c>
      <c r="BU211" s="27">
        <f t="shared" si="149"/>
        <v>0</v>
      </c>
      <c r="BV211" s="27">
        <f t="shared" si="194"/>
        <v>185492.77445109957</v>
      </c>
      <c r="BW211" s="7">
        <f>-SUM(BU$24:BU211)/BU$23</f>
        <v>15.899018028200768</v>
      </c>
      <c r="BX211" s="14"/>
      <c r="BY211" s="3"/>
      <c r="BZ211" s="3"/>
      <c r="CA211" s="3"/>
      <c r="CB211" s="3"/>
      <c r="CC211" s="3"/>
      <c r="CD211" s="3"/>
      <c r="CE211" s="3"/>
      <c r="CF211" s="3"/>
      <c r="CG211" s="3"/>
      <c r="CH211" s="3"/>
      <c r="CI211" s="3"/>
      <c r="CJ211" s="3"/>
      <c r="CK211" s="3"/>
      <c r="CL211" s="3"/>
      <c r="CM211" s="3"/>
      <c r="CN211" s="3"/>
      <c r="CO211" s="3"/>
    </row>
    <row r="212" spans="1:93" x14ac:dyDescent="0.25">
      <c r="A212" s="23">
        <v>189</v>
      </c>
      <c r="B212" s="27">
        <f t="shared" si="135"/>
        <v>976.89671832809768</v>
      </c>
      <c r="C212" s="27">
        <f t="shared" si="136"/>
        <v>384.93353389526135</v>
      </c>
      <c r="D212" s="27">
        <f t="shared" si="137"/>
        <v>591.96318443283656</v>
      </c>
      <c r="E212" s="27">
        <f t="shared" si="150"/>
        <v>131385.24843679939</v>
      </c>
      <c r="F212" s="27">
        <f t="shared" si="151"/>
        <v>97614.75156320048</v>
      </c>
      <c r="G212" s="27">
        <f t="shared" si="132"/>
        <v>362432.78167188808</v>
      </c>
      <c r="H212" s="27">
        <f t="shared" si="152"/>
        <v>0</v>
      </c>
      <c r="I212" s="27">
        <f t="shared" si="138"/>
        <v>111.81827468927813</v>
      </c>
      <c r="J212" s="27">
        <f t="shared" si="139"/>
        <v>335.45482406783441</v>
      </c>
      <c r="K212" s="27">
        <f t="shared" si="140"/>
        <v>201.27289444070064</v>
      </c>
      <c r="L212" s="27">
        <f t="shared" si="141"/>
        <v>89.454619751422499</v>
      </c>
      <c r="M212" s="7">
        <f t="shared" si="142"/>
        <v>1.475369767637922</v>
      </c>
      <c r="N212" s="27">
        <f t="shared" si="195"/>
        <v>738.00061294923557</v>
      </c>
      <c r="O212" s="7">
        <f t="shared" si="143"/>
        <v>2.1564106118283299</v>
      </c>
      <c r="P212" s="27">
        <f t="shared" si="144"/>
        <v>3450.256978925328</v>
      </c>
      <c r="Q212" s="27">
        <f t="shared" si="145"/>
        <v>3277.7441299790617</v>
      </c>
      <c r="R212" s="7">
        <f t="shared" si="146"/>
        <v>2.1564106118283299</v>
      </c>
      <c r="S212" s="27">
        <f t="shared" si="133"/>
        <v>493818.03010868758</v>
      </c>
      <c r="T212" s="27">
        <f t="shared" si="147"/>
        <v>1562.8467987017282</v>
      </c>
      <c r="U212" s="27">
        <f t="shared" si="153"/>
        <v>117713.06332091692</v>
      </c>
      <c r="V212" s="7">
        <f>-SUM(T$24:T212)/T$23</f>
        <v>10.45486452376843</v>
      </c>
      <c r="W212" s="27">
        <f t="shared" si="134"/>
        <v>0</v>
      </c>
      <c r="X212" s="27">
        <f t="shared" si="154"/>
        <v>185492.77445109957</v>
      </c>
      <c r="Y212" s="7">
        <f>-SUM(W$24:W212)/W$23</f>
        <v>15.899018028200768</v>
      </c>
      <c r="Z212" s="29"/>
      <c r="AA212" s="27">
        <f t="shared" si="155"/>
        <v>976.89671832809768</v>
      </c>
      <c r="AB212" s="27">
        <f t="shared" si="156"/>
        <v>384.93353389526135</v>
      </c>
      <c r="AC212" s="27">
        <f t="shared" si="157"/>
        <v>591.96318443283656</v>
      </c>
      <c r="AD212" s="27">
        <f t="shared" si="158"/>
        <v>131385.24843679939</v>
      </c>
      <c r="AE212" s="27">
        <f t="shared" si="159"/>
        <v>97614.75156320048</v>
      </c>
      <c r="AF212" s="27">
        <f t="shared" si="160"/>
        <v>362432.78167188808</v>
      </c>
      <c r="AG212" s="27">
        <f t="shared" si="161"/>
        <v>0</v>
      </c>
      <c r="AH212" s="27">
        <f t="shared" si="162"/>
        <v>111.81827468927813</v>
      </c>
      <c r="AI212" s="27">
        <f t="shared" si="163"/>
        <v>335.45482406783441</v>
      </c>
      <c r="AJ212" s="27">
        <f t="shared" si="164"/>
        <v>201.27289444070064</v>
      </c>
      <c r="AK212" s="27">
        <f t="shared" si="165"/>
        <v>89.454619751422499</v>
      </c>
      <c r="AL212" s="7">
        <f t="shared" si="166"/>
        <v>1.475369767637922</v>
      </c>
      <c r="AM212" s="27">
        <f t="shared" si="196"/>
        <v>738.00061294923557</v>
      </c>
      <c r="AN212" s="7">
        <f t="shared" si="167"/>
        <v>2.1564106118283299</v>
      </c>
      <c r="AO212" s="27">
        <f t="shared" si="168"/>
        <v>3450.256978925328</v>
      </c>
      <c r="AP212" s="27">
        <f t="shared" si="169"/>
        <v>3277.7441299790617</v>
      </c>
      <c r="AQ212" s="7">
        <f t="shared" si="170"/>
        <v>2.1564106118283299</v>
      </c>
      <c r="AR212" s="27">
        <f t="shared" si="171"/>
        <v>493818.03010868758</v>
      </c>
      <c r="AS212" s="27">
        <f t="shared" si="172"/>
        <v>1562.8467987017282</v>
      </c>
      <c r="AT212" s="27">
        <f t="shared" si="173"/>
        <v>117713.06332091692</v>
      </c>
      <c r="AU212" s="7">
        <f>-SUM(AS$24:AS212)/AS$23</f>
        <v>10.45486452376843</v>
      </c>
      <c r="AV212" s="27">
        <f t="shared" si="148"/>
        <v>0</v>
      </c>
      <c r="AW212" s="27">
        <f t="shared" si="174"/>
        <v>185492.77445109957</v>
      </c>
      <c r="AX212" s="7">
        <f>-SUM(AV$24:AV212)/AV$23</f>
        <v>15.899018028200768</v>
      </c>
      <c r="AY212" s="28"/>
      <c r="AZ212" s="27">
        <f t="shared" si="175"/>
        <v>976.89671832809768</v>
      </c>
      <c r="BA212" s="27">
        <f t="shared" si="176"/>
        <v>384.93353389526135</v>
      </c>
      <c r="BB212" s="27">
        <f t="shared" si="177"/>
        <v>591.96318443283656</v>
      </c>
      <c r="BC212" s="27">
        <f t="shared" si="178"/>
        <v>131385.24843679939</v>
      </c>
      <c r="BD212" s="27">
        <f t="shared" si="179"/>
        <v>97614.75156320048</v>
      </c>
      <c r="BE212" s="27">
        <f t="shared" si="180"/>
        <v>362432.78167188808</v>
      </c>
      <c r="BF212" s="27">
        <f t="shared" si="181"/>
        <v>0</v>
      </c>
      <c r="BG212" s="27">
        <f t="shared" si="182"/>
        <v>111.81827468927813</v>
      </c>
      <c r="BH212" s="27">
        <f t="shared" si="183"/>
        <v>335.45482406783441</v>
      </c>
      <c r="BI212" s="27">
        <f t="shared" si="184"/>
        <v>201.27289444070064</v>
      </c>
      <c r="BJ212" s="27">
        <f t="shared" si="185"/>
        <v>89.454619751422499</v>
      </c>
      <c r="BK212" s="7">
        <f t="shared" si="186"/>
        <v>1.475369767637922</v>
      </c>
      <c r="BL212" s="27">
        <f t="shared" si="197"/>
        <v>738.00061294923557</v>
      </c>
      <c r="BM212" s="7">
        <f t="shared" si="187"/>
        <v>2.1564106118283299</v>
      </c>
      <c r="BN212" s="27">
        <f t="shared" si="188"/>
        <v>3450.256978925328</v>
      </c>
      <c r="BO212" s="27">
        <f t="shared" si="189"/>
        <v>3277.7441299790617</v>
      </c>
      <c r="BP212" s="7">
        <f t="shared" si="190"/>
        <v>2.1564106118283299</v>
      </c>
      <c r="BQ212" s="27">
        <f t="shared" si="191"/>
        <v>493818.03010868758</v>
      </c>
      <c r="BR212" s="27">
        <f t="shared" si="192"/>
        <v>1562.8467987017282</v>
      </c>
      <c r="BS212" s="27">
        <f t="shared" si="193"/>
        <v>117713.06332091692</v>
      </c>
      <c r="BT212" s="7">
        <f>-SUM(BR$24:BR212)/BR$23</f>
        <v>10.45486452376843</v>
      </c>
      <c r="BU212" s="27">
        <f t="shared" si="149"/>
        <v>0</v>
      </c>
      <c r="BV212" s="27">
        <f t="shared" si="194"/>
        <v>185492.77445109957</v>
      </c>
      <c r="BW212" s="7">
        <f>-SUM(BU$24:BU212)/BU$23</f>
        <v>15.899018028200768</v>
      </c>
      <c r="BX212" s="14"/>
      <c r="BY212" s="3"/>
      <c r="BZ212" s="3"/>
      <c r="CA212" s="3"/>
      <c r="CB212" s="3"/>
      <c r="CC212" s="3"/>
      <c r="CD212" s="3"/>
      <c r="CE212" s="3"/>
      <c r="CF212" s="3"/>
      <c r="CG212" s="3"/>
      <c r="CH212" s="3"/>
      <c r="CI212" s="3"/>
      <c r="CJ212" s="3"/>
      <c r="CK212" s="3"/>
      <c r="CL212" s="3"/>
      <c r="CM212" s="3"/>
      <c r="CN212" s="3"/>
      <c r="CO212" s="3"/>
    </row>
    <row r="213" spans="1:93" x14ac:dyDescent="0.25">
      <c r="A213" s="23">
        <v>190</v>
      </c>
      <c r="B213" s="27">
        <f t="shared" si="135"/>
        <v>976.89671832809768</v>
      </c>
      <c r="C213" s="27">
        <f t="shared" si="136"/>
        <v>383.20697460733209</v>
      </c>
      <c r="D213" s="27">
        <f t="shared" si="137"/>
        <v>593.68974372076559</v>
      </c>
      <c r="E213" s="27">
        <f t="shared" si="150"/>
        <v>130791.55869307862</v>
      </c>
      <c r="F213" s="27">
        <f t="shared" si="151"/>
        <v>98208.441306921246</v>
      </c>
      <c r="G213" s="27">
        <f t="shared" si="132"/>
        <v>365038.34719686897</v>
      </c>
      <c r="H213" s="27">
        <f t="shared" si="152"/>
        <v>0</v>
      </c>
      <c r="I213" s="27">
        <f t="shared" si="138"/>
        <v>112.04860202711433</v>
      </c>
      <c r="J213" s="27">
        <f t="shared" si="139"/>
        <v>336.14580608134298</v>
      </c>
      <c r="K213" s="27">
        <f t="shared" si="140"/>
        <v>201.68748364880582</v>
      </c>
      <c r="L213" s="27">
        <f t="shared" si="141"/>
        <v>89.638881621691468</v>
      </c>
      <c r="M213" s="7">
        <f t="shared" si="142"/>
        <v>1.478408787796732</v>
      </c>
      <c r="N213" s="27">
        <f t="shared" si="195"/>
        <v>739.52077337895457</v>
      </c>
      <c r="O213" s="7">
        <f t="shared" si="143"/>
        <v>2.1651960955892915</v>
      </c>
      <c r="P213" s="27">
        <f t="shared" si="144"/>
        <v>3464.3137529428664</v>
      </c>
      <c r="Q213" s="27">
        <f t="shared" si="145"/>
        <v>3291.0980652957228</v>
      </c>
      <c r="R213" s="7">
        <f t="shared" si="146"/>
        <v>2.1651960955892915</v>
      </c>
      <c r="S213" s="27">
        <f t="shared" si="133"/>
        <v>495829.90588994772</v>
      </c>
      <c r="T213" s="27">
        <f t="shared" si="147"/>
        <v>1574.6805735886708</v>
      </c>
      <c r="U213" s="27">
        <f t="shared" si="153"/>
        <v>119287.74389450559</v>
      </c>
      <c r="V213" s="7">
        <f>-SUM(T$24:T213)/T$23</f>
        <v>10.581344891124951</v>
      </c>
      <c r="W213" s="27">
        <f t="shared" si="134"/>
        <v>0</v>
      </c>
      <c r="X213" s="27">
        <f t="shared" si="154"/>
        <v>185492.77445109957</v>
      </c>
      <c r="Y213" s="7">
        <f>-SUM(W$24:W213)/W$23</f>
        <v>15.899018028200768</v>
      </c>
      <c r="Z213" s="29"/>
      <c r="AA213" s="27">
        <f t="shared" si="155"/>
        <v>976.89671832809768</v>
      </c>
      <c r="AB213" s="27">
        <f t="shared" si="156"/>
        <v>383.20697460733209</v>
      </c>
      <c r="AC213" s="27">
        <f t="shared" si="157"/>
        <v>593.68974372076559</v>
      </c>
      <c r="AD213" s="27">
        <f t="shared" si="158"/>
        <v>130791.55869307862</v>
      </c>
      <c r="AE213" s="27">
        <f t="shared" si="159"/>
        <v>98208.441306921246</v>
      </c>
      <c r="AF213" s="27">
        <f t="shared" si="160"/>
        <v>365038.34719686897</v>
      </c>
      <c r="AG213" s="27">
        <f t="shared" si="161"/>
        <v>0</v>
      </c>
      <c r="AH213" s="27">
        <f t="shared" si="162"/>
        <v>112.04860202711433</v>
      </c>
      <c r="AI213" s="27">
        <f t="shared" si="163"/>
        <v>336.14580608134298</v>
      </c>
      <c r="AJ213" s="27">
        <f t="shared" si="164"/>
        <v>201.68748364880582</v>
      </c>
      <c r="AK213" s="27">
        <f t="shared" si="165"/>
        <v>89.638881621691468</v>
      </c>
      <c r="AL213" s="7">
        <f t="shared" si="166"/>
        <v>1.478408787796732</v>
      </c>
      <c r="AM213" s="27">
        <f t="shared" si="196"/>
        <v>739.52077337895457</v>
      </c>
      <c r="AN213" s="7">
        <f t="shared" si="167"/>
        <v>2.1651960955892915</v>
      </c>
      <c r="AO213" s="27">
        <f t="shared" si="168"/>
        <v>3464.3137529428664</v>
      </c>
      <c r="AP213" s="27">
        <f t="shared" si="169"/>
        <v>3291.0980652957228</v>
      </c>
      <c r="AQ213" s="7">
        <f t="shared" si="170"/>
        <v>2.1651960955892915</v>
      </c>
      <c r="AR213" s="27">
        <f t="shared" si="171"/>
        <v>495829.90588994772</v>
      </c>
      <c r="AS213" s="27">
        <f t="shared" si="172"/>
        <v>1574.6805735886708</v>
      </c>
      <c r="AT213" s="27">
        <f t="shared" si="173"/>
        <v>119287.74389450559</v>
      </c>
      <c r="AU213" s="7">
        <f>-SUM(AS$24:AS213)/AS$23</f>
        <v>10.581344891124951</v>
      </c>
      <c r="AV213" s="27">
        <f t="shared" si="148"/>
        <v>0</v>
      </c>
      <c r="AW213" s="27">
        <f t="shared" si="174"/>
        <v>185492.77445109957</v>
      </c>
      <c r="AX213" s="7">
        <f>-SUM(AV$24:AV213)/AV$23</f>
        <v>15.899018028200768</v>
      </c>
      <c r="AY213" s="28"/>
      <c r="AZ213" s="27">
        <f t="shared" si="175"/>
        <v>976.89671832809768</v>
      </c>
      <c r="BA213" s="27">
        <f t="shared" si="176"/>
        <v>383.20697460733209</v>
      </c>
      <c r="BB213" s="27">
        <f t="shared" si="177"/>
        <v>593.68974372076559</v>
      </c>
      <c r="BC213" s="27">
        <f t="shared" si="178"/>
        <v>130791.55869307862</v>
      </c>
      <c r="BD213" s="27">
        <f t="shared" si="179"/>
        <v>98208.441306921246</v>
      </c>
      <c r="BE213" s="27">
        <f t="shared" si="180"/>
        <v>365038.34719686897</v>
      </c>
      <c r="BF213" s="27">
        <f t="shared" si="181"/>
        <v>0</v>
      </c>
      <c r="BG213" s="27">
        <f t="shared" si="182"/>
        <v>112.04860202711433</v>
      </c>
      <c r="BH213" s="27">
        <f t="shared" si="183"/>
        <v>336.14580608134298</v>
      </c>
      <c r="BI213" s="27">
        <f t="shared" si="184"/>
        <v>201.68748364880582</v>
      </c>
      <c r="BJ213" s="27">
        <f t="shared" si="185"/>
        <v>89.638881621691468</v>
      </c>
      <c r="BK213" s="7">
        <f t="shared" si="186"/>
        <v>1.478408787796732</v>
      </c>
      <c r="BL213" s="27">
        <f t="shared" si="197"/>
        <v>739.52077337895457</v>
      </c>
      <c r="BM213" s="7">
        <f t="shared" si="187"/>
        <v>2.1651960955892915</v>
      </c>
      <c r="BN213" s="27">
        <f t="shared" si="188"/>
        <v>3464.3137529428664</v>
      </c>
      <c r="BO213" s="27">
        <f t="shared" si="189"/>
        <v>3291.0980652957228</v>
      </c>
      <c r="BP213" s="7">
        <f t="shared" si="190"/>
        <v>2.1651960955892915</v>
      </c>
      <c r="BQ213" s="27">
        <f t="shared" si="191"/>
        <v>495829.90588994772</v>
      </c>
      <c r="BR213" s="27">
        <f t="shared" si="192"/>
        <v>1574.6805735886708</v>
      </c>
      <c r="BS213" s="27">
        <f t="shared" si="193"/>
        <v>119287.74389450559</v>
      </c>
      <c r="BT213" s="7">
        <f>-SUM(BR$24:BR213)/BR$23</f>
        <v>10.581344891124951</v>
      </c>
      <c r="BU213" s="27">
        <f t="shared" si="149"/>
        <v>0</v>
      </c>
      <c r="BV213" s="27">
        <f t="shared" si="194"/>
        <v>185492.77445109957</v>
      </c>
      <c r="BW213" s="7">
        <f>-SUM(BU$24:BU213)/BU$23</f>
        <v>15.899018028200768</v>
      </c>
      <c r="BX213" s="14"/>
      <c r="BY213" s="3"/>
      <c r="BZ213" s="3"/>
      <c r="CA213" s="3"/>
      <c r="CB213" s="3"/>
      <c r="CC213" s="3"/>
      <c r="CD213" s="3"/>
      <c r="CE213" s="3"/>
      <c r="CF213" s="3"/>
      <c r="CG213" s="3"/>
      <c r="CH213" s="3"/>
      <c r="CI213" s="3"/>
      <c r="CJ213" s="3"/>
      <c r="CK213" s="3"/>
      <c r="CL213" s="3"/>
      <c r="CM213" s="3"/>
      <c r="CN213" s="3"/>
      <c r="CO213" s="3"/>
    </row>
    <row r="214" spans="1:93" x14ac:dyDescent="0.25">
      <c r="A214" s="23">
        <v>191</v>
      </c>
      <c r="B214" s="27">
        <f t="shared" si="135"/>
        <v>976.89671832809768</v>
      </c>
      <c r="C214" s="27">
        <f t="shared" si="136"/>
        <v>381.47537952147985</v>
      </c>
      <c r="D214" s="27">
        <f t="shared" si="137"/>
        <v>595.42133880661788</v>
      </c>
      <c r="E214" s="27">
        <f t="shared" si="150"/>
        <v>130196.13735427201</v>
      </c>
      <c r="F214" s="27">
        <f t="shared" si="151"/>
        <v>98803.862645727859</v>
      </c>
      <c r="G214" s="27">
        <f t="shared" si="132"/>
        <v>367653.8409479059</v>
      </c>
      <c r="H214" s="27">
        <f t="shared" si="152"/>
        <v>0</v>
      </c>
      <c r="I214" s="27">
        <f t="shared" si="138"/>
        <v>112.27940380155496</v>
      </c>
      <c r="J214" s="27">
        <f t="shared" si="139"/>
        <v>336.83821140466489</v>
      </c>
      <c r="K214" s="27">
        <f t="shared" si="140"/>
        <v>202.10292684279895</v>
      </c>
      <c r="L214" s="27">
        <f t="shared" si="141"/>
        <v>89.823523041243973</v>
      </c>
      <c r="M214" s="7">
        <f t="shared" si="142"/>
        <v>1.4814540678394901</v>
      </c>
      <c r="N214" s="27">
        <f t="shared" si="195"/>
        <v>741.04406509026285</v>
      </c>
      <c r="O214" s="7">
        <f t="shared" si="143"/>
        <v>2.1740173724985943</v>
      </c>
      <c r="P214" s="27">
        <f t="shared" si="144"/>
        <v>3478.4277959977508</v>
      </c>
      <c r="Q214" s="27">
        <f t="shared" si="145"/>
        <v>3304.5064061978633</v>
      </c>
      <c r="R214" s="7">
        <f t="shared" si="146"/>
        <v>2.1740173724985943</v>
      </c>
      <c r="S214" s="27">
        <f t="shared" si="133"/>
        <v>497849.97830217809</v>
      </c>
      <c r="T214" s="27">
        <f t="shared" si="147"/>
        <v>1586.5656227795027</v>
      </c>
      <c r="U214" s="27">
        <f t="shared" si="153"/>
        <v>120874.30951728509</v>
      </c>
      <c r="V214" s="7">
        <f>-SUM(T$24:T214)/T$23</f>
        <v>10.708779880906437</v>
      </c>
      <c r="W214" s="27">
        <f t="shared" si="134"/>
        <v>0</v>
      </c>
      <c r="X214" s="27">
        <f t="shared" si="154"/>
        <v>185492.77445109957</v>
      </c>
      <c r="Y214" s="7">
        <f>-SUM(W$24:W214)/W$23</f>
        <v>15.899018028200768</v>
      </c>
      <c r="Z214" s="29"/>
      <c r="AA214" s="27">
        <f t="shared" si="155"/>
        <v>976.89671832809768</v>
      </c>
      <c r="AB214" s="27">
        <f t="shared" si="156"/>
        <v>381.47537952147985</v>
      </c>
      <c r="AC214" s="27">
        <f t="shared" si="157"/>
        <v>595.42133880661788</v>
      </c>
      <c r="AD214" s="27">
        <f t="shared" si="158"/>
        <v>130196.13735427201</v>
      </c>
      <c r="AE214" s="27">
        <f t="shared" si="159"/>
        <v>98803.862645727859</v>
      </c>
      <c r="AF214" s="27">
        <f t="shared" si="160"/>
        <v>367653.8409479059</v>
      </c>
      <c r="AG214" s="27">
        <f t="shared" si="161"/>
        <v>0</v>
      </c>
      <c r="AH214" s="27">
        <f t="shared" si="162"/>
        <v>112.27940380155496</v>
      </c>
      <c r="AI214" s="27">
        <f t="shared" si="163"/>
        <v>336.83821140466489</v>
      </c>
      <c r="AJ214" s="27">
        <f t="shared" si="164"/>
        <v>202.10292684279895</v>
      </c>
      <c r="AK214" s="27">
        <f t="shared" si="165"/>
        <v>89.823523041243973</v>
      </c>
      <c r="AL214" s="7">
        <f t="shared" si="166"/>
        <v>1.4814540678394901</v>
      </c>
      <c r="AM214" s="27">
        <f t="shared" si="196"/>
        <v>741.04406509026285</v>
      </c>
      <c r="AN214" s="7">
        <f t="shared" si="167"/>
        <v>2.1740173724985943</v>
      </c>
      <c r="AO214" s="27">
        <f t="shared" si="168"/>
        <v>3478.4277959977508</v>
      </c>
      <c r="AP214" s="27">
        <f t="shared" si="169"/>
        <v>3304.5064061978633</v>
      </c>
      <c r="AQ214" s="7">
        <f t="shared" si="170"/>
        <v>2.1740173724985943</v>
      </c>
      <c r="AR214" s="27">
        <f t="shared" si="171"/>
        <v>497849.97830217809</v>
      </c>
      <c r="AS214" s="27">
        <f t="shared" si="172"/>
        <v>1586.5656227795027</v>
      </c>
      <c r="AT214" s="27">
        <f t="shared" si="173"/>
        <v>120874.30951728509</v>
      </c>
      <c r="AU214" s="7">
        <f>-SUM(AS$24:AS214)/AS$23</f>
        <v>10.708779880906437</v>
      </c>
      <c r="AV214" s="27">
        <f t="shared" si="148"/>
        <v>0</v>
      </c>
      <c r="AW214" s="27">
        <f t="shared" si="174"/>
        <v>185492.77445109957</v>
      </c>
      <c r="AX214" s="7">
        <f>-SUM(AV$24:AV214)/AV$23</f>
        <v>15.899018028200768</v>
      </c>
      <c r="AY214" s="28"/>
      <c r="AZ214" s="27">
        <f t="shared" si="175"/>
        <v>976.89671832809768</v>
      </c>
      <c r="BA214" s="27">
        <f t="shared" si="176"/>
        <v>381.47537952147985</v>
      </c>
      <c r="BB214" s="27">
        <f t="shared" si="177"/>
        <v>595.42133880661788</v>
      </c>
      <c r="BC214" s="27">
        <f t="shared" si="178"/>
        <v>130196.13735427201</v>
      </c>
      <c r="BD214" s="27">
        <f t="shared" si="179"/>
        <v>98803.862645727859</v>
      </c>
      <c r="BE214" s="27">
        <f t="shared" si="180"/>
        <v>367653.8409479059</v>
      </c>
      <c r="BF214" s="27">
        <f t="shared" si="181"/>
        <v>0</v>
      </c>
      <c r="BG214" s="27">
        <f t="shared" si="182"/>
        <v>112.27940380155496</v>
      </c>
      <c r="BH214" s="27">
        <f t="shared" si="183"/>
        <v>336.83821140466489</v>
      </c>
      <c r="BI214" s="27">
        <f t="shared" si="184"/>
        <v>202.10292684279895</v>
      </c>
      <c r="BJ214" s="27">
        <f t="shared" si="185"/>
        <v>89.823523041243973</v>
      </c>
      <c r="BK214" s="7">
        <f t="shared" si="186"/>
        <v>1.4814540678394901</v>
      </c>
      <c r="BL214" s="27">
        <f t="shared" si="197"/>
        <v>741.04406509026285</v>
      </c>
      <c r="BM214" s="7">
        <f t="shared" si="187"/>
        <v>2.1740173724985943</v>
      </c>
      <c r="BN214" s="27">
        <f t="shared" si="188"/>
        <v>3478.4277959977508</v>
      </c>
      <c r="BO214" s="27">
        <f t="shared" si="189"/>
        <v>3304.5064061978633</v>
      </c>
      <c r="BP214" s="7">
        <f t="shared" si="190"/>
        <v>2.1740173724985943</v>
      </c>
      <c r="BQ214" s="27">
        <f t="shared" si="191"/>
        <v>497849.97830217809</v>
      </c>
      <c r="BR214" s="27">
        <f t="shared" si="192"/>
        <v>1586.5656227795027</v>
      </c>
      <c r="BS214" s="27">
        <f t="shared" si="193"/>
        <v>120874.30951728509</v>
      </c>
      <c r="BT214" s="7">
        <f>-SUM(BR$24:BR214)/BR$23</f>
        <v>10.708779880906437</v>
      </c>
      <c r="BU214" s="27">
        <f t="shared" si="149"/>
        <v>0</v>
      </c>
      <c r="BV214" s="27">
        <f t="shared" si="194"/>
        <v>185492.77445109957</v>
      </c>
      <c r="BW214" s="7">
        <f>-SUM(BU$24:BU214)/BU$23</f>
        <v>15.899018028200768</v>
      </c>
      <c r="BX214" s="14"/>
      <c r="BY214" s="3"/>
      <c r="BZ214" s="3"/>
      <c r="CA214" s="3"/>
      <c r="CB214" s="3"/>
      <c r="CC214" s="3"/>
      <c r="CD214" s="3"/>
      <c r="CE214" s="3"/>
      <c r="CF214" s="3"/>
      <c r="CG214" s="3"/>
      <c r="CH214" s="3"/>
      <c r="CI214" s="3"/>
      <c r="CJ214" s="3"/>
      <c r="CK214" s="3"/>
      <c r="CL214" s="3"/>
      <c r="CM214" s="3"/>
      <c r="CN214" s="3"/>
      <c r="CO214" s="3"/>
    </row>
    <row r="215" spans="1:93" x14ac:dyDescent="0.25">
      <c r="A215" s="23">
        <v>192</v>
      </c>
      <c r="B215" s="27">
        <f t="shared" si="135"/>
        <v>976.89671832809768</v>
      </c>
      <c r="C215" s="27">
        <f t="shared" si="136"/>
        <v>379.73873394996053</v>
      </c>
      <c r="D215" s="27">
        <f t="shared" si="137"/>
        <v>597.15798437813714</v>
      </c>
      <c r="E215" s="27">
        <f t="shared" si="150"/>
        <v>129598.97936989387</v>
      </c>
      <c r="F215" s="27">
        <f t="shared" si="151"/>
        <v>99401.020630105995</v>
      </c>
      <c r="G215" s="27">
        <f t="shared" ref="G215:G278" si="198">F215+S215-L$2</f>
        <v>370279.3013695738</v>
      </c>
      <c r="H215" s="27">
        <f t="shared" si="152"/>
        <v>0</v>
      </c>
      <c r="I215" s="27">
        <f t="shared" si="138"/>
        <v>112.51068098986171</v>
      </c>
      <c r="J215" s="27">
        <f t="shared" si="139"/>
        <v>337.53204296958518</v>
      </c>
      <c r="K215" s="27">
        <f t="shared" si="140"/>
        <v>202.51922578175112</v>
      </c>
      <c r="L215" s="27">
        <f t="shared" si="141"/>
        <v>90.008544791889378</v>
      </c>
      <c r="M215" s="7">
        <f t="shared" si="142"/>
        <v>1.4845056206605318</v>
      </c>
      <c r="N215" s="27">
        <f t="shared" si="195"/>
        <v>742.57049453308741</v>
      </c>
      <c r="O215" s="7">
        <f t="shared" si="143"/>
        <v>2.1828745883819556</v>
      </c>
      <c r="P215" s="27">
        <f t="shared" si="144"/>
        <v>3492.599341411129</v>
      </c>
      <c r="Q215" s="27">
        <f t="shared" si="145"/>
        <v>3317.9693743405724</v>
      </c>
      <c r="R215" s="7">
        <f t="shared" si="146"/>
        <v>2.1828745883819556</v>
      </c>
      <c r="S215" s="27">
        <f t="shared" ref="S215:S278" si="199">L$2*R215</f>
        <v>499878.28073946782</v>
      </c>
      <c r="T215" s="27">
        <f t="shared" si="147"/>
        <v>1598.5021614793875</v>
      </c>
      <c r="U215" s="27">
        <f t="shared" si="153"/>
        <v>122472.81167876447</v>
      </c>
      <c r="V215" s="7">
        <f>-SUM(T$24:T215)/T$23</f>
        <v>10.837173628816428</v>
      </c>
      <c r="W215" s="27">
        <f t="shared" ref="W215:W278" si="200">IF(A215&lt;=K$2,IF(A215=K$2,T215+G215, T215), 0)</f>
        <v>0</v>
      </c>
      <c r="X215" s="27">
        <f t="shared" si="154"/>
        <v>185492.77445109957</v>
      </c>
      <c r="Y215" s="7">
        <f>-SUM(W$24:W215)/W$23</f>
        <v>15.899018028200768</v>
      </c>
      <c r="Z215" s="29"/>
      <c r="AA215" s="27">
        <f t="shared" si="155"/>
        <v>976.89671832809768</v>
      </c>
      <c r="AB215" s="27">
        <f t="shared" si="156"/>
        <v>379.73873394996053</v>
      </c>
      <c r="AC215" s="27">
        <f t="shared" si="157"/>
        <v>597.15798437813714</v>
      </c>
      <c r="AD215" s="27">
        <f t="shared" si="158"/>
        <v>129598.97936989387</v>
      </c>
      <c r="AE215" s="27">
        <f t="shared" si="159"/>
        <v>99401.020630105995</v>
      </c>
      <c r="AF215" s="27">
        <f t="shared" si="160"/>
        <v>370279.3013695738</v>
      </c>
      <c r="AG215" s="27">
        <f t="shared" si="161"/>
        <v>0</v>
      </c>
      <c r="AH215" s="27">
        <f t="shared" si="162"/>
        <v>112.51068098986171</v>
      </c>
      <c r="AI215" s="27">
        <f t="shared" si="163"/>
        <v>337.53204296958518</v>
      </c>
      <c r="AJ215" s="27">
        <f t="shared" si="164"/>
        <v>202.51922578175112</v>
      </c>
      <c r="AK215" s="27">
        <f t="shared" si="165"/>
        <v>90.008544791889378</v>
      </c>
      <c r="AL215" s="7">
        <f t="shared" si="166"/>
        <v>1.4845056206605318</v>
      </c>
      <c r="AM215" s="27">
        <f t="shared" si="196"/>
        <v>742.57049453308741</v>
      </c>
      <c r="AN215" s="7">
        <f t="shared" si="167"/>
        <v>2.1828745883819556</v>
      </c>
      <c r="AO215" s="27">
        <f t="shared" si="168"/>
        <v>3492.599341411129</v>
      </c>
      <c r="AP215" s="27">
        <f t="shared" si="169"/>
        <v>3317.9693743405724</v>
      </c>
      <c r="AQ215" s="7">
        <f t="shared" si="170"/>
        <v>2.1828745883819556</v>
      </c>
      <c r="AR215" s="27">
        <f t="shared" si="171"/>
        <v>499878.28073946782</v>
      </c>
      <c r="AS215" s="27">
        <f t="shared" si="172"/>
        <v>1598.5021614793875</v>
      </c>
      <c r="AT215" s="27">
        <f t="shared" si="173"/>
        <v>122472.81167876447</v>
      </c>
      <c r="AU215" s="7">
        <f>-SUM(AS$24:AS215)/AS$23</f>
        <v>10.837173628816428</v>
      </c>
      <c r="AV215" s="27">
        <f t="shared" si="148"/>
        <v>0</v>
      </c>
      <c r="AW215" s="27">
        <f t="shared" si="174"/>
        <v>185492.77445109957</v>
      </c>
      <c r="AX215" s="7">
        <f>-SUM(AV$24:AV215)/AV$23</f>
        <v>15.899018028200768</v>
      </c>
      <c r="AY215" s="28"/>
      <c r="AZ215" s="27">
        <f t="shared" si="175"/>
        <v>976.89671832809768</v>
      </c>
      <c r="BA215" s="27">
        <f t="shared" si="176"/>
        <v>379.73873394996053</v>
      </c>
      <c r="BB215" s="27">
        <f t="shared" si="177"/>
        <v>597.15798437813714</v>
      </c>
      <c r="BC215" s="27">
        <f t="shared" si="178"/>
        <v>129598.97936989387</v>
      </c>
      <c r="BD215" s="27">
        <f t="shared" si="179"/>
        <v>99401.020630105995</v>
      </c>
      <c r="BE215" s="27">
        <f t="shared" si="180"/>
        <v>370279.3013695738</v>
      </c>
      <c r="BF215" s="27">
        <f t="shared" si="181"/>
        <v>0</v>
      </c>
      <c r="BG215" s="27">
        <f t="shared" si="182"/>
        <v>112.51068098986171</v>
      </c>
      <c r="BH215" s="27">
        <f t="shared" si="183"/>
        <v>337.53204296958518</v>
      </c>
      <c r="BI215" s="27">
        <f t="shared" si="184"/>
        <v>202.51922578175112</v>
      </c>
      <c r="BJ215" s="27">
        <f t="shared" si="185"/>
        <v>90.008544791889378</v>
      </c>
      <c r="BK215" s="7">
        <f t="shared" si="186"/>
        <v>1.4845056206605318</v>
      </c>
      <c r="BL215" s="27">
        <f t="shared" si="197"/>
        <v>742.57049453308741</v>
      </c>
      <c r="BM215" s="7">
        <f t="shared" si="187"/>
        <v>2.1828745883819556</v>
      </c>
      <c r="BN215" s="27">
        <f t="shared" si="188"/>
        <v>3492.599341411129</v>
      </c>
      <c r="BO215" s="27">
        <f t="shared" si="189"/>
        <v>3317.9693743405724</v>
      </c>
      <c r="BP215" s="7">
        <f t="shared" si="190"/>
        <v>2.1828745883819556</v>
      </c>
      <c r="BQ215" s="27">
        <f t="shared" si="191"/>
        <v>499878.28073946782</v>
      </c>
      <c r="BR215" s="27">
        <f t="shared" si="192"/>
        <v>1598.5021614793875</v>
      </c>
      <c r="BS215" s="27">
        <f t="shared" si="193"/>
        <v>122472.81167876447</v>
      </c>
      <c r="BT215" s="7">
        <f>-SUM(BR$24:BR215)/BR$23</f>
        <v>10.837173628816428</v>
      </c>
      <c r="BU215" s="27">
        <f t="shared" si="149"/>
        <v>0</v>
      </c>
      <c r="BV215" s="27">
        <f t="shared" si="194"/>
        <v>185492.77445109957</v>
      </c>
      <c r="BW215" s="7">
        <f>-SUM(BU$24:BU215)/BU$23</f>
        <v>15.899018028200768</v>
      </c>
      <c r="BX215" s="14"/>
      <c r="BY215" s="3"/>
      <c r="BZ215" s="3"/>
      <c r="CA215" s="3"/>
      <c r="CB215" s="3"/>
      <c r="CC215" s="3"/>
      <c r="CD215" s="3"/>
      <c r="CE215" s="3"/>
      <c r="CF215" s="3"/>
      <c r="CG215" s="3"/>
      <c r="CH215" s="3"/>
      <c r="CI215" s="3"/>
      <c r="CJ215" s="3"/>
      <c r="CK215" s="3"/>
      <c r="CL215" s="3"/>
      <c r="CM215" s="3"/>
      <c r="CN215" s="3"/>
      <c r="CO215" s="3"/>
    </row>
    <row r="216" spans="1:93" x14ac:dyDescent="0.25">
      <c r="A216" s="23">
        <v>193</v>
      </c>
      <c r="B216" s="27">
        <f t="shared" ref="B216:B279" si="201">PMT(E$2/12, C$2, -E$23)</f>
        <v>976.89671832809768</v>
      </c>
      <c r="C216" s="27">
        <f t="shared" ref="C216:C279" si="202">IPMT(E$2/12, A216, C$2, -E$23)</f>
        <v>377.997023162191</v>
      </c>
      <c r="D216" s="27">
        <f t="shared" ref="D216:D279" si="203">PPMT(E$2/12, A216, C$2, -E$23)</f>
        <v>598.89969516590668</v>
      </c>
      <c r="E216" s="27">
        <f t="shared" si="150"/>
        <v>129000.07967472797</v>
      </c>
      <c r="F216" s="27">
        <f t="shared" si="151"/>
        <v>99999.920325271902</v>
      </c>
      <c r="G216" s="27">
        <f t="shared" si="198"/>
        <v>372914.76705722965</v>
      </c>
      <c r="H216" s="27">
        <f t="shared" si="152"/>
        <v>0</v>
      </c>
      <c r="I216" s="27">
        <f t="shared" ref="I216:I279" si="204">O$2* $M216</f>
        <v>112.74243457130935</v>
      </c>
      <c r="J216" s="27">
        <f t="shared" ref="J216:J279" si="205">P$2* $M216</f>
        <v>338.22730371392805</v>
      </c>
      <c r="K216" s="27">
        <f t="shared" ref="K216:K279" si="206">Q$2* $M216</f>
        <v>202.93638222835685</v>
      </c>
      <c r="L216" s="27">
        <f t="shared" ref="L216:L279" si="207">R$2* $M216</f>
        <v>90.193947657047474</v>
      </c>
      <c r="M216" s="7">
        <f t="shared" ref="M216:M279" si="208">M215*POWER(1 + $I$2, 1/12)</f>
        <v>1.4875634591807538</v>
      </c>
      <c r="N216" s="27">
        <f t="shared" si="195"/>
        <v>744.10006817064175</v>
      </c>
      <c r="O216" s="7">
        <f t="shared" ref="O216:O279" si="209">O215*POWER(1 + $H$2, 1/12)</f>
        <v>2.1917678896592041</v>
      </c>
      <c r="P216" s="27">
        <f t="shared" ref="P216:P279" si="210">$M$2 * O216</f>
        <v>3506.8286234547268</v>
      </c>
      <c r="Q216" s="27">
        <f t="shared" ref="Q216:Q279" si="211" xml:space="preserve"> P216 * (1-$J$2)</f>
        <v>3331.4871922819902</v>
      </c>
      <c r="R216" s="7">
        <f t="shared" ref="R216:R279" si="212">R215*POWER(1+G$2, 1/12)</f>
        <v>2.1917678896592041</v>
      </c>
      <c r="S216" s="27">
        <f t="shared" si="199"/>
        <v>501914.84673195775</v>
      </c>
      <c r="T216" s="27">
        <f t="shared" ref="T216:T279" si="213">Q216-N216-B216</f>
        <v>1610.4904057832507</v>
      </c>
      <c r="U216" s="27">
        <f t="shared" si="153"/>
        <v>124083.30208454771</v>
      </c>
      <c r="V216" s="7">
        <f>-SUM(T$24:T216)/T$23</f>
        <v>10.966530287915486</v>
      </c>
      <c r="W216" s="27">
        <f t="shared" si="200"/>
        <v>0</v>
      </c>
      <c r="X216" s="27">
        <f t="shared" si="154"/>
        <v>185492.77445109957</v>
      </c>
      <c r="Y216" s="7">
        <f>-SUM(W$24:W216)/W$23</f>
        <v>15.899018028200768</v>
      </c>
      <c r="Z216" s="29"/>
      <c r="AA216" s="27">
        <f t="shared" si="155"/>
        <v>976.89671832809768</v>
      </c>
      <c r="AB216" s="27">
        <f t="shared" si="156"/>
        <v>377.997023162191</v>
      </c>
      <c r="AC216" s="27">
        <f t="shared" si="157"/>
        <v>598.89969516590668</v>
      </c>
      <c r="AD216" s="27">
        <f t="shared" si="158"/>
        <v>129000.07967472797</v>
      </c>
      <c r="AE216" s="27">
        <f t="shared" si="159"/>
        <v>99999.920325271902</v>
      </c>
      <c r="AF216" s="27">
        <f t="shared" si="160"/>
        <v>372914.76705722965</v>
      </c>
      <c r="AG216" s="27">
        <f t="shared" si="161"/>
        <v>0</v>
      </c>
      <c r="AH216" s="27">
        <f t="shared" si="162"/>
        <v>112.74243457130935</v>
      </c>
      <c r="AI216" s="27">
        <f t="shared" si="163"/>
        <v>338.22730371392805</v>
      </c>
      <c r="AJ216" s="27">
        <f t="shared" si="164"/>
        <v>202.93638222835685</v>
      </c>
      <c r="AK216" s="27">
        <f t="shared" si="165"/>
        <v>90.193947657047474</v>
      </c>
      <c r="AL216" s="7">
        <f t="shared" si="166"/>
        <v>1.4875634591807538</v>
      </c>
      <c r="AM216" s="27">
        <f t="shared" si="196"/>
        <v>744.10006817064175</v>
      </c>
      <c r="AN216" s="7">
        <f t="shared" si="167"/>
        <v>2.1917678896592041</v>
      </c>
      <c r="AO216" s="27">
        <f t="shared" si="168"/>
        <v>3506.8286234547268</v>
      </c>
      <c r="AP216" s="27">
        <f t="shared" si="169"/>
        <v>3331.4871922819902</v>
      </c>
      <c r="AQ216" s="7">
        <f t="shared" si="170"/>
        <v>2.1917678896592041</v>
      </c>
      <c r="AR216" s="27">
        <f t="shared" si="171"/>
        <v>501914.84673195775</v>
      </c>
      <c r="AS216" s="27">
        <f t="shared" si="172"/>
        <v>1610.4904057832507</v>
      </c>
      <c r="AT216" s="27">
        <f t="shared" si="173"/>
        <v>124083.30208454771</v>
      </c>
      <c r="AU216" s="7">
        <f>-SUM(AS$24:AS216)/AS$23</f>
        <v>10.966530287915486</v>
      </c>
      <c r="AV216" s="27">
        <f t="shared" ref="AV216:AV279" si="214">IF(A216&lt;=K$3,IF(A216=K$3,AS216+AF216, AS216), 0)</f>
        <v>0</v>
      </c>
      <c r="AW216" s="27">
        <f t="shared" si="174"/>
        <v>185492.77445109957</v>
      </c>
      <c r="AX216" s="7">
        <f>-SUM(AV$24:AV216)/AV$23</f>
        <v>15.899018028200768</v>
      </c>
      <c r="AY216" s="28"/>
      <c r="AZ216" s="27">
        <f t="shared" si="175"/>
        <v>976.89671832809768</v>
      </c>
      <c r="BA216" s="27">
        <f t="shared" si="176"/>
        <v>377.997023162191</v>
      </c>
      <c r="BB216" s="27">
        <f t="shared" si="177"/>
        <v>598.89969516590668</v>
      </c>
      <c r="BC216" s="27">
        <f t="shared" si="178"/>
        <v>129000.07967472797</v>
      </c>
      <c r="BD216" s="27">
        <f t="shared" si="179"/>
        <v>99999.920325271902</v>
      </c>
      <c r="BE216" s="27">
        <f t="shared" si="180"/>
        <v>372914.76705722965</v>
      </c>
      <c r="BF216" s="27">
        <f t="shared" si="181"/>
        <v>0</v>
      </c>
      <c r="BG216" s="27">
        <f t="shared" si="182"/>
        <v>112.74243457130935</v>
      </c>
      <c r="BH216" s="27">
        <f t="shared" si="183"/>
        <v>338.22730371392805</v>
      </c>
      <c r="BI216" s="27">
        <f t="shared" si="184"/>
        <v>202.93638222835685</v>
      </c>
      <c r="BJ216" s="27">
        <f t="shared" si="185"/>
        <v>90.193947657047474</v>
      </c>
      <c r="BK216" s="7">
        <f t="shared" si="186"/>
        <v>1.4875634591807538</v>
      </c>
      <c r="BL216" s="27">
        <f t="shared" si="197"/>
        <v>744.10006817064175</v>
      </c>
      <c r="BM216" s="7">
        <f t="shared" si="187"/>
        <v>2.1917678896592041</v>
      </c>
      <c r="BN216" s="27">
        <f t="shared" si="188"/>
        <v>3506.8286234547268</v>
      </c>
      <c r="BO216" s="27">
        <f t="shared" si="189"/>
        <v>3331.4871922819902</v>
      </c>
      <c r="BP216" s="7">
        <f t="shared" si="190"/>
        <v>2.1917678896592041</v>
      </c>
      <c r="BQ216" s="27">
        <f t="shared" si="191"/>
        <v>501914.84673195775</v>
      </c>
      <c r="BR216" s="27">
        <f t="shared" si="192"/>
        <v>1610.4904057832507</v>
      </c>
      <c r="BS216" s="27">
        <f t="shared" si="193"/>
        <v>124083.30208454771</v>
      </c>
      <c r="BT216" s="7">
        <f>-SUM(BR$24:BR216)/BR$23</f>
        <v>10.966530287915486</v>
      </c>
      <c r="BU216" s="27">
        <f t="shared" ref="BU216:BU279" si="215">IF(A216&lt;=K$4,IF(A216=K$4,BR216+BE216, BR216), 0)</f>
        <v>0</v>
      </c>
      <c r="BV216" s="27">
        <f t="shared" si="194"/>
        <v>185492.77445109957</v>
      </c>
      <c r="BW216" s="7">
        <f>-SUM(BU$24:BU216)/BU$23</f>
        <v>15.899018028200768</v>
      </c>
      <c r="BX216" s="14"/>
      <c r="BY216" s="3"/>
      <c r="BZ216" s="3"/>
      <c r="CA216" s="3"/>
      <c r="CB216" s="3"/>
      <c r="CC216" s="3"/>
      <c r="CD216" s="3"/>
      <c r="CE216" s="3"/>
      <c r="CF216" s="3"/>
      <c r="CG216" s="3"/>
      <c r="CH216" s="3"/>
      <c r="CI216" s="3"/>
      <c r="CJ216" s="3"/>
      <c r="CK216" s="3"/>
      <c r="CL216" s="3"/>
      <c r="CM216" s="3"/>
      <c r="CN216" s="3"/>
      <c r="CO216" s="3"/>
    </row>
    <row r="217" spans="1:93" x14ac:dyDescent="0.25">
      <c r="A217" s="23">
        <v>194</v>
      </c>
      <c r="B217" s="27">
        <f t="shared" si="201"/>
        <v>976.89671832809768</v>
      </c>
      <c r="C217" s="27">
        <f t="shared" si="202"/>
        <v>376.25023238462376</v>
      </c>
      <c r="D217" s="27">
        <f t="shared" si="203"/>
        <v>600.64648594347398</v>
      </c>
      <c r="E217" s="27">
        <f t="shared" ref="E217:E280" si="216">E216-D217</f>
        <v>128399.43318878449</v>
      </c>
      <c r="F217" s="27">
        <f t="shared" ref="F217:F280" si="217">F216+D217</f>
        <v>100600.56681121538</v>
      </c>
      <c r="G217" s="27">
        <f t="shared" si="198"/>
        <v>375560.27675761003</v>
      </c>
      <c r="H217" s="27">
        <f t="shared" ref="H217:H280" si="218">IF((G217/L$2)&lt;0.2, N$2* $M217, 0)</f>
        <v>0</v>
      </c>
      <c r="I217" s="27">
        <f t="shared" si="204"/>
        <v>112.9746655271897</v>
      </c>
      <c r="J217" s="27">
        <f t="shared" si="205"/>
        <v>338.92399658156916</v>
      </c>
      <c r="K217" s="27">
        <f t="shared" si="206"/>
        <v>203.35439794894148</v>
      </c>
      <c r="L217" s="27">
        <f t="shared" si="207"/>
        <v>90.379732421751768</v>
      </c>
      <c r="M217" s="7">
        <f t="shared" si="208"/>
        <v>1.4906275963476672</v>
      </c>
      <c r="N217" s="27">
        <f t="shared" si="195"/>
        <v>745.63279247945218</v>
      </c>
      <c r="O217" s="7">
        <f t="shared" si="209"/>
        <v>2.2006974233467016</v>
      </c>
      <c r="P217" s="27">
        <f t="shared" si="210"/>
        <v>3521.1158773547227</v>
      </c>
      <c r="Q217" s="27">
        <f t="shared" si="211"/>
        <v>3345.0600834869865</v>
      </c>
      <c r="R217" s="7">
        <f t="shared" si="212"/>
        <v>2.2006974233467016</v>
      </c>
      <c r="S217" s="27">
        <f t="shared" si="199"/>
        <v>503959.70994639467</v>
      </c>
      <c r="T217" s="27">
        <f t="shared" si="213"/>
        <v>1622.5305726794365</v>
      </c>
      <c r="U217" s="27">
        <f t="shared" ref="U217:U280" si="219">U216+T217</f>
        <v>125705.83265722715</v>
      </c>
      <c r="V217" s="7">
        <f>-SUM(T$24:T217)/T$23</f>
        <v>11.096854028692951</v>
      </c>
      <c r="W217" s="27">
        <f t="shared" si="200"/>
        <v>0</v>
      </c>
      <c r="X217" s="27">
        <f t="shared" ref="X217:X280" si="220">X216+W217</f>
        <v>185492.77445109957</v>
      </c>
      <c r="Y217" s="7">
        <f>-SUM(W$24:W217)/W$23</f>
        <v>15.899018028200768</v>
      </c>
      <c r="Z217" s="29"/>
      <c r="AA217" s="27">
        <f t="shared" ref="AA217:AA280" si="221">PMT(E$3/12, C$3, -AD$23)</f>
        <v>976.89671832809768</v>
      </c>
      <c r="AB217" s="27">
        <f t="shared" ref="AB217:AB280" si="222">IPMT(E$3/12, A217, C$3, -AD$23)</f>
        <v>376.25023238462376</v>
      </c>
      <c r="AC217" s="27">
        <f t="shared" ref="AC217:AC280" si="223">PPMT(E$3/12, A217, C$3, -AD$23)</f>
        <v>600.64648594347398</v>
      </c>
      <c r="AD217" s="27">
        <f t="shared" ref="AD217:AD280" si="224">AD216-AC217</f>
        <v>128399.43318878449</v>
      </c>
      <c r="AE217" s="27">
        <f t="shared" ref="AE217:AE280" si="225">AE216+AC217</f>
        <v>100600.56681121538</v>
      </c>
      <c r="AF217" s="27">
        <f t="shared" ref="AF217:AF280" si="226">AE217+AR217-L$3</f>
        <v>375560.27675761003</v>
      </c>
      <c r="AG217" s="27">
        <f t="shared" ref="AG217:AG280" si="227">IF((AF217/L$3)&lt;0.2, N$3* $AL217, 0)</f>
        <v>0</v>
      </c>
      <c r="AH217" s="27">
        <f t="shared" ref="AH217:AH280" si="228">O$3* $AL217</f>
        <v>112.9746655271897</v>
      </c>
      <c r="AI217" s="27">
        <f t="shared" ref="AI217:AI280" si="229">P$3* $AL217</f>
        <v>338.92399658156916</v>
      </c>
      <c r="AJ217" s="27">
        <f t="shared" ref="AJ217:AJ280" si="230">Q$3* $AL217</f>
        <v>203.35439794894148</v>
      </c>
      <c r="AK217" s="27">
        <f t="shared" ref="AK217:AK280" si="231">R$3* $AL217</f>
        <v>90.379732421751768</v>
      </c>
      <c r="AL217" s="7">
        <f t="shared" ref="AL217:AL280" si="232">AL216*POWER(1 + $I$3, 1/12)</f>
        <v>1.4906275963476672</v>
      </c>
      <c r="AM217" s="27">
        <f t="shared" si="196"/>
        <v>745.63279247945218</v>
      </c>
      <c r="AN217" s="7">
        <f t="shared" ref="AN217:AN280" si="233">AN216*POWER(1 + $H$3, 1/12)</f>
        <v>2.2006974233467016</v>
      </c>
      <c r="AO217" s="27">
        <f t="shared" ref="AO217:AO280" si="234">$M$3 * AN217</f>
        <v>3521.1158773547227</v>
      </c>
      <c r="AP217" s="27">
        <f t="shared" ref="AP217:AP280" si="235" xml:space="preserve"> AO217 * (1-$J$3)</f>
        <v>3345.0600834869865</v>
      </c>
      <c r="AQ217" s="7">
        <f t="shared" ref="AQ217:AQ280" si="236">AQ216*POWER(1+G$3, 1/12)</f>
        <v>2.2006974233467016</v>
      </c>
      <c r="AR217" s="27">
        <f t="shared" ref="AR217:AR280" si="237">L$3*AQ217</f>
        <v>503959.70994639467</v>
      </c>
      <c r="AS217" s="27">
        <f t="shared" ref="AS217:AS280" si="238">AP217-AM217-AA217</f>
        <v>1622.5305726794365</v>
      </c>
      <c r="AT217" s="27">
        <f t="shared" ref="AT217:AT280" si="239">AT216+AS217</f>
        <v>125705.83265722715</v>
      </c>
      <c r="AU217" s="7">
        <f>-SUM(AS$24:AS217)/AS$23</f>
        <v>11.096854028692951</v>
      </c>
      <c r="AV217" s="27">
        <f t="shared" si="214"/>
        <v>0</v>
      </c>
      <c r="AW217" s="27">
        <f t="shared" ref="AW217:AW280" si="240">AW216+AV217</f>
        <v>185492.77445109957</v>
      </c>
      <c r="AX217" s="7">
        <f>-SUM(AV$24:AV217)/AV$23</f>
        <v>15.899018028200768</v>
      </c>
      <c r="AY217" s="28"/>
      <c r="AZ217" s="27">
        <f t="shared" ref="AZ217:AZ280" si="241">PMT(E$4/12, C$4, -BC$23)</f>
        <v>976.89671832809768</v>
      </c>
      <c r="BA217" s="27">
        <f t="shared" ref="BA217:BA280" si="242">IPMT(E$4/12, A217, C$4, -BC$23)</f>
        <v>376.25023238462376</v>
      </c>
      <c r="BB217" s="27">
        <f t="shared" ref="BB217:BB280" si="243">PPMT(E$4/12, A217, C$4, -BC$23)</f>
        <v>600.64648594347398</v>
      </c>
      <c r="BC217" s="27">
        <f t="shared" ref="BC217:BC280" si="244">BC216-BB217</f>
        <v>128399.43318878449</v>
      </c>
      <c r="BD217" s="27">
        <f t="shared" ref="BD217:BD280" si="245">BD216+BB217</f>
        <v>100600.56681121538</v>
      </c>
      <c r="BE217" s="27">
        <f t="shared" ref="BE217:BE280" si="246">BD217+BQ217-L$4</f>
        <v>375560.27675761003</v>
      </c>
      <c r="BF217" s="27">
        <f t="shared" ref="BF217:BF280" si="247">IF((BE217/L$4)&lt;0.2, N$4* $M217, 0)</f>
        <v>0</v>
      </c>
      <c r="BG217" s="27">
        <f t="shared" ref="BG217:BG280" si="248">O$4* $M217</f>
        <v>112.9746655271897</v>
      </c>
      <c r="BH217" s="27">
        <f t="shared" ref="BH217:BH280" si="249">P$4* $BK217</f>
        <v>338.92399658156916</v>
      </c>
      <c r="BI217" s="27">
        <f t="shared" ref="BI217:BI280" si="250">Q$4* $BK217</f>
        <v>203.35439794894148</v>
      </c>
      <c r="BJ217" s="27">
        <f t="shared" ref="BJ217:BJ280" si="251">R$4* $BK217</f>
        <v>90.379732421751768</v>
      </c>
      <c r="BK217" s="7">
        <f t="shared" ref="BK217:BK280" si="252">BK216*POWER(1 + $I$4, 1/12)</f>
        <v>1.4906275963476672</v>
      </c>
      <c r="BL217" s="27">
        <f t="shared" si="197"/>
        <v>745.63279247945218</v>
      </c>
      <c r="BM217" s="7">
        <f t="shared" ref="BM217:BM280" si="253">BM216*POWER(1 + $H$4, 1/12)</f>
        <v>2.2006974233467016</v>
      </c>
      <c r="BN217" s="27">
        <f t="shared" ref="BN217:BN280" si="254">$M$4 * BM217</f>
        <v>3521.1158773547227</v>
      </c>
      <c r="BO217" s="27">
        <f t="shared" ref="BO217:BO280" si="255" xml:space="preserve"> BN217 * (1-$J$4)</f>
        <v>3345.0600834869865</v>
      </c>
      <c r="BP217" s="7">
        <f t="shared" ref="BP217:BP280" si="256">BP216*POWER(1+G$4, 1/12)</f>
        <v>2.2006974233467016</v>
      </c>
      <c r="BQ217" s="27">
        <f t="shared" ref="BQ217:BQ280" si="257">L$4*BP217</f>
        <v>503959.70994639467</v>
      </c>
      <c r="BR217" s="27">
        <f t="shared" ref="BR217:BR280" si="258">BO217-BL217-AZ217</f>
        <v>1622.5305726794365</v>
      </c>
      <c r="BS217" s="27">
        <f t="shared" ref="BS217:BS280" si="259">BS216+BR217</f>
        <v>125705.83265722715</v>
      </c>
      <c r="BT217" s="7">
        <f>-SUM(BR$24:BR217)/BR$23</f>
        <v>11.096854028692951</v>
      </c>
      <c r="BU217" s="27">
        <f t="shared" si="215"/>
        <v>0</v>
      </c>
      <c r="BV217" s="27">
        <f t="shared" ref="BV217:BV280" si="260">BV216+BU217</f>
        <v>185492.77445109957</v>
      </c>
      <c r="BW217" s="7">
        <f>-SUM(BU$24:BU217)/BU$23</f>
        <v>15.899018028200768</v>
      </c>
      <c r="BX217" s="14"/>
      <c r="BY217" s="3"/>
      <c r="BZ217" s="3"/>
      <c r="CA217" s="3"/>
      <c r="CB217" s="3"/>
      <c r="CC217" s="3"/>
      <c r="CD217" s="3"/>
      <c r="CE217" s="3"/>
      <c r="CF217" s="3"/>
      <c r="CG217" s="3"/>
      <c r="CH217" s="3"/>
      <c r="CI217" s="3"/>
      <c r="CJ217" s="3"/>
      <c r="CK217" s="3"/>
      <c r="CL217" s="3"/>
      <c r="CM217" s="3"/>
      <c r="CN217" s="3"/>
      <c r="CO217" s="3"/>
    </row>
    <row r="218" spans="1:93" x14ac:dyDescent="0.25">
      <c r="A218" s="23">
        <v>195</v>
      </c>
      <c r="B218" s="27">
        <f t="shared" si="201"/>
        <v>976.89671832809768</v>
      </c>
      <c r="C218" s="27">
        <f t="shared" si="202"/>
        <v>374.49834680062202</v>
      </c>
      <c r="D218" s="27">
        <f t="shared" si="203"/>
        <v>602.39837152747577</v>
      </c>
      <c r="E218" s="27">
        <f t="shared" si="216"/>
        <v>127797.03481725701</v>
      </c>
      <c r="F218" s="27">
        <f t="shared" si="217"/>
        <v>101202.96518274286</v>
      </c>
      <c r="G218" s="27">
        <f t="shared" si="198"/>
        <v>378215.8693694307</v>
      </c>
      <c r="H218" s="27">
        <f t="shared" si="218"/>
        <v>0</v>
      </c>
      <c r="I218" s="27">
        <f t="shared" si="204"/>
        <v>113.20737484081597</v>
      </c>
      <c r="J218" s="27">
        <f t="shared" si="205"/>
        <v>339.6221245224479</v>
      </c>
      <c r="K218" s="27">
        <f t="shared" si="206"/>
        <v>203.77327471346877</v>
      </c>
      <c r="L218" s="27">
        <f t="shared" si="207"/>
        <v>90.565899872652778</v>
      </c>
      <c r="M218" s="7">
        <f t="shared" si="208"/>
        <v>1.4936980451354527</v>
      </c>
      <c r="N218" s="27">
        <f t="shared" ref="N218:N281" si="261">SUM(H218:L218)</f>
        <v>747.16867394938549</v>
      </c>
      <c r="O218" s="7">
        <f t="shared" si="209"/>
        <v>2.209663337059772</v>
      </c>
      <c r="P218" s="27">
        <f t="shared" si="210"/>
        <v>3535.4613392956353</v>
      </c>
      <c r="Q218" s="27">
        <f t="shared" si="211"/>
        <v>3358.6882723308536</v>
      </c>
      <c r="R218" s="7">
        <f t="shared" si="212"/>
        <v>2.209663337059772</v>
      </c>
      <c r="S218" s="27">
        <f t="shared" si="199"/>
        <v>506012.90418668778</v>
      </c>
      <c r="T218" s="27">
        <f t="shared" si="213"/>
        <v>1634.6228800533706</v>
      </c>
      <c r="U218" s="27">
        <f t="shared" si="219"/>
        <v>127340.45553728052</v>
      </c>
      <c r="V218" s="7">
        <f>-SUM(T$24:T218)/T$23</f>
        <v>11.228149039139003</v>
      </c>
      <c r="W218" s="27">
        <f t="shared" si="200"/>
        <v>0</v>
      </c>
      <c r="X218" s="27">
        <f t="shared" si="220"/>
        <v>185492.77445109957</v>
      </c>
      <c r="Y218" s="7">
        <f>-SUM(W$24:W218)/W$23</f>
        <v>15.899018028200768</v>
      </c>
      <c r="Z218" s="29"/>
      <c r="AA218" s="27">
        <f t="shared" si="221"/>
        <v>976.89671832809768</v>
      </c>
      <c r="AB218" s="27">
        <f t="shared" si="222"/>
        <v>374.49834680062202</v>
      </c>
      <c r="AC218" s="27">
        <f t="shared" si="223"/>
        <v>602.39837152747577</v>
      </c>
      <c r="AD218" s="27">
        <f t="shared" si="224"/>
        <v>127797.03481725701</v>
      </c>
      <c r="AE218" s="27">
        <f t="shared" si="225"/>
        <v>101202.96518274286</v>
      </c>
      <c r="AF218" s="27">
        <f t="shared" si="226"/>
        <v>378215.8693694307</v>
      </c>
      <c r="AG218" s="27">
        <f t="shared" si="227"/>
        <v>0</v>
      </c>
      <c r="AH218" s="27">
        <f t="shared" si="228"/>
        <v>113.20737484081597</v>
      </c>
      <c r="AI218" s="27">
        <f t="shared" si="229"/>
        <v>339.6221245224479</v>
      </c>
      <c r="AJ218" s="27">
        <f t="shared" si="230"/>
        <v>203.77327471346877</v>
      </c>
      <c r="AK218" s="27">
        <f t="shared" si="231"/>
        <v>90.565899872652778</v>
      </c>
      <c r="AL218" s="7">
        <f t="shared" si="232"/>
        <v>1.4936980451354527</v>
      </c>
      <c r="AM218" s="27">
        <f t="shared" ref="AM218:AM281" si="262">SUM(AG218:AK218)</f>
        <v>747.16867394938549</v>
      </c>
      <c r="AN218" s="7">
        <f t="shared" si="233"/>
        <v>2.209663337059772</v>
      </c>
      <c r="AO218" s="27">
        <f t="shared" si="234"/>
        <v>3535.4613392956353</v>
      </c>
      <c r="AP218" s="27">
        <f t="shared" si="235"/>
        <v>3358.6882723308536</v>
      </c>
      <c r="AQ218" s="7">
        <f t="shared" si="236"/>
        <v>2.209663337059772</v>
      </c>
      <c r="AR218" s="27">
        <f t="shared" si="237"/>
        <v>506012.90418668778</v>
      </c>
      <c r="AS218" s="27">
        <f t="shared" si="238"/>
        <v>1634.6228800533706</v>
      </c>
      <c r="AT218" s="27">
        <f t="shared" si="239"/>
        <v>127340.45553728052</v>
      </c>
      <c r="AU218" s="7">
        <f>-SUM(AS$24:AS218)/AS$23</f>
        <v>11.228149039139003</v>
      </c>
      <c r="AV218" s="27">
        <f t="shared" si="214"/>
        <v>0</v>
      </c>
      <c r="AW218" s="27">
        <f t="shared" si="240"/>
        <v>185492.77445109957</v>
      </c>
      <c r="AX218" s="7">
        <f>-SUM(AV$24:AV218)/AV$23</f>
        <v>15.899018028200768</v>
      </c>
      <c r="AY218" s="28"/>
      <c r="AZ218" s="27">
        <f t="shared" si="241"/>
        <v>976.89671832809768</v>
      </c>
      <c r="BA218" s="27">
        <f t="shared" si="242"/>
        <v>374.49834680062202</v>
      </c>
      <c r="BB218" s="27">
        <f t="shared" si="243"/>
        <v>602.39837152747577</v>
      </c>
      <c r="BC218" s="27">
        <f t="shared" si="244"/>
        <v>127797.03481725701</v>
      </c>
      <c r="BD218" s="27">
        <f t="shared" si="245"/>
        <v>101202.96518274286</v>
      </c>
      <c r="BE218" s="27">
        <f t="shared" si="246"/>
        <v>378215.8693694307</v>
      </c>
      <c r="BF218" s="27">
        <f t="shared" si="247"/>
        <v>0</v>
      </c>
      <c r="BG218" s="27">
        <f t="shared" si="248"/>
        <v>113.20737484081597</v>
      </c>
      <c r="BH218" s="27">
        <f t="shared" si="249"/>
        <v>339.6221245224479</v>
      </c>
      <c r="BI218" s="27">
        <f t="shared" si="250"/>
        <v>203.77327471346877</v>
      </c>
      <c r="BJ218" s="27">
        <f t="shared" si="251"/>
        <v>90.565899872652778</v>
      </c>
      <c r="BK218" s="7">
        <f t="shared" si="252"/>
        <v>1.4936980451354527</v>
      </c>
      <c r="BL218" s="27">
        <f t="shared" ref="BL218:BL281" si="263">SUM(BF218:BJ218)</f>
        <v>747.16867394938549</v>
      </c>
      <c r="BM218" s="7">
        <f t="shared" si="253"/>
        <v>2.209663337059772</v>
      </c>
      <c r="BN218" s="27">
        <f t="shared" si="254"/>
        <v>3535.4613392956353</v>
      </c>
      <c r="BO218" s="27">
        <f t="shared" si="255"/>
        <v>3358.6882723308536</v>
      </c>
      <c r="BP218" s="7">
        <f t="shared" si="256"/>
        <v>2.209663337059772</v>
      </c>
      <c r="BQ218" s="27">
        <f t="shared" si="257"/>
        <v>506012.90418668778</v>
      </c>
      <c r="BR218" s="27">
        <f t="shared" si="258"/>
        <v>1634.6228800533706</v>
      </c>
      <c r="BS218" s="27">
        <f t="shared" si="259"/>
        <v>127340.45553728052</v>
      </c>
      <c r="BT218" s="7">
        <f>-SUM(BR$24:BR218)/BR$23</f>
        <v>11.228149039139003</v>
      </c>
      <c r="BU218" s="27">
        <f t="shared" si="215"/>
        <v>0</v>
      </c>
      <c r="BV218" s="27">
        <f t="shared" si="260"/>
        <v>185492.77445109957</v>
      </c>
      <c r="BW218" s="7">
        <f>-SUM(BU$24:BU218)/BU$23</f>
        <v>15.899018028200768</v>
      </c>
      <c r="BX218" s="14"/>
      <c r="BY218" s="3"/>
      <c r="BZ218" s="3"/>
      <c r="CA218" s="3"/>
      <c r="CB218" s="3"/>
      <c r="CC218" s="3"/>
      <c r="CD218" s="3"/>
      <c r="CE218" s="3"/>
      <c r="CF218" s="3"/>
      <c r="CG218" s="3"/>
      <c r="CH218" s="3"/>
      <c r="CI218" s="3"/>
      <c r="CJ218" s="3"/>
      <c r="CK218" s="3"/>
      <c r="CL218" s="3"/>
      <c r="CM218" s="3"/>
      <c r="CN218" s="3"/>
      <c r="CO218" s="3"/>
    </row>
    <row r="219" spans="1:93" x14ac:dyDescent="0.25">
      <c r="A219" s="23">
        <v>196</v>
      </c>
      <c r="B219" s="27">
        <f t="shared" si="201"/>
        <v>976.89671832809768</v>
      </c>
      <c r="C219" s="27">
        <f t="shared" si="202"/>
        <v>372.74135155033349</v>
      </c>
      <c r="D219" s="27">
        <f t="shared" si="203"/>
        <v>604.15536677776424</v>
      </c>
      <c r="E219" s="27">
        <f t="shared" si="216"/>
        <v>127192.87945047925</v>
      </c>
      <c r="F219" s="27">
        <f t="shared" si="217"/>
        <v>101807.12054952062</v>
      </c>
      <c r="G219" s="27">
        <f t="shared" si="198"/>
        <v>380881.58394398843</v>
      </c>
      <c r="H219" s="27">
        <f t="shared" si="218"/>
        <v>0</v>
      </c>
      <c r="I219" s="27">
        <f t="shared" si="204"/>
        <v>113.44056349752675</v>
      </c>
      <c r="J219" s="27">
        <f t="shared" si="205"/>
        <v>340.32169049258027</v>
      </c>
      <c r="K219" s="27">
        <f t="shared" si="206"/>
        <v>204.19301429554818</v>
      </c>
      <c r="L219" s="27">
        <f t="shared" si="207"/>
        <v>90.7524507980214</v>
      </c>
      <c r="M219" s="7">
        <f t="shared" si="208"/>
        <v>1.4967748185450158</v>
      </c>
      <c r="N219" s="27">
        <f t="shared" si="261"/>
        <v>748.70771908367658</v>
      </c>
      <c r="O219" s="7">
        <f t="shared" si="209"/>
        <v>2.2186657790151432</v>
      </c>
      <c r="P219" s="27">
        <f t="shared" si="210"/>
        <v>3549.8652464242291</v>
      </c>
      <c r="Q219" s="27">
        <f t="shared" si="211"/>
        <v>3372.3719841030174</v>
      </c>
      <c r="R219" s="7">
        <f t="shared" si="212"/>
        <v>2.2186657790151432</v>
      </c>
      <c r="S219" s="27">
        <f t="shared" si="199"/>
        <v>508074.46339446778</v>
      </c>
      <c r="T219" s="27">
        <f t="shared" si="213"/>
        <v>1646.7675466912431</v>
      </c>
      <c r="U219" s="27">
        <f t="shared" si="219"/>
        <v>128987.22308397177</v>
      </c>
      <c r="V219" s="7">
        <f>-SUM(T$24:T219)/T$23</f>
        <v>11.360419524817013</v>
      </c>
      <c r="W219" s="27">
        <f t="shared" si="200"/>
        <v>0</v>
      </c>
      <c r="X219" s="27">
        <f t="shared" si="220"/>
        <v>185492.77445109957</v>
      </c>
      <c r="Y219" s="7">
        <f>-SUM(W$24:W219)/W$23</f>
        <v>15.899018028200768</v>
      </c>
      <c r="Z219" s="29"/>
      <c r="AA219" s="27">
        <f t="shared" si="221"/>
        <v>976.89671832809768</v>
      </c>
      <c r="AB219" s="27">
        <f t="shared" si="222"/>
        <v>372.74135155033349</v>
      </c>
      <c r="AC219" s="27">
        <f t="shared" si="223"/>
        <v>604.15536677776424</v>
      </c>
      <c r="AD219" s="27">
        <f t="shared" si="224"/>
        <v>127192.87945047925</v>
      </c>
      <c r="AE219" s="27">
        <f t="shared" si="225"/>
        <v>101807.12054952062</v>
      </c>
      <c r="AF219" s="27">
        <f t="shared" si="226"/>
        <v>380881.58394398843</v>
      </c>
      <c r="AG219" s="27">
        <f t="shared" si="227"/>
        <v>0</v>
      </c>
      <c r="AH219" s="27">
        <f t="shared" si="228"/>
        <v>113.44056349752675</v>
      </c>
      <c r="AI219" s="27">
        <f t="shared" si="229"/>
        <v>340.32169049258027</v>
      </c>
      <c r="AJ219" s="27">
        <f t="shared" si="230"/>
        <v>204.19301429554818</v>
      </c>
      <c r="AK219" s="27">
        <f t="shared" si="231"/>
        <v>90.7524507980214</v>
      </c>
      <c r="AL219" s="7">
        <f t="shared" si="232"/>
        <v>1.4967748185450158</v>
      </c>
      <c r="AM219" s="27">
        <f t="shared" si="262"/>
        <v>748.70771908367658</v>
      </c>
      <c r="AN219" s="7">
        <f t="shared" si="233"/>
        <v>2.2186657790151432</v>
      </c>
      <c r="AO219" s="27">
        <f t="shared" si="234"/>
        <v>3549.8652464242291</v>
      </c>
      <c r="AP219" s="27">
        <f t="shared" si="235"/>
        <v>3372.3719841030174</v>
      </c>
      <c r="AQ219" s="7">
        <f t="shared" si="236"/>
        <v>2.2186657790151432</v>
      </c>
      <c r="AR219" s="27">
        <f t="shared" si="237"/>
        <v>508074.46339446778</v>
      </c>
      <c r="AS219" s="27">
        <f t="shared" si="238"/>
        <v>1646.7675466912431</v>
      </c>
      <c r="AT219" s="27">
        <f t="shared" si="239"/>
        <v>128987.22308397177</v>
      </c>
      <c r="AU219" s="7">
        <f>-SUM(AS$24:AS219)/AS$23</f>
        <v>11.360419524817013</v>
      </c>
      <c r="AV219" s="27">
        <f t="shared" si="214"/>
        <v>0</v>
      </c>
      <c r="AW219" s="27">
        <f t="shared" si="240"/>
        <v>185492.77445109957</v>
      </c>
      <c r="AX219" s="7">
        <f>-SUM(AV$24:AV219)/AV$23</f>
        <v>15.899018028200768</v>
      </c>
      <c r="AY219" s="28"/>
      <c r="AZ219" s="27">
        <f t="shared" si="241"/>
        <v>976.89671832809768</v>
      </c>
      <c r="BA219" s="27">
        <f t="shared" si="242"/>
        <v>372.74135155033349</v>
      </c>
      <c r="BB219" s="27">
        <f t="shared" si="243"/>
        <v>604.15536677776424</v>
      </c>
      <c r="BC219" s="27">
        <f t="shared" si="244"/>
        <v>127192.87945047925</v>
      </c>
      <c r="BD219" s="27">
        <f t="shared" si="245"/>
        <v>101807.12054952062</v>
      </c>
      <c r="BE219" s="27">
        <f t="shared" si="246"/>
        <v>380881.58394398843</v>
      </c>
      <c r="BF219" s="27">
        <f t="shared" si="247"/>
        <v>0</v>
      </c>
      <c r="BG219" s="27">
        <f t="shared" si="248"/>
        <v>113.44056349752675</v>
      </c>
      <c r="BH219" s="27">
        <f t="shared" si="249"/>
        <v>340.32169049258027</v>
      </c>
      <c r="BI219" s="27">
        <f t="shared" si="250"/>
        <v>204.19301429554818</v>
      </c>
      <c r="BJ219" s="27">
        <f t="shared" si="251"/>
        <v>90.7524507980214</v>
      </c>
      <c r="BK219" s="7">
        <f t="shared" si="252"/>
        <v>1.4967748185450158</v>
      </c>
      <c r="BL219" s="27">
        <f t="shared" si="263"/>
        <v>748.70771908367658</v>
      </c>
      <c r="BM219" s="7">
        <f t="shared" si="253"/>
        <v>2.2186657790151432</v>
      </c>
      <c r="BN219" s="27">
        <f t="shared" si="254"/>
        <v>3549.8652464242291</v>
      </c>
      <c r="BO219" s="27">
        <f t="shared" si="255"/>
        <v>3372.3719841030174</v>
      </c>
      <c r="BP219" s="7">
        <f t="shared" si="256"/>
        <v>2.2186657790151432</v>
      </c>
      <c r="BQ219" s="27">
        <f t="shared" si="257"/>
        <v>508074.46339446778</v>
      </c>
      <c r="BR219" s="27">
        <f t="shared" si="258"/>
        <v>1646.7675466912431</v>
      </c>
      <c r="BS219" s="27">
        <f t="shared" si="259"/>
        <v>128987.22308397177</v>
      </c>
      <c r="BT219" s="7">
        <f>-SUM(BR$24:BR219)/BR$23</f>
        <v>11.360419524817013</v>
      </c>
      <c r="BU219" s="27">
        <f t="shared" si="215"/>
        <v>0</v>
      </c>
      <c r="BV219" s="27">
        <f t="shared" si="260"/>
        <v>185492.77445109957</v>
      </c>
      <c r="BW219" s="7">
        <f>-SUM(BU$24:BU219)/BU$23</f>
        <v>15.899018028200768</v>
      </c>
      <c r="BX219" s="14"/>
      <c r="BY219" s="3"/>
      <c r="BZ219" s="3"/>
      <c r="CA219" s="3"/>
      <c r="CB219" s="3"/>
      <c r="CC219" s="3"/>
      <c r="CD219" s="3"/>
      <c r="CE219" s="3"/>
      <c r="CF219" s="3"/>
      <c r="CG219" s="3"/>
      <c r="CH219" s="3"/>
      <c r="CI219" s="3"/>
      <c r="CJ219" s="3"/>
      <c r="CK219" s="3"/>
      <c r="CL219" s="3"/>
      <c r="CM219" s="3"/>
      <c r="CN219" s="3"/>
      <c r="CO219" s="3"/>
    </row>
    <row r="220" spans="1:93" x14ac:dyDescent="0.25">
      <c r="A220" s="23">
        <v>197</v>
      </c>
      <c r="B220" s="27">
        <f t="shared" si="201"/>
        <v>976.89671832809768</v>
      </c>
      <c r="C220" s="27">
        <f t="shared" si="202"/>
        <v>370.97923173056506</v>
      </c>
      <c r="D220" s="27">
        <f t="shared" si="203"/>
        <v>605.91748659753273</v>
      </c>
      <c r="E220" s="27">
        <f t="shared" si="216"/>
        <v>126586.96196388171</v>
      </c>
      <c r="F220" s="27">
        <f t="shared" si="217"/>
        <v>102413.03803611816</v>
      </c>
      <c r="G220" s="27">
        <f t="shared" si="198"/>
        <v>383557.45968576567</v>
      </c>
      <c r="H220" s="27">
        <f t="shared" si="218"/>
        <v>0</v>
      </c>
      <c r="I220" s="27">
        <f t="shared" si="204"/>
        <v>113.67423248469036</v>
      </c>
      <c r="J220" s="27">
        <f t="shared" si="205"/>
        <v>341.02269745407114</v>
      </c>
      <c r="K220" s="27">
        <f t="shared" si="206"/>
        <v>204.61361847244268</v>
      </c>
      <c r="L220" s="27">
        <f t="shared" si="207"/>
        <v>90.939385987752289</v>
      </c>
      <c r="M220" s="7">
        <f t="shared" si="208"/>
        <v>1.4998579296040422</v>
      </c>
      <c r="N220" s="27">
        <f t="shared" si="261"/>
        <v>750.2499343989565</v>
      </c>
      <c r="O220" s="7">
        <f t="shared" si="209"/>
        <v>2.2277048980333953</v>
      </c>
      <c r="P220" s="27">
        <f t="shared" si="210"/>
        <v>3564.3278368534325</v>
      </c>
      <c r="Q220" s="27">
        <f t="shared" si="211"/>
        <v>3386.1114450107607</v>
      </c>
      <c r="R220" s="7">
        <f t="shared" si="212"/>
        <v>2.2277048980333953</v>
      </c>
      <c r="S220" s="27">
        <f t="shared" si="199"/>
        <v>510144.42164964753</v>
      </c>
      <c r="T220" s="27">
        <f t="shared" si="213"/>
        <v>1658.9647922837064</v>
      </c>
      <c r="U220" s="27">
        <f t="shared" si="219"/>
        <v>130646.18787625547</v>
      </c>
      <c r="V220" s="7">
        <f>-SUM(T$24:T220)/T$23</f>
        <v>11.493669708936189</v>
      </c>
      <c r="W220" s="27">
        <f t="shared" si="200"/>
        <v>0</v>
      </c>
      <c r="X220" s="27">
        <f t="shared" si="220"/>
        <v>185492.77445109957</v>
      </c>
      <c r="Y220" s="7">
        <f>-SUM(W$24:W220)/W$23</f>
        <v>15.899018028200768</v>
      </c>
      <c r="Z220" s="29"/>
      <c r="AA220" s="27">
        <f t="shared" si="221"/>
        <v>976.89671832809768</v>
      </c>
      <c r="AB220" s="27">
        <f t="shared" si="222"/>
        <v>370.97923173056506</v>
      </c>
      <c r="AC220" s="27">
        <f t="shared" si="223"/>
        <v>605.91748659753273</v>
      </c>
      <c r="AD220" s="27">
        <f t="shared" si="224"/>
        <v>126586.96196388171</v>
      </c>
      <c r="AE220" s="27">
        <f t="shared" si="225"/>
        <v>102413.03803611816</v>
      </c>
      <c r="AF220" s="27">
        <f t="shared" si="226"/>
        <v>383557.45968576567</v>
      </c>
      <c r="AG220" s="27">
        <f t="shared" si="227"/>
        <v>0</v>
      </c>
      <c r="AH220" s="27">
        <f t="shared" si="228"/>
        <v>113.67423248469036</v>
      </c>
      <c r="AI220" s="27">
        <f t="shared" si="229"/>
        <v>341.02269745407114</v>
      </c>
      <c r="AJ220" s="27">
        <f t="shared" si="230"/>
        <v>204.61361847244268</v>
      </c>
      <c r="AK220" s="27">
        <f t="shared" si="231"/>
        <v>90.939385987752289</v>
      </c>
      <c r="AL220" s="7">
        <f t="shared" si="232"/>
        <v>1.4998579296040422</v>
      </c>
      <c r="AM220" s="27">
        <f t="shared" si="262"/>
        <v>750.2499343989565</v>
      </c>
      <c r="AN220" s="7">
        <f t="shared" si="233"/>
        <v>2.2277048980333953</v>
      </c>
      <c r="AO220" s="27">
        <f t="shared" si="234"/>
        <v>3564.3278368534325</v>
      </c>
      <c r="AP220" s="27">
        <f t="shared" si="235"/>
        <v>3386.1114450107607</v>
      </c>
      <c r="AQ220" s="7">
        <f t="shared" si="236"/>
        <v>2.2277048980333953</v>
      </c>
      <c r="AR220" s="27">
        <f t="shared" si="237"/>
        <v>510144.42164964753</v>
      </c>
      <c r="AS220" s="27">
        <f t="shared" si="238"/>
        <v>1658.9647922837064</v>
      </c>
      <c r="AT220" s="27">
        <f t="shared" si="239"/>
        <v>130646.18787625547</v>
      </c>
      <c r="AU220" s="7">
        <f>-SUM(AS$24:AS220)/AS$23</f>
        <v>11.493669708936189</v>
      </c>
      <c r="AV220" s="27">
        <f t="shared" si="214"/>
        <v>0</v>
      </c>
      <c r="AW220" s="27">
        <f t="shared" si="240"/>
        <v>185492.77445109957</v>
      </c>
      <c r="AX220" s="7">
        <f>-SUM(AV$24:AV220)/AV$23</f>
        <v>15.899018028200768</v>
      </c>
      <c r="AY220" s="28"/>
      <c r="AZ220" s="27">
        <f t="shared" si="241"/>
        <v>976.89671832809768</v>
      </c>
      <c r="BA220" s="27">
        <f t="shared" si="242"/>
        <v>370.97923173056506</v>
      </c>
      <c r="BB220" s="27">
        <f t="shared" si="243"/>
        <v>605.91748659753273</v>
      </c>
      <c r="BC220" s="27">
        <f t="shared" si="244"/>
        <v>126586.96196388171</v>
      </c>
      <c r="BD220" s="27">
        <f t="shared" si="245"/>
        <v>102413.03803611816</v>
      </c>
      <c r="BE220" s="27">
        <f t="shared" si="246"/>
        <v>383557.45968576567</v>
      </c>
      <c r="BF220" s="27">
        <f t="shared" si="247"/>
        <v>0</v>
      </c>
      <c r="BG220" s="27">
        <f t="shared" si="248"/>
        <v>113.67423248469036</v>
      </c>
      <c r="BH220" s="27">
        <f t="shared" si="249"/>
        <v>341.02269745407114</v>
      </c>
      <c r="BI220" s="27">
        <f t="shared" si="250"/>
        <v>204.61361847244268</v>
      </c>
      <c r="BJ220" s="27">
        <f t="shared" si="251"/>
        <v>90.939385987752289</v>
      </c>
      <c r="BK220" s="7">
        <f t="shared" si="252"/>
        <v>1.4998579296040422</v>
      </c>
      <c r="BL220" s="27">
        <f t="shared" si="263"/>
        <v>750.2499343989565</v>
      </c>
      <c r="BM220" s="7">
        <f t="shared" si="253"/>
        <v>2.2277048980333953</v>
      </c>
      <c r="BN220" s="27">
        <f t="shared" si="254"/>
        <v>3564.3278368534325</v>
      </c>
      <c r="BO220" s="27">
        <f t="shared" si="255"/>
        <v>3386.1114450107607</v>
      </c>
      <c r="BP220" s="7">
        <f t="shared" si="256"/>
        <v>2.2277048980333953</v>
      </c>
      <c r="BQ220" s="27">
        <f t="shared" si="257"/>
        <v>510144.42164964753</v>
      </c>
      <c r="BR220" s="27">
        <f t="shared" si="258"/>
        <v>1658.9647922837064</v>
      </c>
      <c r="BS220" s="27">
        <f t="shared" si="259"/>
        <v>130646.18787625547</v>
      </c>
      <c r="BT220" s="7">
        <f>-SUM(BR$24:BR220)/BR$23</f>
        <v>11.493669708936189</v>
      </c>
      <c r="BU220" s="27">
        <f t="shared" si="215"/>
        <v>0</v>
      </c>
      <c r="BV220" s="27">
        <f t="shared" si="260"/>
        <v>185492.77445109957</v>
      </c>
      <c r="BW220" s="7">
        <f>-SUM(BU$24:BU220)/BU$23</f>
        <v>15.899018028200768</v>
      </c>
      <c r="BX220" s="14"/>
      <c r="BY220" s="3"/>
      <c r="BZ220" s="3"/>
      <c r="CA220" s="3"/>
      <c r="CB220" s="3"/>
      <c r="CC220" s="3"/>
      <c r="CD220" s="3"/>
      <c r="CE220" s="3"/>
      <c r="CF220" s="3"/>
      <c r="CG220" s="3"/>
      <c r="CH220" s="3"/>
      <c r="CI220" s="3"/>
      <c r="CJ220" s="3"/>
      <c r="CK220" s="3"/>
      <c r="CL220" s="3"/>
      <c r="CM220" s="3"/>
      <c r="CN220" s="3"/>
      <c r="CO220" s="3"/>
    </row>
    <row r="221" spans="1:93" x14ac:dyDescent="0.25">
      <c r="A221" s="23">
        <v>198</v>
      </c>
      <c r="B221" s="27">
        <f t="shared" si="201"/>
        <v>976.89671832809768</v>
      </c>
      <c r="C221" s="27">
        <f t="shared" si="202"/>
        <v>369.2119723946555</v>
      </c>
      <c r="D221" s="27">
        <f t="shared" si="203"/>
        <v>607.68474593344217</v>
      </c>
      <c r="E221" s="27">
        <f t="shared" si="216"/>
        <v>125979.27721794827</v>
      </c>
      <c r="F221" s="27">
        <f t="shared" si="217"/>
        <v>103020.7227820516</v>
      </c>
      <c r="G221" s="27">
        <f t="shared" si="198"/>
        <v>386243.53595303744</v>
      </c>
      <c r="H221" s="27">
        <f t="shared" si="218"/>
        <v>0</v>
      </c>
      <c r="I221" s="27">
        <f t="shared" si="204"/>
        <v>113.90838279170887</v>
      </c>
      <c r="J221" s="27">
        <f t="shared" si="205"/>
        <v>341.72514837512665</v>
      </c>
      <c r="K221" s="27">
        <f t="shared" si="206"/>
        <v>205.03508902507599</v>
      </c>
      <c r="L221" s="27">
        <f t="shared" si="207"/>
        <v>91.126706233367102</v>
      </c>
      <c r="M221" s="7">
        <f t="shared" si="208"/>
        <v>1.5029473913670519</v>
      </c>
      <c r="N221" s="27">
        <f t="shared" si="261"/>
        <v>751.79532642527863</v>
      </c>
      <c r="O221" s="7">
        <f t="shared" si="209"/>
        <v>2.2367808435414229</v>
      </c>
      <c r="P221" s="27">
        <f t="shared" si="210"/>
        <v>3578.8493496662768</v>
      </c>
      <c r="Q221" s="27">
        <f t="shared" si="211"/>
        <v>3399.9068821829628</v>
      </c>
      <c r="R221" s="7">
        <f t="shared" si="212"/>
        <v>2.2367808435414229</v>
      </c>
      <c r="S221" s="27">
        <f t="shared" si="199"/>
        <v>512222.81317098584</v>
      </c>
      <c r="T221" s="27">
        <f t="shared" si="213"/>
        <v>1671.2148374295864</v>
      </c>
      <c r="U221" s="27">
        <f t="shared" si="219"/>
        <v>132317.40271368506</v>
      </c>
      <c r="V221" s="7">
        <f>-SUM(T$24:T221)/T$23</f>
        <v>11.627903832424508</v>
      </c>
      <c r="W221" s="27">
        <f t="shared" si="200"/>
        <v>0</v>
      </c>
      <c r="X221" s="27">
        <f t="shared" si="220"/>
        <v>185492.77445109957</v>
      </c>
      <c r="Y221" s="7">
        <f>-SUM(W$24:W221)/W$23</f>
        <v>15.899018028200768</v>
      </c>
      <c r="Z221" s="29"/>
      <c r="AA221" s="27">
        <f t="shared" si="221"/>
        <v>976.89671832809768</v>
      </c>
      <c r="AB221" s="27">
        <f t="shared" si="222"/>
        <v>369.2119723946555</v>
      </c>
      <c r="AC221" s="27">
        <f t="shared" si="223"/>
        <v>607.68474593344217</v>
      </c>
      <c r="AD221" s="27">
        <f t="shared" si="224"/>
        <v>125979.27721794827</v>
      </c>
      <c r="AE221" s="27">
        <f t="shared" si="225"/>
        <v>103020.7227820516</v>
      </c>
      <c r="AF221" s="27">
        <f t="shared" si="226"/>
        <v>386243.53595303744</v>
      </c>
      <c r="AG221" s="27">
        <f t="shared" si="227"/>
        <v>0</v>
      </c>
      <c r="AH221" s="27">
        <f t="shared" si="228"/>
        <v>113.90838279170887</v>
      </c>
      <c r="AI221" s="27">
        <f t="shared" si="229"/>
        <v>341.72514837512665</v>
      </c>
      <c r="AJ221" s="27">
        <f t="shared" si="230"/>
        <v>205.03508902507599</v>
      </c>
      <c r="AK221" s="27">
        <f t="shared" si="231"/>
        <v>91.126706233367102</v>
      </c>
      <c r="AL221" s="7">
        <f t="shared" si="232"/>
        <v>1.5029473913670519</v>
      </c>
      <c r="AM221" s="27">
        <f t="shared" si="262"/>
        <v>751.79532642527863</v>
      </c>
      <c r="AN221" s="7">
        <f t="shared" si="233"/>
        <v>2.2367808435414229</v>
      </c>
      <c r="AO221" s="27">
        <f t="shared" si="234"/>
        <v>3578.8493496662768</v>
      </c>
      <c r="AP221" s="27">
        <f t="shared" si="235"/>
        <v>3399.9068821829628</v>
      </c>
      <c r="AQ221" s="7">
        <f t="shared" si="236"/>
        <v>2.2367808435414229</v>
      </c>
      <c r="AR221" s="27">
        <f t="shared" si="237"/>
        <v>512222.81317098584</v>
      </c>
      <c r="AS221" s="27">
        <f t="shared" si="238"/>
        <v>1671.2148374295864</v>
      </c>
      <c r="AT221" s="27">
        <f t="shared" si="239"/>
        <v>132317.40271368506</v>
      </c>
      <c r="AU221" s="7">
        <f>-SUM(AS$24:AS221)/AS$23</f>
        <v>11.627903832424508</v>
      </c>
      <c r="AV221" s="27">
        <f t="shared" si="214"/>
        <v>0</v>
      </c>
      <c r="AW221" s="27">
        <f t="shared" si="240"/>
        <v>185492.77445109957</v>
      </c>
      <c r="AX221" s="7">
        <f>-SUM(AV$24:AV221)/AV$23</f>
        <v>15.899018028200768</v>
      </c>
      <c r="AY221" s="28"/>
      <c r="AZ221" s="27">
        <f t="shared" si="241"/>
        <v>976.89671832809768</v>
      </c>
      <c r="BA221" s="27">
        <f t="shared" si="242"/>
        <v>369.2119723946555</v>
      </c>
      <c r="BB221" s="27">
        <f t="shared" si="243"/>
        <v>607.68474593344217</v>
      </c>
      <c r="BC221" s="27">
        <f t="shared" si="244"/>
        <v>125979.27721794827</v>
      </c>
      <c r="BD221" s="27">
        <f t="shared" si="245"/>
        <v>103020.7227820516</v>
      </c>
      <c r="BE221" s="27">
        <f t="shared" si="246"/>
        <v>386243.53595303744</v>
      </c>
      <c r="BF221" s="27">
        <f t="shared" si="247"/>
        <v>0</v>
      </c>
      <c r="BG221" s="27">
        <f t="shared" si="248"/>
        <v>113.90838279170887</v>
      </c>
      <c r="BH221" s="27">
        <f t="shared" si="249"/>
        <v>341.72514837512665</v>
      </c>
      <c r="BI221" s="27">
        <f t="shared" si="250"/>
        <v>205.03508902507599</v>
      </c>
      <c r="BJ221" s="27">
        <f t="shared" si="251"/>
        <v>91.126706233367102</v>
      </c>
      <c r="BK221" s="7">
        <f t="shared" si="252"/>
        <v>1.5029473913670519</v>
      </c>
      <c r="BL221" s="27">
        <f t="shared" si="263"/>
        <v>751.79532642527863</v>
      </c>
      <c r="BM221" s="7">
        <f t="shared" si="253"/>
        <v>2.2367808435414229</v>
      </c>
      <c r="BN221" s="27">
        <f t="shared" si="254"/>
        <v>3578.8493496662768</v>
      </c>
      <c r="BO221" s="27">
        <f t="shared" si="255"/>
        <v>3399.9068821829628</v>
      </c>
      <c r="BP221" s="7">
        <f t="shared" si="256"/>
        <v>2.2367808435414229</v>
      </c>
      <c r="BQ221" s="27">
        <f t="shared" si="257"/>
        <v>512222.81317098584</v>
      </c>
      <c r="BR221" s="27">
        <f t="shared" si="258"/>
        <v>1671.2148374295864</v>
      </c>
      <c r="BS221" s="27">
        <f t="shared" si="259"/>
        <v>132317.40271368506</v>
      </c>
      <c r="BT221" s="7">
        <f>-SUM(BR$24:BR221)/BR$23</f>
        <v>11.627903832424508</v>
      </c>
      <c r="BU221" s="27">
        <f t="shared" si="215"/>
        <v>0</v>
      </c>
      <c r="BV221" s="27">
        <f t="shared" si="260"/>
        <v>185492.77445109957</v>
      </c>
      <c r="BW221" s="7">
        <f>-SUM(BU$24:BU221)/BU$23</f>
        <v>15.899018028200768</v>
      </c>
      <c r="BX221" s="14"/>
      <c r="BY221" s="3"/>
      <c r="BZ221" s="3"/>
      <c r="CA221" s="3"/>
      <c r="CB221" s="3"/>
      <c r="CC221" s="3"/>
      <c r="CD221" s="3"/>
      <c r="CE221" s="3"/>
      <c r="CF221" s="3"/>
      <c r="CG221" s="3"/>
      <c r="CH221" s="3"/>
      <c r="CI221" s="3"/>
      <c r="CJ221" s="3"/>
      <c r="CK221" s="3"/>
      <c r="CL221" s="3"/>
      <c r="CM221" s="3"/>
      <c r="CN221" s="3"/>
      <c r="CO221" s="3"/>
    </row>
    <row r="222" spans="1:93" x14ac:dyDescent="0.25">
      <c r="A222" s="23">
        <v>199</v>
      </c>
      <c r="B222" s="27">
        <f t="shared" si="201"/>
        <v>976.89671832809768</v>
      </c>
      <c r="C222" s="27">
        <f t="shared" si="202"/>
        <v>367.43955855234964</v>
      </c>
      <c r="D222" s="27">
        <f t="shared" si="203"/>
        <v>609.4571597757481</v>
      </c>
      <c r="E222" s="27">
        <f t="shared" si="216"/>
        <v>125369.82005817253</v>
      </c>
      <c r="F222" s="27">
        <f t="shared" si="217"/>
        <v>103630.17994182734</v>
      </c>
      <c r="G222" s="27">
        <f t="shared" si="198"/>
        <v>388939.85225848039</v>
      </c>
      <c r="H222" s="27">
        <f t="shared" si="218"/>
        <v>0</v>
      </c>
      <c r="I222" s="27">
        <f t="shared" si="204"/>
        <v>114.14301541002237</v>
      </c>
      <c r="J222" s="27">
        <f t="shared" si="205"/>
        <v>342.42904623006712</v>
      </c>
      <c r="K222" s="27">
        <f t="shared" si="206"/>
        <v>205.45742773804028</v>
      </c>
      <c r="L222" s="27">
        <f t="shared" si="207"/>
        <v>91.314412328017895</v>
      </c>
      <c r="M222" s="7">
        <f t="shared" si="208"/>
        <v>1.5060432169154554</v>
      </c>
      <c r="N222" s="27">
        <f t="shared" si="261"/>
        <v>753.34390170614756</v>
      </c>
      <c r="O222" s="7">
        <f t="shared" si="209"/>
        <v>2.2458937655749041</v>
      </c>
      <c r="P222" s="27">
        <f t="shared" si="210"/>
        <v>3593.4300249198463</v>
      </c>
      <c r="Q222" s="27">
        <f t="shared" si="211"/>
        <v>3413.7585236738537</v>
      </c>
      <c r="R222" s="7">
        <f t="shared" si="212"/>
        <v>2.2458937655749041</v>
      </c>
      <c r="S222" s="27">
        <f t="shared" si="199"/>
        <v>514309.67231665301</v>
      </c>
      <c r="T222" s="27">
        <f t="shared" si="213"/>
        <v>1683.5179036396082</v>
      </c>
      <c r="U222" s="27">
        <f t="shared" si="219"/>
        <v>134000.92061732468</v>
      </c>
      <c r="V222" s="7">
        <f>-SUM(T$24:T222)/T$23</f>
        <v>11.763126154001986</v>
      </c>
      <c r="W222" s="27">
        <f t="shared" si="200"/>
        <v>0</v>
      </c>
      <c r="X222" s="27">
        <f t="shared" si="220"/>
        <v>185492.77445109957</v>
      </c>
      <c r="Y222" s="7">
        <f>-SUM(W$24:W222)/W$23</f>
        <v>15.899018028200768</v>
      </c>
      <c r="Z222" s="29"/>
      <c r="AA222" s="27">
        <f t="shared" si="221"/>
        <v>976.89671832809768</v>
      </c>
      <c r="AB222" s="27">
        <f t="shared" si="222"/>
        <v>367.43955855234964</v>
      </c>
      <c r="AC222" s="27">
        <f t="shared" si="223"/>
        <v>609.4571597757481</v>
      </c>
      <c r="AD222" s="27">
        <f t="shared" si="224"/>
        <v>125369.82005817253</v>
      </c>
      <c r="AE222" s="27">
        <f t="shared" si="225"/>
        <v>103630.17994182734</v>
      </c>
      <c r="AF222" s="27">
        <f t="shared" si="226"/>
        <v>388939.85225848039</v>
      </c>
      <c r="AG222" s="27">
        <f t="shared" si="227"/>
        <v>0</v>
      </c>
      <c r="AH222" s="27">
        <f t="shared" si="228"/>
        <v>114.14301541002237</v>
      </c>
      <c r="AI222" s="27">
        <f t="shared" si="229"/>
        <v>342.42904623006712</v>
      </c>
      <c r="AJ222" s="27">
        <f t="shared" si="230"/>
        <v>205.45742773804028</v>
      </c>
      <c r="AK222" s="27">
        <f t="shared" si="231"/>
        <v>91.314412328017895</v>
      </c>
      <c r="AL222" s="7">
        <f t="shared" si="232"/>
        <v>1.5060432169154554</v>
      </c>
      <c r="AM222" s="27">
        <f t="shared" si="262"/>
        <v>753.34390170614756</v>
      </c>
      <c r="AN222" s="7">
        <f t="shared" si="233"/>
        <v>2.2458937655749041</v>
      </c>
      <c r="AO222" s="27">
        <f t="shared" si="234"/>
        <v>3593.4300249198463</v>
      </c>
      <c r="AP222" s="27">
        <f t="shared" si="235"/>
        <v>3413.7585236738537</v>
      </c>
      <c r="AQ222" s="7">
        <f t="shared" si="236"/>
        <v>2.2458937655749041</v>
      </c>
      <c r="AR222" s="27">
        <f t="shared" si="237"/>
        <v>514309.67231665301</v>
      </c>
      <c r="AS222" s="27">
        <f t="shared" si="238"/>
        <v>1683.5179036396082</v>
      </c>
      <c r="AT222" s="27">
        <f t="shared" si="239"/>
        <v>134000.92061732468</v>
      </c>
      <c r="AU222" s="7">
        <f>-SUM(AS$24:AS222)/AS$23</f>
        <v>11.763126154001986</v>
      </c>
      <c r="AV222" s="27">
        <f t="shared" si="214"/>
        <v>0</v>
      </c>
      <c r="AW222" s="27">
        <f t="shared" si="240"/>
        <v>185492.77445109957</v>
      </c>
      <c r="AX222" s="7">
        <f>-SUM(AV$24:AV222)/AV$23</f>
        <v>15.899018028200768</v>
      </c>
      <c r="AY222" s="28"/>
      <c r="AZ222" s="27">
        <f t="shared" si="241"/>
        <v>976.89671832809768</v>
      </c>
      <c r="BA222" s="27">
        <f t="shared" si="242"/>
        <v>367.43955855234964</v>
      </c>
      <c r="BB222" s="27">
        <f t="shared" si="243"/>
        <v>609.4571597757481</v>
      </c>
      <c r="BC222" s="27">
        <f t="shared" si="244"/>
        <v>125369.82005817253</v>
      </c>
      <c r="BD222" s="27">
        <f t="shared" si="245"/>
        <v>103630.17994182734</v>
      </c>
      <c r="BE222" s="27">
        <f t="shared" si="246"/>
        <v>388939.85225848039</v>
      </c>
      <c r="BF222" s="27">
        <f t="shared" si="247"/>
        <v>0</v>
      </c>
      <c r="BG222" s="27">
        <f t="shared" si="248"/>
        <v>114.14301541002237</v>
      </c>
      <c r="BH222" s="27">
        <f t="shared" si="249"/>
        <v>342.42904623006712</v>
      </c>
      <c r="BI222" s="27">
        <f t="shared" si="250"/>
        <v>205.45742773804028</v>
      </c>
      <c r="BJ222" s="27">
        <f t="shared" si="251"/>
        <v>91.314412328017895</v>
      </c>
      <c r="BK222" s="7">
        <f t="shared" si="252"/>
        <v>1.5060432169154554</v>
      </c>
      <c r="BL222" s="27">
        <f t="shared" si="263"/>
        <v>753.34390170614756</v>
      </c>
      <c r="BM222" s="7">
        <f t="shared" si="253"/>
        <v>2.2458937655749041</v>
      </c>
      <c r="BN222" s="27">
        <f t="shared" si="254"/>
        <v>3593.4300249198463</v>
      </c>
      <c r="BO222" s="27">
        <f t="shared" si="255"/>
        <v>3413.7585236738537</v>
      </c>
      <c r="BP222" s="7">
        <f t="shared" si="256"/>
        <v>2.2458937655749041</v>
      </c>
      <c r="BQ222" s="27">
        <f t="shared" si="257"/>
        <v>514309.67231665301</v>
      </c>
      <c r="BR222" s="27">
        <f t="shared" si="258"/>
        <v>1683.5179036396082</v>
      </c>
      <c r="BS222" s="27">
        <f t="shared" si="259"/>
        <v>134000.92061732468</v>
      </c>
      <c r="BT222" s="7">
        <f>-SUM(BR$24:BR222)/BR$23</f>
        <v>11.763126154001986</v>
      </c>
      <c r="BU222" s="27">
        <f t="shared" si="215"/>
        <v>0</v>
      </c>
      <c r="BV222" s="27">
        <f t="shared" si="260"/>
        <v>185492.77445109957</v>
      </c>
      <c r="BW222" s="7">
        <f>-SUM(BU$24:BU222)/BU$23</f>
        <v>15.899018028200768</v>
      </c>
      <c r="BX222" s="14"/>
      <c r="BY222" s="3"/>
      <c r="BZ222" s="3"/>
      <c r="CA222" s="3"/>
      <c r="CB222" s="3"/>
      <c r="CC222" s="3"/>
      <c r="CD222" s="3"/>
      <c r="CE222" s="3"/>
      <c r="CF222" s="3"/>
      <c r="CG222" s="3"/>
      <c r="CH222" s="3"/>
      <c r="CI222" s="3"/>
      <c r="CJ222" s="3"/>
      <c r="CK222" s="3"/>
      <c r="CL222" s="3"/>
      <c r="CM222" s="3"/>
      <c r="CN222" s="3"/>
      <c r="CO222" s="3"/>
    </row>
    <row r="223" spans="1:93" x14ac:dyDescent="0.25">
      <c r="A223" s="23">
        <v>200</v>
      </c>
      <c r="B223" s="27">
        <f t="shared" si="201"/>
        <v>976.89671832809768</v>
      </c>
      <c r="C223" s="27">
        <f t="shared" si="202"/>
        <v>365.66197516967037</v>
      </c>
      <c r="D223" s="27">
        <f t="shared" si="203"/>
        <v>611.23474315842725</v>
      </c>
      <c r="E223" s="27">
        <f t="shared" si="216"/>
        <v>124758.5853150141</v>
      </c>
      <c r="F223" s="27">
        <f t="shared" si="217"/>
        <v>104241.41468498576</v>
      </c>
      <c r="G223" s="27">
        <f t="shared" si="198"/>
        <v>391646.44826978445</v>
      </c>
      <c r="H223" s="27">
        <f t="shared" si="218"/>
        <v>0</v>
      </c>
      <c r="I223" s="27">
        <f t="shared" si="204"/>
        <v>114.37813133311316</v>
      </c>
      <c r="J223" s="27">
        <f t="shared" si="205"/>
        <v>343.13439399933952</v>
      </c>
      <c r="K223" s="27">
        <f t="shared" si="206"/>
        <v>205.88063639960373</v>
      </c>
      <c r="L223" s="27">
        <f t="shared" si="207"/>
        <v>91.502505066490528</v>
      </c>
      <c r="M223" s="7">
        <f t="shared" si="208"/>
        <v>1.5091454193576086</v>
      </c>
      <c r="N223" s="27">
        <f t="shared" si="261"/>
        <v>754.89566679854693</v>
      </c>
      <c r="O223" s="7">
        <f t="shared" si="209"/>
        <v>2.2550438147807803</v>
      </c>
      <c r="P223" s="27">
        <f t="shared" si="210"/>
        <v>3608.0701036492483</v>
      </c>
      <c r="Q223" s="27">
        <f t="shared" si="211"/>
        <v>3427.6665984667857</v>
      </c>
      <c r="R223" s="7">
        <f t="shared" si="212"/>
        <v>2.2550438147807803</v>
      </c>
      <c r="S223" s="27">
        <f t="shared" si="199"/>
        <v>516405.03358479869</v>
      </c>
      <c r="T223" s="27">
        <f t="shared" si="213"/>
        <v>1695.8742133401408</v>
      </c>
      <c r="U223" s="27">
        <f t="shared" si="219"/>
        <v>135696.79483066482</v>
      </c>
      <c r="V223" s="7">
        <f>-SUM(T$24:T223)/T$23</f>
        <v>11.899340950254206</v>
      </c>
      <c r="W223" s="27">
        <f t="shared" si="200"/>
        <v>0</v>
      </c>
      <c r="X223" s="27">
        <f t="shared" si="220"/>
        <v>185492.77445109957</v>
      </c>
      <c r="Y223" s="7">
        <f>-SUM(W$24:W223)/W$23</f>
        <v>15.899018028200768</v>
      </c>
      <c r="Z223" s="29"/>
      <c r="AA223" s="27">
        <f t="shared" si="221"/>
        <v>976.89671832809768</v>
      </c>
      <c r="AB223" s="27">
        <f t="shared" si="222"/>
        <v>365.66197516967037</v>
      </c>
      <c r="AC223" s="27">
        <f t="shared" si="223"/>
        <v>611.23474315842725</v>
      </c>
      <c r="AD223" s="27">
        <f t="shared" si="224"/>
        <v>124758.5853150141</v>
      </c>
      <c r="AE223" s="27">
        <f t="shared" si="225"/>
        <v>104241.41468498576</v>
      </c>
      <c r="AF223" s="27">
        <f t="shared" si="226"/>
        <v>391646.44826978445</v>
      </c>
      <c r="AG223" s="27">
        <f t="shared" si="227"/>
        <v>0</v>
      </c>
      <c r="AH223" s="27">
        <f t="shared" si="228"/>
        <v>114.37813133311316</v>
      </c>
      <c r="AI223" s="27">
        <f t="shared" si="229"/>
        <v>343.13439399933952</v>
      </c>
      <c r="AJ223" s="27">
        <f t="shared" si="230"/>
        <v>205.88063639960373</v>
      </c>
      <c r="AK223" s="27">
        <f t="shared" si="231"/>
        <v>91.502505066490528</v>
      </c>
      <c r="AL223" s="7">
        <f t="shared" si="232"/>
        <v>1.5091454193576086</v>
      </c>
      <c r="AM223" s="27">
        <f t="shared" si="262"/>
        <v>754.89566679854693</v>
      </c>
      <c r="AN223" s="7">
        <f t="shared" si="233"/>
        <v>2.2550438147807803</v>
      </c>
      <c r="AO223" s="27">
        <f t="shared" si="234"/>
        <v>3608.0701036492483</v>
      </c>
      <c r="AP223" s="27">
        <f t="shared" si="235"/>
        <v>3427.6665984667857</v>
      </c>
      <c r="AQ223" s="7">
        <f t="shared" si="236"/>
        <v>2.2550438147807803</v>
      </c>
      <c r="AR223" s="27">
        <f t="shared" si="237"/>
        <v>516405.03358479869</v>
      </c>
      <c r="AS223" s="27">
        <f t="shared" si="238"/>
        <v>1695.8742133401408</v>
      </c>
      <c r="AT223" s="27">
        <f t="shared" si="239"/>
        <v>135696.79483066482</v>
      </c>
      <c r="AU223" s="7">
        <f>-SUM(AS$24:AS223)/AS$23</f>
        <v>11.899340950254206</v>
      </c>
      <c r="AV223" s="27">
        <f t="shared" si="214"/>
        <v>0</v>
      </c>
      <c r="AW223" s="27">
        <f t="shared" si="240"/>
        <v>185492.77445109957</v>
      </c>
      <c r="AX223" s="7">
        <f>-SUM(AV$24:AV223)/AV$23</f>
        <v>15.899018028200768</v>
      </c>
      <c r="AY223" s="28"/>
      <c r="AZ223" s="27">
        <f t="shared" si="241"/>
        <v>976.89671832809768</v>
      </c>
      <c r="BA223" s="27">
        <f t="shared" si="242"/>
        <v>365.66197516967037</v>
      </c>
      <c r="BB223" s="27">
        <f t="shared" si="243"/>
        <v>611.23474315842725</v>
      </c>
      <c r="BC223" s="27">
        <f t="shared" si="244"/>
        <v>124758.5853150141</v>
      </c>
      <c r="BD223" s="27">
        <f t="shared" si="245"/>
        <v>104241.41468498576</v>
      </c>
      <c r="BE223" s="27">
        <f t="shared" si="246"/>
        <v>391646.44826978445</v>
      </c>
      <c r="BF223" s="27">
        <f t="shared" si="247"/>
        <v>0</v>
      </c>
      <c r="BG223" s="27">
        <f t="shared" si="248"/>
        <v>114.37813133311316</v>
      </c>
      <c r="BH223" s="27">
        <f t="shared" si="249"/>
        <v>343.13439399933952</v>
      </c>
      <c r="BI223" s="27">
        <f t="shared" si="250"/>
        <v>205.88063639960373</v>
      </c>
      <c r="BJ223" s="27">
        <f t="shared" si="251"/>
        <v>91.502505066490528</v>
      </c>
      <c r="BK223" s="7">
        <f t="shared" si="252"/>
        <v>1.5091454193576086</v>
      </c>
      <c r="BL223" s="27">
        <f t="shared" si="263"/>
        <v>754.89566679854693</v>
      </c>
      <c r="BM223" s="7">
        <f t="shared" si="253"/>
        <v>2.2550438147807803</v>
      </c>
      <c r="BN223" s="27">
        <f t="shared" si="254"/>
        <v>3608.0701036492483</v>
      </c>
      <c r="BO223" s="27">
        <f t="shared" si="255"/>
        <v>3427.6665984667857</v>
      </c>
      <c r="BP223" s="7">
        <f t="shared" si="256"/>
        <v>2.2550438147807803</v>
      </c>
      <c r="BQ223" s="27">
        <f t="shared" si="257"/>
        <v>516405.03358479869</v>
      </c>
      <c r="BR223" s="27">
        <f t="shared" si="258"/>
        <v>1695.8742133401408</v>
      </c>
      <c r="BS223" s="27">
        <f t="shared" si="259"/>
        <v>135696.79483066482</v>
      </c>
      <c r="BT223" s="7">
        <f>-SUM(BR$24:BR223)/BR$23</f>
        <v>11.899340950254206</v>
      </c>
      <c r="BU223" s="27">
        <f t="shared" si="215"/>
        <v>0</v>
      </c>
      <c r="BV223" s="27">
        <f t="shared" si="260"/>
        <v>185492.77445109957</v>
      </c>
      <c r="BW223" s="7">
        <f>-SUM(BU$24:BU223)/BU$23</f>
        <v>15.899018028200768</v>
      </c>
      <c r="BX223" s="14"/>
      <c r="BY223" s="3"/>
      <c r="BZ223" s="3"/>
      <c r="CA223" s="3"/>
      <c r="CB223" s="3"/>
      <c r="CC223" s="3"/>
      <c r="CD223" s="3"/>
      <c r="CE223" s="3"/>
      <c r="CF223" s="3"/>
      <c r="CG223" s="3"/>
      <c r="CH223" s="3"/>
      <c r="CI223" s="3"/>
      <c r="CJ223" s="3"/>
      <c r="CK223" s="3"/>
      <c r="CL223" s="3"/>
      <c r="CM223" s="3"/>
      <c r="CN223" s="3"/>
      <c r="CO223" s="3"/>
    </row>
    <row r="224" spans="1:93" x14ac:dyDescent="0.25">
      <c r="A224" s="23">
        <v>201</v>
      </c>
      <c r="B224" s="27">
        <f t="shared" si="201"/>
        <v>976.89671832809768</v>
      </c>
      <c r="C224" s="27">
        <f t="shared" si="202"/>
        <v>363.87920716879165</v>
      </c>
      <c r="D224" s="27">
        <f t="shared" si="203"/>
        <v>613.01751115930608</v>
      </c>
      <c r="E224" s="27">
        <f t="shared" si="216"/>
        <v>124145.56780385479</v>
      </c>
      <c r="F224" s="27">
        <f t="shared" si="217"/>
        <v>104854.43219614508</v>
      </c>
      <c r="G224" s="27">
        <f t="shared" si="198"/>
        <v>394363.3638102673</v>
      </c>
      <c r="H224" s="27">
        <f t="shared" si="218"/>
        <v>0</v>
      </c>
      <c r="I224" s="27">
        <f t="shared" si="204"/>
        <v>114.61373155650996</v>
      </c>
      <c r="J224" s="27">
        <f t="shared" si="205"/>
        <v>343.8411946695299</v>
      </c>
      <c r="K224" s="27">
        <f t="shared" si="206"/>
        <v>206.30471680171794</v>
      </c>
      <c r="L224" s="27">
        <f t="shared" si="207"/>
        <v>91.690985245207969</v>
      </c>
      <c r="M224" s="7">
        <f t="shared" si="208"/>
        <v>1.5122540118288685</v>
      </c>
      <c r="N224" s="27">
        <f t="shared" si="261"/>
        <v>756.45062827296579</v>
      </c>
      <c r="O224" s="7">
        <f t="shared" si="209"/>
        <v>2.2642311424197477</v>
      </c>
      <c r="P224" s="27">
        <f t="shared" si="210"/>
        <v>3622.7698278715961</v>
      </c>
      <c r="Q224" s="27">
        <f t="shared" si="211"/>
        <v>3441.6313364780162</v>
      </c>
      <c r="R224" s="7">
        <f t="shared" si="212"/>
        <v>2.2642311424197477</v>
      </c>
      <c r="S224" s="27">
        <f t="shared" si="199"/>
        <v>518508.93161412224</v>
      </c>
      <c r="T224" s="27">
        <f t="shared" si="213"/>
        <v>1708.2839898769528</v>
      </c>
      <c r="U224" s="27">
        <f t="shared" si="219"/>
        <v>137405.07882054176</v>
      </c>
      <c r="V224" s="7">
        <f>-SUM(T$24:T224)/T$23</f>
        <v>12.03655251570617</v>
      </c>
      <c r="W224" s="27">
        <f t="shared" si="200"/>
        <v>0</v>
      </c>
      <c r="X224" s="27">
        <f t="shared" si="220"/>
        <v>185492.77445109957</v>
      </c>
      <c r="Y224" s="7">
        <f>-SUM(W$24:W224)/W$23</f>
        <v>15.899018028200768</v>
      </c>
      <c r="Z224" s="29"/>
      <c r="AA224" s="27">
        <f t="shared" si="221"/>
        <v>976.89671832809768</v>
      </c>
      <c r="AB224" s="27">
        <f t="shared" si="222"/>
        <v>363.87920716879165</v>
      </c>
      <c r="AC224" s="27">
        <f t="shared" si="223"/>
        <v>613.01751115930608</v>
      </c>
      <c r="AD224" s="27">
        <f t="shared" si="224"/>
        <v>124145.56780385479</v>
      </c>
      <c r="AE224" s="27">
        <f t="shared" si="225"/>
        <v>104854.43219614508</v>
      </c>
      <c r="AF224" s="27">
        <f t="shared" si="226"/>
        <v>394363.3638102673</v>
      </c>
      <c r="AG224" s="27">
        <f t="shared" si="227"/>
        <v>0</v>
      </c>
      <c r="AH224" s="27">
        <f t="shared" si="228"/>
        <v>114.61373155650996</v>
      </c>
      <c r="AI224" s="27">
        <f t="shared" si="229"/>
        <v>343.8411946695299</v>
      </c>
      <c r="AJ224" s="27">
        <f t="shared" si="230"/>
        <v>206.30471680171794</v>
      </c>
      <c r="AK224" s="27">
        <f t="shared" si="231"/>
        <v>91.690985245207969</v>
      </c>
      <c r="AL224" s="7">
        <f t="shared" si="232"/>
        <v>1.5122540118288685</v>
      </c>
      <c r="AM224" s="27">
        <f t="shared" si="262"/>
        <v>756.45062827296579</v>
      </c>
      <c r="AN224" s="7">
        <f t="shared" si="233"/>
        <v>2.2642311424197477</v>
      </c>
      <c r="AO224" s="27">
        <f t="shared" si="234"/>
        <v>3622.7698278715961</v>
      </c>
      <c r="AP224" s="27">
        <f t="shared" si="235"/>
        <v>3441.6313364780162</v>
      </c>
      <c r="AQ224" s="7">
        <f t="shared" si="236"/>
        <v>2.2642311424197477</v>
      </c>
      <c r="AR224" s="27">
        <f t="shared" si="237"/>
        <v>518508.93161412224</v>
      </c>
      <c r="AS224" s="27">
        <f t="shared" si="238"/>
        <v>1708.2839898769528</v>
      </c>
      <c r="AT224" s="27">
        <f t="shared" si="239"/>
        <v>137405.07882054176</v>
      </c>
      <c r="AU224" s="7">
        <f>-SUM(AS$24:AS224)/AS$23</f>
        <v>12.03655251570617</v>
      </c>
      <c r="AV224" s="27">
        <f t="shared" si="214"/>
        <v>0</v>
      </c>
      <c r="AW224" s="27">
        <f t="shared" si="240"/>
        <v>185492.77445109957</v>
      </c>
      <c r="AX224" s="7">
        <f>-SUM(AV$24:AV224)/AV$23</f>
        <v>15.899018028200768</v>
      </c>
      <c r="AY224" s="28"/>
      <c r="AZ224" s="27">
        <f t="shared" si="241"/>
        <v>976.89671832809768</v>
      </c>
      <c r="BA224" s="27">
        <f t="shared" si="242"/>
        <v>363.87920716879165</v>
      </c>
      <c r="BB224" s="27">
        <f t="shared" si="243"/>
        <v>613.01751115930608</v>
      </c>
      <c r="BC224" s="27">
        <f t="shared" si="244"/>
        <v>124145.56780385479</v>
      </c>
      <c r="BD224" s="27">
        <f t="shared" si="245"/>
        <v>104854.43219614508</v>
      </c>
      <c r="BE224" s="27">
        <f t="shared" si="246"/>
        <v>394363.3638102673</v>
      </c>
      <c r="BF224" s="27">
        <f t="shared" si="247"/>
        <v>0</v>
      </c>
      <c r="BG224" s="27">
        <f t="shared" si="248"/>
        <v>114.61373155650996</v>
      </c>
      <c r="BH224" s="27">
        <f t="shared" si="249"/>
        <v>343.8411946695299</v>
      </c>
      <c r="BI224" s="27">
        <f t="shared" si="250"/>
        <v>206.30471680171794</v>
      </c>
      <c r="BJ224" s="27">
        <f t="shared" si="251"/>
        <v>91.690985245207969</v>
      </c>
      <c r="BK224" s="7">
        <f t="shared" si="252"/>
        <v>1.5122540118288685</v>
      </c>
      <c r="BL224" s="27">
        <f t="shared" si="263"/>
        <v>756.45062827296579</v>
      </c>
      <c r="BM224" s="7">
        <f t="shared" si="253"/>
        <v>2.2642311424197477</v>
      </c>
      <c r="BN224" s="27">
        <f t="shared" si="254"/>
        <v>3622.7698278715961</v>
      </c>
      <c r="BO224" s="27">
        <f t="shared" si="255"/>
        <v>3441.6313364780162</v>
      </c>
      <c r="BP224" s="7">
        <f t="shared" si="256"/>
        <v>2.2642311424197477</v>
      </c>
      <c r="BQ224" s="27">
        <f t="shared" si="257"/>
        <v>518508.93161412224</v>
      </c>
      <c r="BR224" s="27">
        <f t="shared" si="258"/>
        <v>1708.2839898769528</v>
      </c>
      <c r="BS224" s="27">
        <f t="shared" si="259"/>
        <v>137405.07882054176</v>
      </c>
      <c r="BT224" s="7">
        <f>-SUM(BR$24:BR224)/BR$23</f>
        <v>12.03655251570617</v>
      </c>
      <c r="BU224" s="27">
        <f t="shared" si="215"/>
        <v>0</v>
      </c>
      <c r="BV224" s="27">
        <f t="shared" si="260"/>
        <v>185492.77445109957</v>
      </c>
      <c r="BW224" s="7">
        <f>-SUM(BU$24:BU224)/BU$23</f>
        <v>15.899018028200768</v>
      </c>
      <c r="BX224" s="14"/>
      <c r="BY224" s="3"/>
      <c r="BZ224" s="3"/>
      <c r="CA224" s="3"/>
      <c r="CB224" s="3"/>
      <c r="CC224" s="3"/>
      <c r="CD224" s="3"/>
      <c r="CE224" s="3"/>
      <c r="CF224" s="3"/>
      <c r="CG224" s="3"/>
      <c r="CH224" s="3"/>
      <c r="CI224" s="3"/>
      <c r="CJ224" s="3"/>
      <c r="CK224" s="3"/>
      <c r="CL224" s="3"/>
      <c r="CM224" s="3"/>
      <c r="CN224" s="3"/>
      <c r="CO224" s="3"/>
    </row>
    <row r="225" spans="1:93" x14ac:dyDescent="0.25">
      <c r="A225" s="23">
        <v>202</v>
      </c>
      <c r="B225" s="27">
        <f t="shared" si="201"/>
        <v>976.89671832809768</v>
      </c>
      <c r="C225" s="27">
        <f t="shared" si="202"/>
        <v>362.09123942791035</v>
      </c>
      <c r="D225" s="27">
        <f t="shared" si="203"/>
        <v>614.80547890018738</v>
      </c>
      <c r="E225" s="27">
        <f t="shared" si="216"/>
        <v>123530.7623249546</v>
      </c>
      <c r="F225" s="27">
        <f t="shared" si="217"/>
        <v>105469.23767504527</v>
      </c>
      <c r="G225" s="27">
        <f t="shared" si="198"/>
        <v>397090.63885949063</v>
      </c>
      <c r="H225" s="27">
        <f t="shared" si="218"/>
        <v>0</v>
      </c>
      <c r="I225" s="27">
        <f t="shared" si="204"/>
        <v>114.84981707779207</v>
      </c>
      <c r="J225" s="27">
        <f t="shared" si="205"/>
        <v>344.54945123337626</v>
      </c>
      <c r="K225" s="27">
        <f t="shared" si="206"/>
        <v>206.72967074002577</v>
      </c>
      <c r="L225" s="27">
        <f t="shared" si="207"/>
        <v>91.879853662233657</v>
      </c>
      <c r="M225" s="7">
        <f t="shared" si="208"/>
        <v>1.5153690074916488</v>
      </c>
      <c r="N225" s="27">
        <f t="shared" si="261"/>
        <v>758.00879271342774</v>
      </c>
      <c r="O225" s="7">
        <f t="shared" si="209"/>
        <v>2.2734559003687571</v>
      </c>
      <c r="P225" s="27">
        <f t="shared" si="210"/>
        <v>3637.5294405900113</v>
      </c>
      <c r="Q225" s="27">
        <f t="shared" si="211"/>
        <v>3455.6529685605105</v>
      </c>
      <c r="R225" s="7">
        <f t="shared" si="212"/>
        <v>2.2734559003687571</v>
      </c>
      <c r="S225" s="27">
        <f t="shared" si="199"/>
        <v>520621.40118444536</v>
      </c>
      <c r="T225" s="27">
        <f t="shared" si="213"/>
        <v>1720.7474575189851</v>
      </c>
      <c r="U225" s="27">
        <f t="shared" si="219"/>
        <v>139125.82627806076</v>
      </c>
      <c r="V225" s="7">
        <f>-SUM(T$24:T225)/T$23</f>
        <v>12.174765162896451</v>
      </c>
      <c r="W225" s="27">
        <f t="shared" si="200"/>
        <v>0</v>
      </c>
      <c r="X225" s="27">
        <f t="shared" si="220"/>
        <v>185492.77445109957</v>
      </c>
      <c r="Y225" s="7">
        <f>-SUM(W$24:W225)/W$23</f>
        <v>15.899018028200768</v>
      </c>
      <c r="Z225" s="29"/>
      <c r="AA225" s="27">
        <f t="shared" si="221"/>
        <v>976.89671832809768</v>
      </c>
      <c r="AB225" s="27">
        <f t="shared" si="222"/>
        <v>362.09123942791035</v>
      </c>
      <c r="AC225" s="27">
        <f t="shared" si="223"/>
        <v>614.80547890018738</v>
      </c>
      <c r="AD225" s="27">
        <f t="shared" si="224"/>
        <v>123530.7623249546</v>
      </c>
      <c r="AE225" s="27">
        <f t="shared" si="225"/>
        <v>105469.23767504527</v>
      </c>
      <c r="AF225" s="27">
        <f t="shared" si="226"/>
        <v>397090.63885949063</v>
      </c>
      <c r="AG225" s="27">
        <f t="shared" si="227"/>
        <v>0</v>
      </c>
      <c r="AH225" s="27">
        <f t="shared" si="228"/>
        <v>114.84981707779207</v>
      </c>
      <c r="AI225" s="27">
        <f t="shared" si="229"/>
        <v>344.54945123337626</v>
      </c>
      <c r="AJ225" s="27">
        <f t="shared" si="230"/>
        <v>206.72967074002577</v>
      </c>
      <c r="AK225" s="27">
        <f t="shared" si="231"/>
        <v>91.879853662233657</v>
      </c>
      <c r="AL225" s="7">
        <f t="shared" si="232"/>
        <v>1.5153690074916488</v>
      </c>
      <c r="AM225" s="27">
        <f t="shared" si="262"/>
        <v>758.00879271342774</v>
      </c>
      <c r="AN225" s="7">
        <f t="shared" si="233"/>
        <v>2.2734559003687571</v>
      </c>
      <c r="AO225" s="27">
        <f t="shared" si="234"/>
        <v>3637.5294405900113</v>
      </c>
      <c r="AP225" s="27">
        <f t="shared" si="235"/>
        <v>3455.6529685605105</v>
      </c>
      <c r="AQ225" s="7">
        <f t="shared" si="236"/>
        <v>2.2734559003687571</v>
      </c>
      <c r="AR225" s="27">
        <f t="shared" si="237"/>
        <v>520621.40118444536</v>
      </c>
      <c r="AS225" s="27">
        <f t="shared" si="238"/>
        <v>1720.7474575189851</v>
      </c>
      <c r="AT225" s="27">
        <f t="shared" si="239"/>
        <v>139125.82627806076</v>
      </c>
      <c r="AU225" s="7">
        <f>-SUM(AS$24:AS225)/AS$23</f>
        <v>12.174765162896451</v>
      </c>
      <c r="AV225" s="27">
        <f t="shared" si="214"/>
        <v>0</v>
      </c>
      <c r="AW225" s="27">
        <f t="shared" si="240"/>
        <v>185492.77445109957</v>
      </c>
      <c r="AX225" s="7">
        <f>-SUM(AV$24:AV225)/AV$23</f>
        <v>15.899018028200768</v>
      </c>
      <c r="AY225" s="28"/>
      <c r="AZ225" s="27">
        <f t="shared" si="241"/>
        <v>976.89671832809768</v>
      </c>
      <c r="BA225" s="27">
        <f t="shared" si="242"/>
        <v>362.09123942791035</v>
      </c>
      <c r="BB225" s="27">
        <f t="shared" si="243"/>
        <v>614.80547890018738</v>
      </c>
      <c r="BC225" s="27">
        <f t="shared" si="244"/>
        <v>123530.7623249546</v>
      </c>
      <c r="BD225" s="27">
        <f t="shared" si="245"/>
        <v>105469.23767504527</v>
      </c>
      <c r="BE225" s="27">
        <f t="shared" si="246"/>
        <v>397090.63885949063</v>
      </c>
      <c r="BF225" s="27">
        <f t="shared" si="247"/>
        <v>0</v>
      </c>
      <c r="BG225" s="27">
        <f t="shared" si="248"/>
        <v>114.84981707779207</v>
      </c>
      <c r="BH225" s="27">
        <f t="shared" si="249"/>
        <v>344.54945123337626</v>
      </c>
      <c r="BI225" s="27">
        <f t="shared" si="250"/>
        <v>206.72967074002577</v>
      </c>
      <c r="BJ225" s="27">
        <f t="shared" si="251"/>
        <v>91.879853662233657</v>
      </c>
      <c r="BK225" s="7">
        <f t="shared" si="252"/>
        <v>1.5153690074916488</v>
      </c>
      <c r="BL225" s="27">
        <f t="shared" si="263"/>
        <v>758.00879271342774</v>
      </c>
      <c r="BM225" s="7">
        <f t="shared" si="253"/>
        <v>2.2734559003687571</v>
      </c>
      <c r="BN225" s="27">
        <f t="shared" si="254"/>
        <v>3637.5294405900113</v>
      </c>
      <c r="BO225" s="27">
        <f t="shared" si="255"/>
        <v>3455.6529685605105</v>
      </c>
      <c r="BP225" s="7">
        <f t="shared" si="256"/>
        <v>2.2734559003687571</v>
      </c>
      <c r="BQ225" s="27">
        <f t="shared" si="257"/>
        <v>520621.40118444536</v>
      </c>
      <c r="BR225" s="27">
        <f t="shared" si="258"/>
        <v>1720.7474575189851</v>
      </c>
      <c r="BS225" s="27">
        <f t="shared" si="259"/>
        <v>139125.82627806076</v>
      </c>
      <c r="BT225" s="7">
        <f>-SUM(BR$24:BR225)/BR$23</f>
        <v>12.174765162896451</v>
      </c>
      <c r="BU225" s="27">
        <f t="shared" si="215"/>
        <v>0</v>
      </c>
      <c r="BV225" s="27">
        <f t="shared" si="260"/>
        <v>185492.77445109957</v>
      </c>
      <c r="BW225" s="7">
        <f>-SUM(BU$24:BU225)/BU$23</f>
        <v>15.899018028200768</v>
      </c>
      <c r="BX225" s="14"/>
      <c r="BY225" s="3"/>
      <c r="BZ225" s="3"/>
      <c r="CA225" s="3"/>
      <c r="CB225" s="3"/>
      <c r="CC225" s="3"/>
      <c r="CD225" s="3"/>
      <c r="CE225" s="3"/>
      <c r="CF225" s="3"/>
      <c r="CG225" s="3"/>
      <c r="CH225" s="3"/>
      <c r="CI225" s="3"/>
      <c r="CJ225" s="3"/>
      <c r="CK225" s="3"/>
      <c r="CL225" s="3"/>
      <c r="CM225" s="3"/>
      <c r="CN225" s="3"/>
      <c r="CO225" s="3"/>
    </row>
    <row r="226" spans="1:93" x14ac:dyDescent="0.25">
      <c r="A226" s="23">
        <v>203</v>
      </c>
      <c r="B226" s="27">
        <f t="shared" si="201"/>
        <v>976.89671832809768</v>
      </c>
      <c r="C226" s="27">
        <f t="shared" si="202"/>
        <v>360.29805678111813</v>
      </c>
      <c r="D226" s="27">
        <f t="shared" si="203"/>
        <v>616.59866154697954</v>
      </c>
      <c r="E226" s="27">
        <f t="shared" si="216"/>
        <v>122914.16366340763</v>
      </c>
      <c r="F226" s="27">
        <f t="shared" si="217"/>
        <v>106085.83633659224</v>
      </c>
      <c r="G226" s="27">
        <f t="shared" si="198"/>
        <v>399828.3135538795</v>
      </c>
      <c r="H226" s="27">
        <f t="shared" si="218"/>
        <v>0</v>
      </c>
      <c r="I226" s="27">
        <f t="shared" si="204"/>
        <v>115.08638889659372</v>
      </c>
      <c r="J226" s="27">
        <f t="shared" si="205"/>
        <v>345.25916668978118</v>
      </c>
      <c r="K226" s="27">
        <f t="shared" si="206"/>
        <v>207.15550001386873</v>
      </c>
      <c r="L226" s="27">
        <f t="shared" si="207"/>
        <v>92.069111117274971</v>
      </c>
      <c r="M226" s="7">
        <f t="shared" si="208"/>
        <v>1.5184904195354758</v>
      </c>
      <c r="N226" s="27">
        <f t="shared" si="261"/>
        <v>759.57016671751853</v>
      </c>
      <c r="O226" s="7">
        <f t="shared" si="209"/>
        <v>2.2827182411235252</v>
      </c>
      <c r="P226" s="27">
        <f t="shared" si="210"/>
        <v>3652.3491857976401</v>
      </c>
      <c r="Q226" s="27">
        <f t="shared" si="211"/>
        <v>3469.7317265077577</v>
      </c>
      <c r="R226" s="7">
        <f t="shared" si="212"/>
        <v>2.2827182411235252</v>
      </c>
      <c r="S226" s="27">
        <f t="shared" si="199"/>
        <v>522742.47721728729</v>
      </c>
      <c r="T226" s="27">
        <f t="shared" si="213"/>
        <v>1733.2648414621415</v>
      </c>
      <c r="U226" s="27">
        <f t="shared" si="219"/>
        <v>140859.0911195229</v>
      </c>
      <c r="V226" s="7">
        <f>-SUM(T$24:T226)/T$23</f>
        <v>12.313983222451643</v>
      </c>
      <c r="W226" s="27">
        <f t="shared" si="200"/>
        <v>0</v>
      </c>
      <c r="X226" s="27">
        <f t="shared" si="220"/>
        <v>185492.77445109957</v>
      </c>
      <c r="Y226" s="7">
        <f>-SUM(W$24:W226)/W$23</f>
        <v>15.899018028200768</v>
      </c>
      <c r="Z226" s="29"/>
      <c r="AA226" s="27">
        <f t="shared" si="221"/>
        <v>976.89671832809768</v>
      </c>
      <c r="AB226" s="27">
        <f t="shared" si="222"/>
        <v>360.29805678111813</v>
      </c>
      <c r="AC226" s="27">
        <f t="shared" si="223"/>
        <v>616.59866154697954</v>
      </c>
      <c r="AD226" s="27">
        <f t="shared" si="224"/>
        <v>122914.16366340763</v>
      </c>
      <c r="AE226" s="27">
        <f t="shared" si="225"/>
        <v>106085.83633659224</v>
      </c>
      <c r="AF226" s="27">
        <f t="shared" si="226"/>
        <v>399828.3135538795</v>
      </c>
      <c r="AG226" s="27">
        <f t="shared" si="227"/>
        <v>0</v>
      </c>
      <c r="AH226" s="27">
        <f t="shared" si="228"/>
        <v>115.08638889659372</v>
      </c>
      <c r="AI226" s="27">
        <f t="shared" si="229"/>
        <v>345.25916668978118</v>
      </c>
      <c r="AJ226" s="27">
        <f t="shared" si="230"/>
        <v>207.15550001386873</v>
      </c>
      <c r="AK226" s="27">
        <f t="shared" si="231"/>
        <v>92.069111117274971</v>
      </c>
      <c r="AL226" s="7">
        <f t="shared" si="232"/>
        <v>1.5184904195354758</v>
      </c>
      <c r="AM226" s="27">
        <f t="shared" si="262"/>
        <v>759.57016671751853</v>
      </c>
      <c r="AN226" s="7">
        <f t="shared" si="233"/>
        <v>2.2827182411235252</v>
      </c>
      <c r="AO226" s="27">
        <f t="shared" si="234"/>
        <v>3652.3491857976401</v>
      </c>
      <c r="AP226" s="27">
        <f t="shared" si="235"/>
        <v>3469.7317265077577</v>
      </c>
      <c r="AQ226" s="7">
        <f t="shared" si="236"/>
        <v>2.2827182411235252</v>
      </c>
      <c r="AR226" s="27">
        <f t="shared" si="237"/>
        <v>522742.47721728729</v>
      </c>
      <c r="AS226" s="27">
        <f t="shared" si="238"/>
        <v>1733.2648414621415</v>
      </c>
      <c r="AT226" s="27">
        <f t="shared" si="239"/>
        <v>140859.0911195229</v>
      </c>
      <c r="AU226" s="7">
        <f>-SUM(AS$24:AS226)/AS$23</f>
        <v>12.313983222451643</v>
      </c>
      <c r="AV226" s="27">
        <f t="shared" si="214"/>
        <v>0</v>
      </c>
      <c r="AW226" s="27">
        <f t="shared" si="240"/>
        <v>185492.77445109957</v>
      </c>
      <c r="AX226" s="7">
        <f>-SUM(AV$24:AV226)/AV$23</f>
        <v>15.899018028200768</v>
      </c>
      <c r="AY226" s="28"/>
      <c r="AZ226" s="27">
        <f t="shared" si="241"/>
        <v>976.89671832809768</v>
      </c>
      <c r="BA226" s="27">
        <f t="shared" si="242"/>
        <v>360.29805678111813</v>
      </c>
      <c r="BB226" s="27">
        <f t="shared" si="243"/>
        <v>616.59866154697954</v>
      </c>
      <c r="BC226" s="27">
        <f t="shared" si="244"/>
        <v>122914.16366340763</v>
      </c>
      <c r="BD226" s="27">
        <f t="shared" si="245"/>
        <v>106085.83633659224</v>
      </c>
      <c r="BE226" s="27">
        <f t="shared" si="246"/>
        <v>399828.3135538795</v>
      </c>
      <c r="BF226" s="27">
        <f t="shared" si="247"/>
        <v>0</v>
      </c>
      <c r="BG226" s="27">
        <f t="shared" si="248"/>
        <v>115.08638889659372</v>
      </c>
      <c r="BH226" s="27">
        <f t="shared" si="249"/>
        <v>345.25916668978118</v>
      </c>
      <c r="BI226" s="27">
        <f t="shared" si="250"/>
        <v>207.15550001386873</v>
      </c>
      <c r="BJ226" s="27">
        <f t="shared" si="251"/>
        <v>92.069111117274971</v>
      </c>
      <c r="BK226" s="7">
        <f t="shared" si="252"/>
        <v>1.5184904195354758</v>
      </c>
      <c r="BL226" s="27">
        <f t="shared" si="263"/>
        <v>759.57016671751853</v>
      </c>
      <c r="BM226" s="7">
        <f t="shared" si="253"/>
        <v>2.2827182411235252</v>
      </c>
      <c r="BN226" s="27">
        <f t="shared" si="254"/>
        <v>3652.3491857976401</v>
      </c>
      <c r="BO226" s="27">
        <f t="shared" si="255"/>
        <v>3469.7317265077577</v>
      </c>
      <c r="BP226" s="7">
        <f t="shared" si="256"/>
        <v>2.2827182411235252</v>
      </c>
      <c r="BQ226" s="27">
        <f t="shared" si="257"/>
        <v>522742.47721728729</v>
      </c>
      <c r="BR226" s="27">
        <f t="shared" si="258"/>
        <v>1733.2648414621415</v>
      </c>
      <c r="BS226" s="27">
        <f t="shared" si="259"/>
        <v>140859.0911195229</v>
      </c>
      <c r="BT226" s="7">
        <f>-SUM(BR$24:BR226)/BR$23</f>
        <v>12.313983222451643</v>
      </c>
      <c r="BU226" s="27">
        <f t="shared" si="215"/>
        <v>0</v>
      </c>
      <c r="BV226" s="27">
        <f t="shared" si="260"/>
        <v>185492.77445109957</v>
      </c>
      <c r="BW226" s="7">
        <f>-SUM(BU$24:BU226)/BU$23</f>
        <v>15.899018028200768</v>
      </c>
      <c r="BX226" s="14"/>
      <c r="BY226" s="3"/>
      <c r="BZ226" s="3"/>
      <c r="CA226" s="3"/>
      <c r="CB226" s="3"/>
      <c r="CC226" s="3"/>
      <c r="CD226" s="3"/>
      <c r="CE226" s="3"/>
      <c r="CF226" s="3"/>
      <c r="CG226" s="3"/>
      <c r="CH226" s="3"/>
      <c r="CI226" s="3"/>
      <c r="CJ226" s="3"/>
      <c r="CK226" s="3"/>
      <c r="CL226" s="3"/>
      <c r="CM226" s="3"/>
      <c r="CN226" s="3"/>
      <c r="CO226" s="3"/>
    </row>
    <row r="227" spans="1:93" x14ac:dyDescent="0.25">
      <c r="A227" s="23">
        <v>204</v>
      </c>
      <c r="B227" s="27">
        <f t="shared" si="201"/>
        <v>976.89671832809768</v>
      </c>
      <c r="C227" s="27">
        <f t="shared" si="202"/>
        <v>358.49964401827276</v>
      </c>
      <c r="D227" s="27">
        <f t="shared" si="203"/>
        <v>618.39707430982503</v>
      </c>
      <c r="E227" s="27">
        <f t="shared" si="216"/>
        <v>122295.76658909781</v>
      </c>
      <c r="F227" s="27">
        <f t="shared" si="217"/>
        <v>106704.23341090206</v>
      </c>
      <c r="G227" s="27">
        <f t="shared" si="198"/>
        <v>402576.42818734352</v>
      </c>
      <c r="H227" s="27">
        <f t="shared" si="218"/>
        <v>0</v>
      </c>
      <c r="I227" s="27">
        <f t="shared" si="204"/>
        <v>115.32344801460815</v>
      </c>
      <c r="J227" s="27">
        <f t="shared" si="205"/>
        <v>345.97034404382447</v>
      </c>
      <c r="K227" s="27">
        <f t="shared" si="206"/>
        <v>207.5822064262947</v>
      </c>
      <c r="L227" s="27">
        <f t="shared" si="207"/>
        <v>92.258758411686514</v>
      </c>
      <c r="M227" s="7">
        <f t="shared" si="208"/>
        <v>1.5216182611770437</v>
      </c>
      <c r="N227" s="27">
        <f t="shared" si="261"/>
        <v>761.13475689641371</v>
      </c>
      <c r="O227" s="7">
        <f t="shared" si="209"/>
        <v>2.2920183178010545</v>
      </c>
      <c r="P227" s="27">
        <f t="shared" si="210"/>
        <v>3667.229308481687</v>
      </c>
      <c r="Q227" s="27">
        <f t="shared" si="211"/>
        <v>3483.8678430576024</v>
      </c>
      <c r="R227" s="7">
        <f t="shared" si="212"/>
        <v>2.2920183178010545</v>
      </c>
      <c r="S227" s="27">
        <f t="shared" si="199"/>
        <v>524872.19477644144</v>
      </c>
      <c r="T227" s="27">
        <f t="shared" si="213"/>
        <v>1745.8363678330909</v>
      </c>
      <c r="U227" s="27">
        <f t="shared" si="219"/>
        <v>142604.92748735598</v>
      </c>
      <c r="V227" s="7">
        <f>-SUM(T$24:T227)/T$23</f>
        <v>12.454211043161127</v>
      </c>
      <c r="W227" s="27">
        <f t="shared" si="200"/>
        <v>0</v>
      </c>
      <c r="X227" s="27">
        <f t="shared" si="220"/>
        <v>185492.77445109957</v>
      </c>
      <c r="Y227" s="7">
        <f>-SUM(W$24:W227)/W$23</f>
        <v>15.899018028200768</v>
      </c>
      <c r="Z227" s="29"/>
      <c r="AA227" s="27">
        <f t="shared" si="221"/>
        <v>976.89671832809768</v>
      </c>
      <c r="AB227" s="27">
        <f t="shared" si="222"/>
        <v>358.49964401827276</v>
      </c>
      <c r="AC227" s="27">
        <f t="shared" si="223"/>
        <v>618.39707430982503</v>
      </c>
      <c r="AD227" s="27">
        <f t="shared" si="224"/>
        <v>122295.76658909781</v>
      </c>
      <c r="AE227" s="27">
        <f t="shared" si="225"/>
        <v>106704.23341090206</v>
      </c>
      <c r="AF227" s="27">
        <f t="shared" si="226"/>
        <v>402576.42818734352</v>
      </c>
      <c r="AG227" s="27">
        <f t="shared" si="227"/>
        <v>0</v>
      </c>
      <c r="AH227" s="27">
        <f t="shared" si="228"/>
        <v>115.32344801460815</v>
      </c>
      <c r="AI227" s="27">
        <f t="shared" si="229"/>
        <v>345.97034404382447</v>
      </c>
      <c r="AJ227" s="27">
        <f t="shared" si="230"/>
        <v>207.5822064262947</v>
      </c>
      <c r="AK227" s="27">
        <f t="shared" si="231"/>
        <v>92.258758411686514</v>
      </c>
      <c r="AL227" s="7">
        <f t="shared" si="232"/>
        <v>1.5216182611770437</v>
      </c>
      <c r="AM227" s="27">
        <f t="shared" si="262"/>
        <v>761.13475689641371</v>
      </c>
      <c r="AN227" s="7">
        <f t="shared" si="233"/>
        <v>2.2920183178010545</v>
      </c>
      <c r="AO227" s="27">
        <f t="shared" si="234"/>
        <v>3667.229308481687</v>
      </c>
      <c r="AP227" s="27">
        <f t="shared" si="235"/>
        <v>3483.8678430576024</v>
      </c>
      <c r="AQ227" s="7">
        <f t="shared" si="236"/>
        <v>2.2920183178010545</v>
      </c>
      <c r="AR227" s="27">
        <f t="shared" si="237"/>
        <v>524872.19477644144</v>
      </c>
      <c r="AS227" s="27">
        <f t="shared" si="238"/>
        <v>1745.8363678330909</v>
      </c>
      <c r="AT227" s="27">
        <f t="shared" si="239"/>
        <v>142604.92748735598</v>
      </c>
      <c r="AU227" s="7">
        <f>-SUM(AS$24:AS227)/AS$23</f>
        <v>12.454211043161127</v>
      </c>
      <c r="AV227" s="27">
        <f t="shared" si="214"/>
        <v>0</v>
      </c>
      <c r="AW227" s="27">
        <f t="shared" si="240"/>
        <v>185492.77445109957</v>
      </c>
      <c r="AX227" s="7">
        <f>-SUM(AV$24:AV227)/AV$23</f>
        <v>15.899018028200768</v>
      </c>
      <c r="AY227" s="28"/>
      <c r="AZ227" s="27">
        <f t="shared" si="241"/>
        <v>976.89671832809768</v>
      </c>
      <c r="BA227" s="27">
        <f t="shared" si="242"/>
        <v>358.49964401827276</v>
      </c>
      <c r="BB227" s="27">
        <f t="shared" si="243"/>
        <v>618.39707430982503</v>
      </c>
      <c r="BC227" s="27">
        <f t="shared" si="244"/>
        <v>122295.76658909781</v>
      </c>
      <c r="BD227" s="27">
        <f t="shared" si="245"/>
        <v>106704.23341090206</v>
      </c>
      <c r="BE227" s="27">
        <f t="shared" si="246"/>
        <v>402576.42818734352</v>
      </c>
      <c r="BF227" s="27">
        <f t="shared" si="247"/>
        <v>0</v>
      </c>
      <c r="BG227" s="27">
        <f t="shared" si="248"/>
        <v>115.32344801460815</v>
      </c>
      <c r="BH227" s="27">
        <f t="shared" si="249"/>
        <v>345.97034404382447</v>
      </c>
      <c r="BI227" s="27">
        <f t="shared" si="250"/>
        <v>207.5822064262947</v>
      </c>
      <c r="BJ227" s="27">
        <f t="shared" si="251"/>
        <v>92.258758411686514</v>
      </c>
      <c r="BK227" s="7">
        <f t="shared" si="252"/>
        <v>1.5216182611770437</v>
      </c>
      <c r="BL227" s="27">
        <f t="shared" si="263"/>
        <v>761.13475689641371</v>
      </c>
      <c r="BM227" s="7">
        <f t="shared" si="253"/>
        <v>2.2920183178010545</v>
      </c>
      <c r="BN227" s="27">
        <f t="shared" si="254"/>
        <v>3667.229308481687</v>
      </c>
      <c r="BO227" s="27">
        <f t="shared" si="255"/>
        <v>3483.8678430576024</v>
      </c>
      <c r="BP227" s="7">
        <f t="shared" si="256"/>
        <v>2.2920183178010545</v>
      </c>
      <c r="BQ227" s="27">
        <f t="shared" si="257"/>
        <v>524872.19477644144</v>
      </c>
      <c r="BR227" s="27">
        <f t="shared" si="258"/>
        <v>1745.8363678330909</v>
      </c>
      <c r="BS227" s="27">
        <f t="shared" si="259"/>
        <v>142604.92748735598</v>
      </c>
      <c r="BT227" s="7">
        <f>-SUM(BR$24:BR227)/BR$23</f>
        <v>12.454211043161127</v>
      </c>
      <c r="BU227" s="27">
        <f t="shared" si="215"/>
        <v>0</v>
      </c>
      <c r="BV227" s="27">
        <f t="shared" si="260"/>
        <v>185492.77445109957</v>
      </c>
      <c r="BW227" s="7">
        <f>-SUM(BU$24:BU227)/BU$23</f>
        <v>15.899018028200768</v>
      </c>
      <c r="BX227" s="14"/>
      <c r="BY227" s="3"/>
      <c r="BZ227" s="3"/>
      <c r="CA227" s="3"/>
      <c r="CB227" s="3"/>
      <c r="CC227" s="3"/>
      <c r="CD227" s="3"/>
      <c r="CE227" s="3"/>
      <c r="CF227" s="3"/>
      <c r="CG227" s="3"/>
      <c r="CH227" s="3"/>
      <c r="CI227" s="3"/>
      <c r="CJ227" s="3"/>
      <c r="CK227" s="3"/>
      <c r="CL227" s="3"/>
      <c r="CM227" s="3"/>
      <c r="CN227" s="3"/>
      <c r="CO227" s="3"/>
    </row>
    <row r="228" spans="1:93" x14ac:dyDescent="0.25">
      <c r="A228" s="23">
        <v>205</v>
      </c>
      <c r="B228" s="27">
        <f t="shared" si="201"/>
        <v>976.89671832809768</v>
      </c>
      <c r="C228" s="27">
        <f t="shared" si="202"/>
        <v>356.69598588486912</v>
      </c>
      <c r="D228" s="27">
        <f t="shared" si="203"/>
        <v>620.2007324432285</v>
      </c>
      <c r="E228" s="27">
        <f t="shared" si="216"/>
        <v>121675.56585665458</v>
      </c>
      <c r="F228" s="27">
        <f t="shared" si="217"/>
        <v>107324.43414334529</v>
      </c>
      <c r="G228" s="27">
        <f t="shared" si="198"/>
        <v>405335.02321190119</v>
      </c>
      <c r="H228" s="27">
        <f t="shared" si="218"/>
        <v>0</v>
      </c>
      <c r="I228" s="27">
        <f t="shared" si="204"/>
        <v>115.56099543559198</v>
      </c>
      <c r="J228" s="27">
        <f t="shared" si="205"/>
        <v>346.68298630677594</v>
      </c>
      <c r="K228" s="27">
        <f t="shared" si="206"/>
        <v>208.00979178406556</v>
      </c>
      <c r="L228" s="27">
        <f t="shared" si="207"/>
        <v>92.448796348473579</v>
      </c>
      <c r="M228" s="7">
        <f t="shared" si="208"/>
        <v>1.5247525456602713</v>
      </c>
      <c r="N228" s="27">
        <f t="shared" si="261"/>
        <v>762.702569874907</v>
      </c>
      <c r="O228" s="7">
        <f t="shared" si="209"/>
        <v>2.3013562841421655</v>
      </c>
      <c r="P228" s="27">
        <f t="shared" si="210"/>
        <v>3682.1700546274647</v>
      </c>
      <c r="Q228" s="27">
        <f t="shared" si="211"/>
        <v>3498.0615518960913</v>
      </c>
      <c r="R228" s="7">
        <f t="shared" si="212"/>
        <v>2.3013562841421655</v>
      </c>
      <c r="S228" s="27">
        <f t="shared" si="199"/>
        <v>527010.58906855586</v>
      </c>
      <c r="T228" s="27">
        <f t="shared" si="213"/>
        <v>1758.4622636930865</v>
      </c>
      <c r="U228" s="27">
        <f t="shared" si="219"/>
        <v>144363.38975104905</v>
      </c>
      <c r="V228" s="7">
        <f>-SUM(T$24:T228)/T$23</f>
        <v>12.595452992052136</v>
      </c>
      <c r="W228" s="27">
        <f t="shared" si="200"/>
        <v>0</v>
      </c>
      <c r="X228" s="27">
        <f t="shared" si="220"/>
        <v>185492.77445109957</v>
      </c>
      <c r="Y228" s="7">
        <f>-SUM(W$24:W228)/W$23</f>
        <v>15.899018028200768</v>
      </c>
      <c r="Z228" s="29"/>
      <c r="AA228" s="27">
        <f t="shared" si="221"/>
        <v>976.89671832809768</v>
      </c>
      <c r="AB228" s="27">
        <f t="shared" si="222"/>
        <v>356.69598588486912</v>
      </c>
      <c r="AC228" s="27">
        <f t="shared" si="223"/>
        <v>620.2007324432285</v>
      </c>
      <c r="AD228" s="27">
        <f t="shared" si="224"/>
        <v>121675.56585665458</v>
      </c>
      <c r="AE228" s="27">
        <f t="shared" si="225"/>
        <v>107324.43414334529</v>
      </c>
      <c r="AF228" s="27">
        <f t="shared" si="226"/>
        <v>405335.02321190119</v>
      </c>
      <c r="AG228" s="27">
        <f t="shared" si="227"/>
        <v>0</v>
      </c>
      <c r="AH228" s="27">
        <f t="shared" si="228"/>
        <v>115.56099543559198</v>
      </c>
      <c r="AI228" s="27">
        <f t="shared" si="229"/>
        <v>346.68298630677594</v>
      </c>
      <c r="AJ228" s="27">
        <f t="shared" si="230"/>
        <v>208.00979178406556</v>
      </c>
      <c r="AK228" s="27">
        <f t="shared" si="231"/>
        <v>92.448796348473579</v>
      </c>
      <c r="AL228" s="7">
        <f t="shared" si="232"/>
        <v>1.5247525456602713</v>
      </c>
      <c r="AM228" s="27">
        <f t="shared" si="262"/>
        <v>762.702569874907</v>
      </c>
      <c r="AN228" s="7">
        <f t="shared" si="233"/>
        <v>2.3013562841421655</v>
      </c>
      <c r="AO228" s="27">
        <f t="shared" si="234"/>
        <v>3682.1700546274647</v>
      </c>
      <c r="AP228" s="27">
        <f t="shared" si="235"/>
        <v>3498.0615518960913</v>
      </c>
      <c r="AQ228" s="7">
        <f t="shared" si="236"/>
        <v>2.3013562841421655</v>
      </c>
      <c r="AR228" s="27">
        <f t="shared" si="237"/>
        <v>527010.58906855586</v>
      </c>
      <c r="AS228" s="27">
        <f t="shared" si="238"/>
        <v>1758.4622636930865</v>
      </c>
      <c r="AT228" s="27">
        <f t="shared" si="239"/>
        <v>144363.38975104905</v>
      </c>
      <c r="AU228" s="7">
        <f>-SUM(AS$24:AS228)/AS$23</f>
        <v>12.595452992052136</v>
      </c>
      <c r="AV228" s="27">
        <f t="shared" si="214"/>
        <v>0</v>
      </c>
      <c r="AW228" s="27">
        <f t="shared" si="240"/>
        <v>185492.77445109957</v>
      </c>
      <c r="AX228" s="7">
        <f>-SUM(AV$24:AV228)/AV$23</f>
        <v>15.899018028200768</v>
      </c>
      <c r="AY228" s="28"/>
      <c r="AZ228" s="27">
        <f t="shared" si="241"/>
        <v>976.89671832809768</v>
      </c>
      <c r="BA228" s="27">
        <f t="shared" si="242"/>
        <v>356.69598588486912</v>
      </c>
      <c r="BB228" s="27">
        <f t="shared" si="243"/>
        <v>620.2007324432285</v>
      </c>
      <c r="BC228" s="27">
        <f t="shared" si="244"/>
        <v>121675.56585665458</v>
      </c>
      <c r="BD228" s="27">
        <f t="shared" si="245"/>
        <v>107324.43414334529</v>
      </c>
      <c r="BE228" s="27">
        <f t="shared" si="246"/>
        <v>405335.02321190119</v>
      </c>
      <c r="BF228" s="27">
        <f t="shared" si="247"/>
        <v>0</v>
      </c>
      <c r="BG228" s="27">
        <f t="shared" si="248"/>
        <v>115.56099543559198</v>
      </c>
      <c r="BH228" s="27">
        <f t="shared" si="249"/>
        <v>346.68298630677594</v>
      </c>
      <c r="BI228" s="27">
        <f t="shared" si="250"/>
        <v>208.00979178406556</v>
      </c>
      <c r="BJ228" s="27">
        <f t="shared" si="251"/>
        <v>92.448796348473579</v>
      </c>
      <c r="BK228" s="7">
        <f t="shared" si="252"/>
        <v>1.5247525456602713</v>
      </c>
      <c r="BL228" s="27">
        <f t="shared" si="263"/>
        <v>762.702569874907</v>
      </c>
      <c r="BM228" s="7">
        <f t="shared" si="253"/>
        <v>2.3013562841421655</v>
      </c>
      <c r="BN228" s="27">
        <f t="shared" si="254"/>
        <v>3682.1700546274647</v>
      </c>
      <c r="BO228" s="27">
        <f t="shared" si="255"/>
        <v>3498.0615518960913</v>
      </c>
      <c r="BP228" s="7">
        <f t="shared" si="256"/>
        <v>2.3013562841421655</v>
      </c>
      <c r="BQ228" s="27">
        <f t="shared" si="257"/>
        <v>527010.58906855586</v>
      </c>
      <c r="BR228" s="27">
        <f t="shared" si="258"/>
        <v>1758.4622636930865</v>
      </c>
      <c r="BS228" s="27">
        <f t="shared" si="259"/>
        <v>144363.38975104905</v>
      </c>
      <c r="BT228" s="7">
        <f>-SUM(BR$24:BR228)/BR$23</f>
        <v>12.595452992052136</v>
      </c>
      <c r="BU228" s="27">
        <f t="shared" si="215"/>
        <v>0</v>
      </c>
      <c r="BV228" s="27">
        <f t="shared" si="260"/>
        <v>185492.77445109957</v>
      </c>
      <c r="BW228" s="7">
        <f>-SUM(BU$24:BU228)/BU$23</f>
        <v>15.899018028200768</v>
      </c>
      <c r="BX228" s="14"/>
      <c r="BY228" s="3"/>
      <c r="BZ228" s="3"/>
      <c r="CA228" s="3"/>
      <c r="CB228" s="3"/>
      <c r="CC228" s="3"/>
      <c r="CD228" s="3"/>
      <c r="CE228" s="3"/>
      <c r="CF228" s="3"/>
      <c r="CG228" s="3"/>
      <c r="CH228" s="3"/>
      <c r="CI228" s="3"/>
      <c r="CJ228" s="3"/>
      <c r="CK228" s="3"/>
      <c r="CL228" s="3"/>
      <c r="CM228" s="3"/>
      <c r="CN228" s="3"/>
      <c r="CO228" s="3"/>
    </row>
    <row r="229" spans="1:93" x14ac:dyDescent="0.25">
      <c r="A229" s="23">
        <v>206</v>
      </c>
      <c r="B229" s="27">
        <f t="shared" si="201"/>
        <v>976.89671832809768</v>
      </c>
      <c r="C229" s="27">
        <f t="shared" si="202"/>
        <v>354.88706708190966</v>
      </c>
      <c r="D229" s="27">
        <f t="shared" si="203"/>
        <v>622.0096512461879</v>
      </c>
      <c r="E229" s="27">
        <f t="shared" si="216"/>
        <v>121053.55620540839</v>
      </c>
      <c r="F229" s="27">
        <f t="shared" si="217"/>
        <v>107946.44379459148</v>
      </c>
      <c r="G229" s="27">
        <f t="shared" si="198"/>
        <v>408104.13923830609</v>
      </c>
      <c r="H229" s="27">
        <f t="shared" si="218"/>
        <v>0</v>
      </c>
      <c r="I229" s="27">
        <f t="shared" si="204"/>
        <v>115.79903216536934</v>
      </c>
      <c r="J229" s="27">
        <f t="shared" si="205"/>
        <v>347.39709649610802</v>
      </c>
      <c r="K229" s="27">
        <f t="shared" si="206"/>
        <v>208.43825789766484</v>
      </c>
      <c r="L229" s="27">
        <f t="shared" si="207"/>
        <v>92.639225732295472</v>
      </c>
      <c r="M229" s="7">
        <f t="shared" si="208"/>
        <v>1.5278932862563575</v>
      </c>
      <c r="N229" s="27">
        <f t="shared" si="261"/>
        <v>764.27361229143764</v>
      </c>
      <c r="O229" s="7">
        <f t="shared" si="209"/>
        <v>2.3107322945140378</v>
      </c>
      <c r="P229" s="27">
        <f t="shared" si="210"/>
        <v>3697.1716712224606</v>
      </c>
      <c r="Q229" s="27">
        <f t="shared" si="211"/>
        <v>3512.3130876613372</v>
      </c>
      <c r="R229" s="7">
        <f t="shared" si="212"/>
        <v>2.3107322945140378</v>
      </c>
      <c r="S229" s="27">
        <f t="shared" si="199"/>
        <v>529157.69544371462</v>
      </c>
      <c r="T229" s="27">
        <f t="shared" si="213"/>
        <v>1771.142757041802</v>
      </c>
      <c r="U229" s="27">
        <f t="shared" si="219"/>
        <v>146134.53250809087</v>
      </c>
      <c r="V229" s="7">
        <f>-SUM(T$24:T229)/T$23</f>
        <v>12.737713454465135</v>
      </c>
      <c r="W229" s="27">
        <f t="shared" si="200"/>
        <v>0</v>
      </c>
      <c r="X229" s="27">
        <f t="shared" si="220"/>
        <v>185492.77445109957</v>
      </c>
      <c r="Y229" s="7">
        <f>-SUM(W$24:W229)/W$23</f>
        <v>15.899018028200768</v>
      </c>
      <c r="Z229" s="29"/>
      <c r="AA229" s="27">
        <f t="shared" si="221"/>
        <v>976.89671832809768</v>
      </c>
      <c r="AB229" s="27">
        <f t="shared" si="222"/>
        <v>354.88706708190966</v>
      </c>
      <c r="AC229" s="27">
        <f t="shared" si="223"/>
        <v>622.0096512461879</v>
      </c>
      <c r="AD229" s="27">
        <f t="shared" si="224"/>
        <v>121053.55620540839</v>
      </c>
      <c r="AE229" s="27">
        <f t="shared" si="225"/>
        <v>107946.44379459148</v>
      </c>
      <c r="AF229" s="27">
        <f t="shared" si="226"/>
        <v>408104.13923830609</v>
      </c>
      <c r="AG229" s="27">
        <f t="shared" si="227"/>
        <v>0</v>
      </c>
      <c r="AH229" s="27">
        <f t="shared" si="228"/>
        <v>115.79903216536934</v>
      </c>
      <c r="AI229" s="27">
        <f t="shared" si="229"/>
        <v>347.39709649610802</v>
      </c>
      <c r="AJ229" s="27">
        <f t="shared" si="230"/>
        <v>208.43825789766484</v>
      </c>
      <c r="AK229" s="27">
        <f t="shared" si="231"/>
        <v>92.639225732295472</v>
      </c>
      <c r="AL229" s="7">
        <f t="shared" si="232"/>
        <v>1.5278932862563575</v>
      </c>
      <c r="AM229" s="27">
        <f t="shared" si="262"/>
        <v>764.27361229143764</v>
      </c>
      <c r="AN229" s="7">
        <f t="shared" si="233"/>
        <v>2.3107322945140378</v>
      </c>
      <c r="AO229" s="27">
        <f t="shared" si="234"/>
        <v>3697.1716712224606</v>
      </c>
      <c r="AP229" s="27">
        <f t="shared" si="235"/>
        <v>3512.3130876613372</v>
      </c>
      <c r="AQ229" s="7">
        <f t="shared" si="236"/>
        <v>2.3107322945140378</v>
      </c>
      <c r="AR229" s="27">
        <f t="shared" si="237"/>
        <v>529157.69544371462</v>
      </c>
      <c r="AS229" s="27">
        <f t="shared" si="238"/>
        <v>1771.142757041802</v>
      </c>
      <c r="AT229" s="27">
        <f t="shared" si="239"/>
        <v>146134.53250809087</v>
      </c>
      <c r="AU229" s="7">
        <f>-SUM(AS$24:AS229)/AS$23</f>
        <v>12.737713454465135</v>
      </c>
      <c r="AV229" s="27">
        <f t="shared" si="214"/>
        <v>0</v>
      </c>
      <c r="AW229" s="27">
        <f t="shared" si="240"/>
        <v>185492.77445109957</v>
      </c>
      <c r="AX229" s="7">
        <f>-SUM(AV$24:AV229)/AV$23</f>
        <v>15.899018028200768</v>
      </c>
      <c r="AY229" s="28"/>
      <c r="AZ229" s="27">
        <f t="shared" si="241"/>
        <v>976.89671832809768</v>
      </c>
      <c r="BA229" s="27">
        <f t="shared" si="242"/>
        <v>354.88706708190966</v>
      </c>
      <c r="BB229" s="27">
        <f t="shared" si="243"/>
        <v>622.0096512461879</v>
      </c>
      <c r="BC229" s="27">
        <f t="shared" si="244"/>
        <v>121053.55620540839</v>
      </c>
      <c r="BD229" s="27">
        <f t="shared" si="245"/>
        <v>107946.44379459148</v>
      </c>
      <c r="BE229" s="27">
        <f t="shared" si="246"/>
        <v>408104.13923830609</v>
      </c>
      <c r="BF229" s="27">
        <f t="shared" si="247"/>
        <v>0</v>
      </c>
      <c r="BG229" s="27">
        <f t="shared" si="248"/>
        <v>115.79903216536934</v>
      </c>
      <c r="BH229" s="27">
        <f t="shared" si="249"/>
        <v>347.39709649610802</v>
      </c>
      <c r="BI229" s="27">
        <f t="shared" si="250"/>
        <v>208.43825789766484</v>
      </c>
      <c r="BJ229" s="27">
        <f t="shared" si="251"/>
        <v>92.639225732295472</v>
      </c>
      <c r="BK229" s="7">
        <f t="shared" si="252"/>
        <v>1.5278932862563575</v>
      </c>
      <c r="BL229" s="27">
        <f t="shared" si="263"/>
        <v>764.27361229143764</v>
      </c>
      <c r="BM229" s="7">
        <f t="shared" si="253"/>
        <v>2.3107322945140378</v>
      </c>
      <c r="BN229" s="27">
        <f t="shared" si="254"/>
        <v>3697.1716712224606</v>
      </c>
      <c r="BO229" s="27">
        <f t="shared" si="255"/>
        <v>3512.3130876613372</v>
      </c>
      <c r="BP229" s="7">
        <f t="shared" si="256"/>
        <v>2.3107322945140378</v>
      </c>
      <c r="BQ229" s="27">
        <f t="shared" si="257"/>
        <v>529157.69544371462</v>
      </c>
      <c r="BR229" s="27">
        <f t="shared" si="258"/>
        <v>1771.142757041802</v>
      </c>
      <c r="BS229" s="27">
        <f t="shared" si="259"/>
        <v>146134.53250809087</v>
      </c>
      <c r="BT229" s="7">
        <f>-SUM(BR$24:BR229)/BR$23</f>
        <v>12.737713454465135</v>
      </c>
      <c r="BU229" s="27">
        <f t="shared" si="215"/>
        <v>0</v>
      </c>
      <c r="BV229" s="27">
        <f t="shared" si="260"/>
        <v>185492.77445109957</v>
      </c>
      <c r="BW229" s="7">
        <f>-SUM(BU$24:BU229)/BU$23</f>
        <v>15.899018028200768</v>
      </c>
      <c r="BX229" s="14"/>
      <c r="BY229" s="3"/>
      <c r="BZ229" s="3"/>
      <c r="CA229" s="3"/>
      <c r="CB229" s="3"/>
      <c r="CC229" s="3"/>
      <c r="CD229" s="3"/>
      <c r="CE229" s="3"/>
      <c r="CF229" s="3"/>
      <c r="CG229" s="3"/>
      <c r="CH229" s="3"/>
      <c r="CI229" s="3"/>
      <c r="CJ229" s="3"/>
      <c r="CK229" s="3"/>
      <c r="CL229" s="3"/>
      <c r="CM229" s="3"/>
      <c r="CN229" s="3"/>
      <c r="CO229" s="3"/>
    </row>
    <row r="230" spans="1:93" x14ac:dyDescent="0.25">
      <c r="A230" s="23">
        <v>207</v>
      </c>
      <c r="B230" s="27">
        <f t="shared" si="201"/>
        <v>976.89671832809768</v>
      </c>
      <c r="C230" s="27">
        <f t="shared" si="202"/>
        <v>353.07287226577495</v>
      </c>
      <c r="D230" s="27">
        <f t="shared" si="203"/>
        <v>623.82384606232279</v>
      </c>
      <c r="E230" s="27">
        <f t="shared" si="216"/>
        <v>120429.73235934606</v>
      </c>
      <c r="F230" s="27">
        <f t="shared" si="217"/>
        <v>108570.26764065381</v>
      </c>
      <c r="G230" s="27">
        <f t="shared" si="198"/>
        <v>410883.81703667622</v>
      </c>
      <c r="H230" s="27">
        <f t="shared" si="218"/>
        <v>0</v>
      </c>
      <c r="I230" s="27">
        <f t="shared" si="204"/>
        <v>116.03755921183625</v>
      </c>
      <c r="J230" s="27">
        <f t="shared" si="205"/>
        <v>348.11267763550882</v>
      </c>
      <c r="K230" s="27">
        <f t="shared" si="206"/>
        <v>208.8676065813053</v>
      </c>
      <c r="L230" s="27">
        <f t="shared" si="207"/>
        <v>92.830047369469</v>
      </c>
      <c r="M230" s="7">
        <f t="shared" si="208"/>
        <v>1.5310404962638375</v>
      </c>
      <c r="N230" s="27">
        <f t="shared" si="261"/>
        <v>765.84789079811935</v>
      </c>
      <c r="O230" s="7">
        <f t="shared" si="209"/>
        <v>2.320146503912762</v>
      </c>
      <c r="P230" s="27">
        <f t="shared" si="210"/>
        <v>3712.2344062604193</v>
      </c>
      <c r="Q230" s="27">
        <f t="shared" si="211"/>
        <v>3526.6226859473982</v>
      </c>
      <c r="R230" s="7">
        <f t="shared" si="212"/>
        <v>2.320146503912762</v>
      </c>
      <c r="S230" s="27">
        <f t="shared" si="199"/>
        <v>531313.54939602246</v>
      </c>
      <c r="T230" s="27">
        <f t="shared" si="213"/>
        <v>1783.8780768211811</v>
      </c>
      <c r="U230" s="27">
        <f t="shared" si="219"/>
        <v>147918.41058491205</v>
      </c>
      <c r="V230" s="7">
        <f>-SUM(T$24:T230)/T$23</f>
        <v>12.880996834129487</v>
      </c>
      <c r="W230" s="27">
        <f t="shared" si="200"/>
        <v>0</v>
      </c>
      <c r="X230" s="27">
        <f t="shared" si="220"/>
        <v>185492.77445109957</v>
      </c>
      <c r="Y230" s="7">
        <f>-SUM(W$24:W230)/W$23</f>
        <v>15.899018028200768</v>
      </c>
      <c r="Z230" s="29"/>
      <c r="AA230" s="27">
        <f t="shared" si="221"/>
        <v>976.89671832809768</v>
      </c>
      <c r="AB230" s="27">
        <f t="shared" si="222"/>
        <v>353.07287226577495</v>
      </c>
      <c r="AC230" s="27">
        <f t="shared" si="223"/>
        <v>623.82384606232279</v>
      </c>
      <c r="AD230" s="27">
        <f t="shared" si="224"/>
        <v>120429.73235934606</v>
      </c>
      <c r="AE230" s="27">
        <f t="shared" si="225"/>
        <v>108570.26764065381</v>
      </c>
      <c r="AF230" s="27">
        <f t="shared" si="226"/>
        <v>410883.81703667622</v>
      </c>
      <c r="AG230" s="27">
        <f t="shared" si="227"/>
        <v>0</v>
      </c>
      <c r="AH230" s="27">
        <f t="shared" si="228"/>
        <v>116.03755921183625</v>
      </c>
      <c r="AI230" s="27">
        <f t="shared" si="229"/>
        <v>348.11267763550882</v>
      </c>
      <c r="AJ230" s="27">
        <f t="shared" si="230"/>
        <v>208.8676065813053</v>
      </c>
      <c r="AK230" s="27">
        <f t="shared" si="231"/>
        <v>92.830047369469</v>
      </c>
      <c r="AL230" s="7">
        <f t="shared" si="232"/>
        <v>1.5310404962638375</v>
      </c>
      <c r="AM230" s="27">
        <f t="shared" si="262"/>
        <v>765.84789079811935</v>
      </c>
      <c r="AN230" s="7">
        <f t="shared" si="233"/>
        <v>2.320146503912762</v>
      </c>
      <c r="AO230" s="27">
        <f t="shared" si="234"/>
        <v>3712.2344062604193</v>
      </c>
      <c r="AP230" s="27">
        <f t="shared" si="235"/>
        <v>3526.6226859473982</v>
      </c>
      <c r="AQ230" s="7">
        <f t="shared" si="236"/>
        <v>2.320146503912762</v>
      </c>
      <c r="AR230" s="27">
        <f t="shared" si="237"/>
        <v>531313.54939602246</v>
      </c>
      <c r="AS230" s="27">
        <f t="shared" si="238"/>
        <v>1783.8780768211811</v>
      </c>
      <c r="AT230" s="27">
        <f t="shared" si="239"/>
        <v>147918.41058491205</v>
      </c>
      <c r="AU230" s="7">
        <f>-SUM(AS$24:AS230)/AS$23</f>
        <v>12.880996834129487</v>
      </c>
      <c r="AV230" s="27">
        <f t="shared" si="214"/>
        <v>0</v>
      </c>
      <c r="AW230" s="27">
        <f t="shared" si="240"/>
        <v>185492.77445109957</v>
      </c>
      <c r="AX230" s="7">
        <f>-SUM(AV$24:AV230)/AV$23</f>
        <v>15.899018028200768</v>
      </c>
      <c r="AY230" s="28"/>
      <c r="AZ230" s="27">
        <f t="shared" si="241"/>
        <v>976.89671832809768</v>
      </c>
      <c r="BA230" s="27">
        <f t="shared" si="242"/>
        <v>353.07287226577495</v>
      </c>
      <c r="BB230" s="27">
        <f t="shared" si="243"/>
        <v>623.82384606232279</v>
      </c>
      <c r="BC230" s="27">
        <f t="shared" si="244"/>
        <v>120429.73235934606</v>
      </c>
      <c r="BD230" s="27">
        <f t="shared" si="245"/>
        <v>108570.26764065381</v>
      </c>
      <c r="BE230" s="27">
        <f t="shared" si="246"/>
        <v>410883.81703667622</v>
      </c>
      <c r="BF230" s="27">
        <f t="shared" si="247"/>
        <v>0</v>
      </c>
      <c r="BG230" s="27">
        <f t="shared" si="248"/>
        <v>116.03755921183625</v>
      </c>
      <c r="BH230" s="27">
        <f t="shared" si="249"/>
        <v>348.11267763550882</v>
      </c>
      <c r="BI230" s="27">
        <f t="shared" si="250"/>
        <v>208.8676065813053</v>
      </c>
      <c r="BJ230" s="27">
        <f t="shared" si="251"/>
        <v>92.830047369469</v>
      </c>
      <c r="BK230" s="7">
        <f t="shared" si="252"/>
        <v>1.5310404962638375</v>
      </c>
      <c r="BL230" s="27">
        <f t="shared" si="263"/>
        <v>765.84789079811935</v>
      </c>
      <c r="BM230" s="7">
        <f t="shared" si="253"/>
        <v>2.320146503912762</v>
      </c>
      <c r="BN230" s="27">
        <f t="shared" si="254"/>
        <v>3712.2344062604193</v>
      </c>
      <c r="BO230" s="27">
        <f t="shared" si="255"/>
        <v>3526.6226859473982</v>
      </c>
      <c r="BP230" s="7">
        <f t="shared" si="256"/>
        <v>2.320146503912762</v>
      </c>
      <c r="BQ230" s="27">
        <f t="shared" si="257"/>
        <v>531313.54939602246</v>
      </c>
      <c r="BR230" s="27">
        <f t="shared" si="258"/>
        <v>1783.8780768211811</v>
      </c>
      <c r="BS230" s="27">
        <f t="shared" si="259"/>
        <v>147918.41058491205</v>
      </c>
      <c r="BT230" s="7">
        <f>-SUM(BR$24:BR230)/BR$23</f>
        <v>12.880996834129487</v>
      </c>
      <c r="BU230" s="27">
        <f t="shared" si="215"/>
        <v>0</v>
      </c>
      <c r="BV230" s="27">
        <f t="shared" si="260"/>
        <v>185492.77445109957</v>
      </c>
      <c r="BW230" s="7">
        <f>-SUM(BU$24:BU230)/BU$23</f>
        <v>15.899018028200768</v>
      </c>
      <c r="BX230" s="14"/>
      <c r="BY230" s="3"/>
      <c r="BZ230" s="3"/>
      <c r="CA230" s="3"/>
      <c r="CB230" s="3"/>
      <c r="CC230" s="3"/>
      <c r="CD230" s="3"/>
      <c r="CE230" s="3"/>
      <c r="CF230" s="3"/>
      <c r="CG230" s="3"/>
      <c r="CH230" s="3"/>
      <c r="CI230" s="3"/>
      <c r="CJ230" s="3"/>
      <c r="CK230" s="3"/>
      <c r="CL230" s="3"/>
      <c r="CM230" s="3"/>
      <c r="CN230" s="3"/>
      <c r="CO230" s="3"/>
    </row>
    <row r="231" spans="1:93" x14ac:dyDescent="0.25">
      <c r="A231" s="23">
        <v>208</v>
      </c>
      <c r="B231" s="27">
        <f t="shared" si="201"/>
        <v>976.89671832809768</v>
      </c>
      <c r="C231" s="27">
        <f t="shared" si="202"/>
        <v>351.25338604809315</v>
      </c>
      <c r="D231" s="27">
        <f t="shared" si="203"/>
        <v>625.64333228000453</v>
      </c>
      <c r="E231" s="27">
        <f t="shared" si="216"/>
        <v>119804.08902706606</v>
      </c>
      <c r="F231" s="27">
        <f t="shared" si="217"/>
        <v>109195.91097293381</v>
      </c>
      <c r="G231" s="27">
        <f t="shared" si="198"/>
        <v>413674.09753712523</v>
      </c>
      <c r="H231" s="27">
        <f t="shared" si="218"/>
        <v>0</v>
      </c>
      <c r="I231" s="27">
        <f t="shared" si="204"/>
        <v>116.27657758496483</v>
      </c>
      <c r="J231" s="27">
        <f t="shared" si="205"/>
        <v>348.82973275489451</v>
      </c>
      <c r="K231" s="27">
        <f t="shared" si="206"/>
        <v>209.29783965293672</v>
      </c>
      <c r="L231" s="27">
        <f t="shared" si="207"/>
        <v>93.021262067971861</v>
      </c>
      <c r="M231" s="7">
        <f t="shared" si="208"/>
        <v>1.5341941890086399</v>
      </c>
      <c r="N231" s="27">
        <f t="shared" si="261"/>
        <v>767.42541206076783</v>
      </c>
      <c r="O231" s="7">
        <f t="shared" si="209"/>
        <v>2.3295990679659018</v>
      </c>
      <c r="P231" s="27">
        <f t="shared" si="210"/>
        <v>3727.358508745443</v>
      </c>
      <c r="Q231" s="27">
        <f t="shared" si="211"/>
        <v>3540.9905833081707</v>
      </c>
      <c r="R231" s="7">
        <f t="shared" si="212"/>
        <v>2.3295990679659018</v>
      </c>
      <c r="S231" s="27">
        <f t="shared" si="199"/>
        <v>533478.18656419148</v>
      </c>
      <c r="T231" s="27">
        <f t="shared" si="213"/>
        <v>1796.6684529193051</v>
      </c>
      <c r="U231" s="27">
        <f t="shared" si="219"/>
        <v>149715.07903783137</v>
      </c>
      <c r="V231" s="7">
        <f>-SUM(T$24:T231)/T$23</f>
        <v>13.025307553239472</v>
      </c>
      <c r="W231" s="27">
        <f t="shared" si="200"/>
        <v>0</v>
      </c>
      <c r="X231" s="27">
        <f t="shared" si="220"/>
        <v>185492.77445109957</v>
      </c>
      <c r="Y231" s="7">
        <f>-SUM(W$24:W231)/W$23</f>
        <v>15.899018028200768</v>
      </c>
      <c r="Z231" s="29"/>
      <c r="AA231" s="27">
        <f t="shared" si="221"/>
        <v>976.89671832809768</v>
      </c>
      <c r="AB231" s="27">
        <f t="shared" si="222"/>
        <v>351.25338604809315</v>
      </c>
      <c r="AC231" s="27">
        <f t="shared" si="223"/>
        <v>625.64333228000453</v>
      </c>
      <c r="AD231" s="27">
        <f t="shared" si="224"/>
        <v>119804.08902706606</v>
      </c>
      <c r="AE231" s="27">
        <f t="shared" si="225"/>
        <v>109195.91097293381</v>
      </c>
      <c r="AF231" s="27">
        <f t="shared" si="226"/>
        <v>413674.09753712523</v>
      </c>
      <c r="AG231" s="27">
        <f t="shared" si="227"/>
        <v>0</v>
      </c>
      <c r="AH231" s="27">
        <f t="shared" si="228"/>
        <v>116.27657758496483</v>
      </c>
      <c r="AI231" s="27">
        <f t="shared" si="229"/>
        <v>348.82973275489451</v>
      </c>
      <c r="AJ231" s="27">
        <f t="shared" si="230"/>
        <v>209.29783965293672</v>
      </c>
      <c r="AK231" s="27">
        <f t="shared" si="231"/>
        <v>93.021262067971861</v>
      </c>
      <c r="AL231" s="7">
        <f t="shared" si="232"/>
        <v>1.5341941890086399</v>
      </c>
      <c r="AM231" s="27">
        <f t="shared" si="262"/>
        <v>767.42541206076783</v>
      </c>
      <c r="AN231" s="7">
        <f t="shared" si="233"/>
        <v>2.3295990679659018</v>
      </c>
      <c r="AO231" s="27">
        <f t="shared" si="234"/>
        <v>3727.358508745443</v>
      </c>
      <c r="AP231" s="27">
        <f t="shared" si="235"/>
        <v>3540.9905833081707</v>
      </c>
      <c r="AQ231" s="7">
        <f t="shared" si="236"/>
        <v>2.3295990679659018</v>
      </c>
      <c r="AR231" s="27">
        <f t="shared" si="237"/>
        <v>533478.18656419148</v>
      </c>
      <c r="AS231" s="27">
        <f t="shared" si="238"/>
        <v>1796.6684529193051</v>
      </c>
      <c r="AT231" s="27">
        <f t="shared" si="239"/>
        <v>149715.07903783137</v>
      </c>
      <c r="AU231" s="7">
        <f>-SUM(AS$24:AS231)/AS$23</f>
        <v>13.025307553239472</v>
      </c>
      <c r="AV231" s="27">
        <f t="shared" si="214"/>
        <v>0</v>
      </c>
      <c r="AW231" s="27">
        <f t="shared" si="240"/>
        <v>185492.77445109957</v>
      </c>
      <c r="AX231" s="7">
        <f>-SUM(AV$24:AV231)/AV$23</f>
        <v>15.899018028200768</v>
      </c>
      <c r="AY231" s="28"/>
      <c r="AZ231" s="27">
        <f t="shared" si="241"/>
        <v>976.89671832809768</v>
      </c>
      <c r="BA231" s="27">
        <f t="shared" si="242"/>
        <v>351.25338604809315</v>
      </c>
      <c r="BB231" s="27">
        <f t="shared" si="243"/>
        <v>625.64333228000453</v>
      </c>
      <c r="BC231" s="27">
        <f t="shared" si="244"/>
        <v>119804.08902706606</v>
      </c>
      <c r="BD231" s="27">
        <f t="shared" si="245"/>
        <v>109195.91097293381</v>
      </c>
      <c r="BE231" s="27">
        <f t="shared" si="246"/>
        <v>413674.09753712523</v>
      </c>
      <c r="BF231" s="27">
        <f t="shared" si="247"/>
        <v>0</v>
      </c>
      <c r="BG231" s="27">
        <f t="shared" si="248"/>
        <v>116.27657758496483</v>
      </c>
      <c r="BH231" s="27">
        <f t="shared" si="249"/>
        <v>348.82973275489451</v>
      </c>
      <c r="BI231" s="27">
        <f t="shared" si="250"/>
        <v>209.29783965293672</v>
      </c>
      <c r="BJ231" s="27">
        <f t="shared" si="251"/>
        <v>93.021262067971861</v>
      </c>
      <c r="BK231" s="7">
        <f t="shared" si="252"/>
        <v>1.5341941890086399</v>
      </c>
      <c r="BL231" s="27">
        <f t="shared" si="263"/>
        <v>767.42541206076783</v>
      </c>
      <c r="BM231" s="7">
        <f t="shared" si="253"/>
        <v>2.3295990679659018</v>
      </c>
      <c r="BN231" s="27">
        <f t="shared" si="254"/>
        <v>3727.358508745443</v>
      </c>
      <c r="BO231" s="27">
        <f t="shared" si="255"/>
        <v>3540.9905833081707</v>
      </c>
      <c r="BP231" s="7">
        <f t="shared" si="256"/>
        <v>2.3295990679659018</v>
      </c>
      <c r="BQ231" s="27">
        <f t="shared" si="257"/>
        <v>533478.18656419148</v>
      </c>
      <c r="BR231" s="27">
        <f t="shared" si="258"/>
        <v>1796.6684529193051</v>
      </c>
      <c r="BS231" s="27">
        <f t="shared" si="259"/>
        <v>149715.07903783137</v>
      </c>
      <c r="BT231" s="7">
        <f>-SUM(BR$24:BR231)/BR$23</f>
        <v>13.025307553239472</v>
      </c>
      <c r="BU231" s="27">
        <f t="shared" si="215"/>
        <v>0</v>
      </c>
      <c r="BV231" s="27">
        <f t="shared" si="260"/>
        <v>185492.77445109957</v>
      </c>
      <c r="BW231" s="7">
        <f>-SUM(BU$24:BU231)/BU$23</f>
        <v>15.899018028200768</v>
      </c>
      <c r="BX231" s="14"/>
      <c r="BY231" s="3"/>
      <c r="BZ231" s="3"/>
      <c r="CA231" s="3"/>
      <c r="CB231" s="3"/>
      <c r="CC231" s="3"/>
      <c r="CD231" s="3"/>
      <c r="CE231" s="3"/>
      <c r="CF231" s="3"/>
      <c r="CG231" s="3"/>
      <c r="CH231" s="3"/>
      <c r="CI231" s="3"/>
      <c r="CJ231" s="3"/>
      <c r="CK231" s="3"/>
      <c r="CL231" s="3"/>
      <c r="CM231" s="3"/>
      <c r="CN231" s="3"/>
      <c r="CO231" s="3"/>
    </row>
    <row r="232" spans="1:93" x14ac:dyDescent="0.25">
      <c r="A232" s="23">
        <v>209</v>
      </c>
      <c r="B232" s="27">
        <f t="shared" si="201"/>
        <v>976.89671832809768</v>
      </c>
      <c r="C232" s="27">
        <f t="shared" si="202"/>
        <v>349.42859299560985</v>
      </c>
      <c r="D232" s="27">
        <f t="shared" si="203"/>
        <v>627.46812533248783</v>
      </c>
      <c r="E232" s="27">
        <f t="shared" si="216"/>
        <v>119176.62090173358</v>
      </c>
      <c r="F232" s="27">
        <f t="shared" si="217"/>
        <v>109823.37909826629</v>
      </c>
      <c r="G232" s="27">
        <f t="shared" si="198"/>
        <v>416475.02183039649</v>
      </c>
      <c r="H232" s="27">
        <f t="shared" si="218"/>
        <v>0</v>
      </c>
      <c r="I232" s="27">
        <f t="shared" si="204"/>
        <v>116.51608829680752</v>
      </c>
      <c r="J232" s="27">
        <f t="shared" si="205"/>
        <v>349.54826489042256</v>
      </c>
      <c r="K232" s="27">
        <f t="shared" si="206"/>
        <v>209.72895893425357</v>
      </c>
      <c r="L232" s="27">
        <f t="shared" si="207"/>
        <v>93.212870637446017</v>
      </c>
      <c r="M232" s="7">
        <f t="shared" si="208"/>
        <v>1.5373543778441419</v>
      </c>
      <c r="N232" s="27">
        <f t="shared" si="261"/>
        <v>769.00618275892975</v>
      </c>
      <c r="O232" s="7">
        <f t="shared" si="209"/>
        <v>2.3390901429350666</v>
      </c>
      <c r="P232" s="27">
        <f t="shared" si="210"/>
        <v>3742.5442286961065</v>
      </c>
      <c r="Q232" s="27">
        <f t="shared" si="211"/>
        <v>3555.4170172613012</v>
      </c>
      <c r="R232" s="7">
        <f t="shared" si="212"/>
        <v>2.3390901429350666</v>
      </c>
      <c r="S232" s="27">
        <f t="shared" si="199"/>
        <v>535651.64273213025</v>
      </c>
      <c r="T232" s="27">
        <f t="shared" si="213"/>
        <v>1809.5141161742738</v>
      </c>
      <c r="U232" s="27">
        <f t="shared" si="219"/>
        <v>151524.59315400565</v>
      </c>
      <c r="V232" s="7">
        <f>-SUM(T$24:T232)/T$23</f>
        <v>13.170650052530579</v>
      </c>
      <c r="W232" s="27">
        <f t="shared" si="200"/>
        <v>0</v>
      </c>
      <c r="X232" s="27">
        <f t="shared" si="220"/>
        <v>185492.77445109957</v>
      </c>
      <c r="Y232" s="7">
        <f>-SUM(W$24:W232)/W$23</f>
        <v>15.899018028200768</v>
      </c>
      <c r="Z232" s="29"/>
      <c r="AA232" s="27">
        <f t="shared" si="221"/>
        <v>976.89671832809768</v>
      </c>
      <c r="AB232" s="27">
        <f t="shared" si="222"/>
        <v>349.42859299560985</v>
      </c>
      <c r="AC232" s="27">
        <f t="shared" si="223"/>
        <v>627.46812533248783</v>
      </c>
      <c r="AD232" s="27">
        <f t="shared" si="224"/>
        <v>119176.62090173358</v>
      </c>
      <c r="AE232" s="27">
        <f t="shared" si="225"/>
        <v>109823.37909826629</v>
      </c>
      <c r="AF232" s="27">
        <f t="shared" si="226"/>
        <v>416475.02183039649</v>
      </c>
      <c r="AG232" s="27">
        <f t="shared" si="227"/>
        <v>0</v>
      </c>
      <c r="AH232" s="27">
        <f t="shared" si="228"/>
        <v>116.51608829680752</v>
      </c>
      <c r="AI232" s="27">
        <f t="shared" si="229"/>
        <v>349.54826489042256</v>
      </c>
      <c r="AJ232" s="27">
        <f t="shared" si="230"/>
        <v>209.72895893425357</v>
      </c>
      <c r="AK232" s="27">
        <f t="shared" si="231"/>
        <v>93.212870637446017</v>
      </c>
      <c r="AL232" s="7">
        <f t="shared" si="232"/>
        <v>1.5373543778441419</v>
      </c>
      <c r="AM232" s="27">
        <f t="shared" si="262"/>
        <v>769.00618275892975</v>
      </c>
      <c r="AN232" s="7">
        <f t="shared" si="233"/>
        <v>2.3390901429350666</v>
      </c>
      <c r="AO232" s="27">
        <f t="shared" si="234"/>
        <v>3742.5442286961065</v>
      </c>
      <c r="AP232" s="27">
        <f t="shared" si="235"/>
        <v>3555.4170172613012</v>
      </c>
      <c r="AQ232" s="7">
        <f t="shared" si="236"/>
        <v>2.3390901429350666</v>
      </c>
      <c r="AR232" s="27">
        <f t="shared" si="237"/>
        <v>535651.64273213025</v>
      </c>
      <c r="AS232" s="27">
        <f t="shared" si="238"/>
        <v>1809.5141161742738</v>
      </c>
      <c r="AT232" s="27">
        <f t="shared" si="239"/>
        <v>151524.59315400565</v>
      </c>
      <c r="AU232" s="7">
        <f>-SUM(AS$24:AS232)/AS$23</f>
        <v>13.170650052530579</v>
      </c>
      <c r="AV232" s="27">
        <f t="shared" si="214"/>
        <v>0</v>
      </c>
      <c r="AW232" s="27">
        <f t="shared" si="240"/>
        <v>185492.77445109957</v>
      </c>
      <c r="AX232" s="7">
        <f>-SUM(AV$24:AV232)/AV$23</f>
        <v>15.899018028200768</v>
      </c>
      <c r="AY232" s="28"/>
      <c r="AZ232" s="27">
        <f t="shared" si="241"/>
        <v>976.89671832809768</v>
      </c>
      <c r="BA232" s="27">
        <f t="shared" si="242"/>
        <v>349.42859299560985</v>
      </c>
      <c r="BB232" s="27">
        <f t="shared" si="243"/>
        <v>627.46812533248783</v>
      </c>
      <c r="BC232" s="27">
        <f t="shared" si="244"/>
        <v>119176.62090173358</v>
      </c>
      <c r="BD232" s="27">
        <f t="shared" si="245"/>
        <v>109823.37909826629</v>
      </c>
      <c r="BE232" s="27">
        <f t="shared" si="246"/>
        <v>416475.02183039649</v>
      </c>
      <c r="BF232" s="27">
        <f t="shared" si="247"/>
        <v>0</v>
      </c>
      <c r="BG232" s="27">
        <f t="shared" si="248"/>
        <v>116.51608829680752</v>
      </c>
      <c r="BH232" s="27">
        <f t="shared" si="249"/>
        <v>349.54826489042256</v>
      </c>
      <c r="BI232" s="27">
        <f t="shared" si="250"/>
        <v>209.72895893425357</v>
      </c>
      <c r="BJ232" s="27">
        <f t="shared" si="251"/>
        <v>93.212870637446017</v>
      </c>
      <c r="BK232" s="7">
        <f t="shared" si="252"/>
        <v>1.5373543778441419</v>
      </c>
      <c r="BL232" s="27">
        <f t="shared" si="263"/>
        <v>769.00618275892975</v>
      </c>
      <c r="BM232" s="7">
        <f t="shared" si="253"/>
        <v>2.3390901429350666</v>
      </c>
      <c r="BN232" s="27">
        <f t="shared" si="254"/>
        <v>3742.5442286961065</v>
      </c>
      <c r="BO232" s="27">
        <f t="shared" si="255"/>
        <v>3555.4170172613012</v>
      </c>
      <c r="BP232" s="7">
        <f t="shared" si="256"/>
        <v>2.3390901429350666</v>
      </c>
      <c r="BQ232" s="27">
        <f t="shared" si="257"/>
        <v>535651.64273213025</v>
      </c>
      <c r="BR232" s="27">
        <f t="shared" si="258"/>
        <v>1809.5141161742738</v>
      </c>
      <c r="BS232" s="27">
        <f t="shared" si="259"/>
        <v>151524.59315400565</v>
      </c>
      <c r="BT232" s="7">
        <f>-SUM(BR$24:BR232)/BR$23</f>
        <v>13.170650052530579</v>
      </c>
      <c r="BU232" s="27">
        <f t="shared" si="215"/>
        <v>0</v>
      </c>
      <c r="BV232" s="27">
        <f t="shared" si="260"/>
        <v>185492.77445109957</v>
      </c>
      <c r="BW232" s="7">
        <f>-SUM(BU$24:BU232)/BU$23</f>
        <v>15.899018028200768</v>
      </c>
      <c r="BX232" s="14"/>
      <c r="BY232" s="3"/>
      <c r="BZ232" s="3"/>
      <c r="CA232" s="3"/>
      <c r="CB232" s="3"/>
      <c r="CC232" s="3"/>
      <c r="CD232" s="3"/>
      <c r="CE232" s="3"/>
      <c r="CF232" s="3"/>
      <c r="CG232" s="3"/>
      <c r="CH232" s="3"/>
      <c r="CI232" s="3"/>
      <c r="CJ232" s="3"/>
      <c r="CK232" s="3"/>
      <c r="CL232" s="3"/>
      <c r="CM232" s="3"/>
      <c r="CN232" s="3"/>
      <c r="CO232" s="3"/>
    </row>
    <row r="233" spans="1:93" x14ac:dyDescent="0.25">
      <c r="A233" s="23">
        <v>210</v>
      </c>
      <c r="B233" s="27">
        <f t="shared" si="201"/>
        <v>976.89671832809768</v>
      </c>
      <c r="C233" s="27">
        <f t="shared" si="202"/>
        <v>347.59847763005678</v>
      </c>
      <c r="D233" s="27">
        <f t="shared" si="203"/>
        <v>629.2982406980409</v>
      </c>
      <c r="E233" s="27">
        <f t="shared" si="216"/>
        <v>118547.32266103553</v>
      </c>
      <c r="F233" s="27">
        <f t="shared" si="217"/>
        <v>110452.67733896433</v>
      </c>
      <c r="G233" s="27">
        <f t="shared" si="198"/>
        <v>419286.63116849982</v>
      </c>
      <c r="H233" s="27">
        <f t="shared" si="218"/>
        <v>0</v>
      </c>
      <c r="I233" s="27">
        <f t="shared" si="204"/>
        <v>116.75609236150149</v>
      </c>
      <c r="J233" s="27">
        <f t="shared" si="205"/>
        <v>350.26827708450446</v>
      </c>
      <c r="K233" s="27">
        <f t="shared" si="206"/>
        <v>210.1609662507027</v>
      </c>
      <c r="L233" s="27">
        <f t="shared" si="207"/>
        <v>93.404873889201184</v>
      </c>
      <c r="M233" s="7">
        <f t="shared" si="208"/>
        <v>1.5405210761512267</v>
      </c>
      <c r="N233" s="27">
        <f t="shared" si="261"/>
        <v>770.59020958590986</v>
      </c>
      <c r="O233" s="7">
        <f t="shared" si="209"/>
        <v>2.3486198857184957</v>
      </c>
      <c r="P233" s="27">
        <f t="shared" si="210"/>
        <v>3757.791817149593</v>
      </c>
      <c r="Q233" s="27">
        <f t="shared" si="211"/>
        <v>3569.902226292113</v>
      </c>
      <c r="R233" s="7">
        <f t="shared" si="212"/>
        <v>2.3486198857184957</v>
      </c>
      <c r="S233" s="27">
        <f t="shared" si="199"/>
        <v>537833.95382953552</v>
      </c>
      <c r="T233" s="27">
        <f t="shared" si="213"/>
        <v>1822.4152983781057</v>
      </c>
      <c r="U233" s="27">
        <f t="shared" si="219"/>
        <v>153347.00845238374</v>
      </c>
      <c r="V233" s="7">
        <f>-SUM(T$24:T233)/T$23</f>
        <v>13.317028791356128</v>
      </c>
      <c r="W233" s="27">
        <f t="shared" si="200"/>
        <v>0</v>
      </c>
      <c r="X233" s="27">
        <f t="shared" si="220"/>
        <v>185492.77445109957</v>
      </c>
      <c r="Y233" s="7">
        <f>-SUM(W$24:W233)/W$23</f>
        <v>15.899018028200768</v>
      </c>
      <c r="Z233" s="29"/>
      <c r="AA233" s="27">
        <f t="shared" si="221"/>
        <v>976.89671832809768</v>
      </c>
      <c r="AB233" s="27">
        <f t="shared" si="222"/>
        <v>347.59847763005678</v>
      </c>
      <c r="AC233" s="27">
        <f t="shared" si="223"/>
        <v>629.2982406980409</v>
      </c>
      <c r="AD233" s="27">
        <f t="shared" si="224"/>
        <v>118547.32266103553</v>
      </c>
      <c r="AE233" s="27">
        <f t="shared" si="225"/>
        <v>110452.67733896433</v>
      </c>
      <c r="AF233" s="27">
        <f t="shared" si="226"/>
        <v>419286.63116849982</v>
      </c>
      <c r="AG233" s="27">
        <f t="shared" si="227"/>
        <v>0</v>
      </c>
      <c r="AH233" s="27">
        <f t="shared" si="228"/>
        <v>116.75609236150149</v>
      </c>
      <c r="AI233" s="27">
        <f t="shared" si="229"/>
        <v>350.26827708450446</v>
      </c>
      <c r="AJ233" s="27">
        <f t="shared" si="230"/>
        <v>210.1609662507027</v>
      </c>
      <c r="AK233" s="27">
        <f t="shared" si="231"/>
        <v>93.404873889201184</v>
      </c>
      <c r="AL233" s="7">
        <f t="shared" si="232"/>
        <v>1.5405210761512267</v>
      </c>
      <c r="AM233" s="27">
        <f t="shared" si="262"/>
        <v>770.59020958590986</v>
      </c>
      <c r="AN233" s="7">
        <f t="shared" si="233"/>
        <v>2.3486198857184957</v>
      </c>
      <c r="AO233" s="27">
        <f t="shared" si="234"/>
        <v>3757.791817149593</v>
      </c>
      <c r="AP233" s="27">
        <f t="shared" si="235"/>
        <v>3569.902226292113</v>
      </c>
      <c r="AQ233" s="7">
        <f t="shared" si="236"/>
        <v>2.3486198857184957</v>
      </c>
      <c r="AR233" s="27">
        <f t="shared" si="237"/>
        <v>537833.95382953552</v>
      </c>
      <c r="AS233" s="27">
        <f t="shared" si="238"/>
        <v>1822.4152983781057</v>
      </c>
      <c r="AT233" s="27">
        <f t="shared" si="239"/>
        <v>153347.00845238374</v>
      </c>
      <c r="AU233" s="7">
        <f>-SUM(AS$24:AS233)/AS$23</f>
        <v>13.317028791356128</v>
      </c>
      <c r="AV233" s="27">
        <f t="shared" si="214"/>
        <v>0</v>
      </c>
      <c r="AW233" s="27">
        <f t="shared" si="240"/>
        <v>185492.77445109957</v>
      </c>
      <c r="AX233" s="7">
        <f>-SUM(AV$24:AV233)/AV$23</f>
        <v>15.899018028200768</v>
      </c>
      <c r="AY233" s="28"/>
      <c r="AZ233" s="27">
        <f t="shared" si="241"/>
        <v>976.89671832809768</v>
      </c>
      <c r="BA233" s="27">
        <f t="shared" si="242"/>
        <v>347.59847763005678</v>
      </c>
      <c r="BB233" s="27">
        <f t="shared" si="243"/>
        <v>629.2982406980409</v>
      </c>
      <c r="BC233" s="27">
        <f t="shared" si="244"/>
        <v>118547.32266103553</v>
      </c>
      <c r="BD233" s="27">
        <f t="shared" si="245"/>
        <v>110452.67733896433</v>
      </c>
      <c r="BE233" s="27">
        <f t="shared" si="246"/>
        <v>419286.63116849982</v>
      </c>
      <c r="BF233" s="27">
        <f t="shared" si="247"/>
        <v>0</v>
      </c>
      <c r="BG233" s="27">
        <f t="shared" si="248"/>
        <v>116.75609236150149</v>
      </c>
      <c r="BH233" s="27">
        <f t="shared" si="249"/>
        <v>350.26827708450446</v>
      </c>
      <c r="BI233" s="27">
        <f t="shared" si="250"/>
        <v>210.1609662507027</v>
      </c>
      <c r="BJ233" s="27">
        <f t="shared" si="251"/>
        <v>93.404873889201184</v>
      </c>
      <c r="BK233" s="7">
        <f t="shared" si="252"/>
        <v>1.5405210761512267</v>
      </c>
      <c r="BL233" s="27">
        <f t="shared" si="263"/>
        <v>770.59020958590986</v>
      </c>
      <c r="BM233" s="7">
        <f t="shared" si="253"/>
        <v>2.3486198857184957</v>
      </c>
      <c r="BN233" s="27">
        <f t="shared" si="254"/>
        <v>3757.791817149593</v>
      </c>
      <c r="BO233" s="27">
        <f t="shared" si="255"/>
        <v>3569.902226292113</v>
      </c>
      <c r="BP233" s="7">
        <f t="shared" si="256"/>
        <v>2.3486198857184957</v>
      </c>
      <c r="BQ233" s="27">
        <f t="shared" si="257"/>
        <v>537833.95382953552</v>
      </c>
      <c r="BR233" s="27">
        <f t="shared" si="258"/>
        <v>1822.4152983781057</v>
      </c>
      <c r="BS233" s="27">
        <f t="shared" si="259"/>
        <v>153347.00845238374</v>
      </c>
      <c r="BT233" s="7">
        <f>-SUM(BR$24:BR233)/BR$23</f>
        <v>13.317028791356128</v>
      </c>
      <c r="BU233" s="27">
        <f t="shared" si="215"/>
        <v>0</v>
      </c>
      <c r="BV233" s="27">
        <f t="shared" si="260"/>
        <v>185492.77445109957</v>
      </c>
      <c r="BW233" s="7">
        <f>-SUM(BU$24:BU233)/BU$23</f>
        <v>15.899018028200768</v>
      </c>
      <c r="BX233" s="14"/>
      <c r="BY233" s="3"/>
      <c r="BZ233" s="3"/>
      <c r="CA233" s="3"/>
      <c r="CB233" s="3"/>
      <c r="CC233" s="3"/>
      <c r="CD233" s="3"/>
      <c r="CE233" s="3"/>
      <c r="CF233" s="3"/>
      <c r="CG233" s="3"/>
      <c r="CH233" s="3"/>
      <c r="CI233" s="3"/>
      <c r="CJ233" s="3"/>
      <c r="CK233" s="3"/>
      <c r="CL233" s="3"/>
      <c r="CM233" s="3"/>
      <c r="CN233" s="3"/>
      <c r="CO233" s="3"/>
    </row>
    <row r="234" spans="1:93" x14ac:dyDescent="0.25">
      <c r="A234" s="23">
        <v>211</v>
      </c>
      <c r="B234" s="27">
        <f t="shared" si="201"/>
        <v>976.89671832809768</v>
      </c>
      <c r="C234" s="27">
        <f t="shared" si="202"/>
        <v>345.76302442802086</v>
      </c>
      <c r="D234" s="27">
        <f t="shared" si="203"/>
        <v>631.13369390007688</v>
      </c>
      <c r="E234" s="27">
        <f t="shared" si="216"/>
        <v>117916.18896713546</v>
      </c>
      <c r="F234" s="27">
        <f t="shared" si="217"/>
        <v>111083.81103286441</v>
      </c>
      <c r="G234" s="27">
        <f t="shared" si="198"/>
        <v>422108.96696535044</v>
      </c>
      <c r="H234" s="27">
        <f t="shared" si="218"/>
        <v>0</v>
      </c>
      <c r="I234" s="27">
        <f t="shared" si="204"/>
        <v>116.99659079527281</v>
      </c>
      <c r="J234" s="27">
        <f t="shared" si="205"/>
        <v>350.98977238581841</v>
      </c>
      <c r="K234" s="27">
        <f t="shared" si="206"/>
        <v>210.59386343149106</v>
      </c>
      <c r="L234" s="27">
        <f t="shared" si="207"/>
        <v>93.59727263621825</v>
      </c>
      <c r="M234" s="7">
        <f t="shared" si="208"/>
        <v>1.5436942973383401</v>
      </c>
      <c r="N234" s="27">
        <f t="shared" si="261"/>
        <v>772.17749924880047</v>
      </c>
      <c r="O234" s="7">
        <f t="shared" si="209"/>
        <v>2.3581884538536508</v>
      </c>
      <c r="P234" s="27">
        <f t="shared" si="210"/>
        <v>3773.1015261658413</v>
      </c>
      <c r="Q234" s="27">
        <f t="shared" si="211"/>
        <v>3584.4464498575489</v>
      </c>
      <c r="R234" s="7">
        <f t="shared" si="212"/>
        <v>2.3581884538536508</v>
      </c>
      <c r="S234" s="27">
        <f t="shared" si="199"/>
        <v>540025.15593248606</v>
      </c>
      <c r="T234" s="27">
        <f t="shared" si="213"/>
        <v>1835.3722322806509</v>
      </c>
      <c r="U234" s="27">
        <f t="shared" si="219"/>
        <v>155182.38068466439</v>
      </c>
      <c r="V234" s="7">
        <f>-SUM(T$24:T234)/T$23</f>
        <v>13.464448247764212</v>
      </c>
      <c r="W234" s="27">
        <f t="shared" si="200"/>
        <v>0</v>
      </c>
      <c r="X234" s="27">
        <f t="shared" si="220"/>
        <v>185492.77445109957</v>
      </c>
      <c r="Y234" s="7">
        <f>-SUM(W$24:W234)/W$23</f>
        <v>15.899018028200768</v>
      </c>
      <c r="Z234" s="29"/>
      <c r="AA234" s="27">
        <f t="shared" si="221"/>
        <v>976.89671832809768</v>
      </c>
      <c r="AB234" s="27">
        <f t="shared" si="222"/>
        <v>345.76302442802086</v>
      </c>
      <c r="AC234" s="27">
        <f t="shared" si="223"/>
        <v>631.13369390007688</v>
      </c>
      <c r="AD234" s="27">
        <f t="shared" si="224"/>
        <v>117916.18896713546</v>
      </c>
      <c r="AE234" s="27">
        <f t="shared" si="225"/>
        <v>111083.81103286441</v>
      </c>
      <c r="AF234" s="27">
        <f t="shared" si="226"/>
        <v>422108.96696535044</v>
      </c>
      <c r="AG234" s="27">
        <f t="shared" si="227"/>
        <v>0</v>
      </c>
      <c r="AH234" s="27">
        <f t="shared" si="228"/>
        <v>116.99659079527281</v>
      </c>
      <c r="AI234" s="27">
        <f t="shared" si="229"/>
        <v>350.98977238581841</v>
      </c>
      <c r="AJ234" s="27">
        <f t="shared" si="230"/>
        <v>210.59386343149106</v>
      </c>
      <c r="AK234" s="27">
        <f t="shared" si="231"/>
        <v>93.59727263621825</v>
      </c>
      <c r="AL234" s="7">
        <f t="shared" si="232"/>
        <v>1.5436942973383401</v>
      </c>
      <c r="AM234" s="27">
        <f t="shared" si="262"/>
        <v>772.17749924880047</v>
      </c>
      <c r="AN234" s="7">
        <f t="shared" si="233"/>
        <v>2.3581884538536508</v>
      </c>
      <c r="AO234" s="27">
        <f t="shared" si="234"/>
        <v>3773.1015261658413</v>
      </c>
      <c r="AP234" s="27">
        <f t="shared" si="235"/>
        <v>3584.4464498575489</v>
      </c>
      <c r="AQ234" s="7">
        <f t="shared" si="236"/>
        <v>2.3581884538536508</v>
      </c>
      <c r="AR234" s="27">
        <f t="shared" si="237"/>
        <v>540025.15593248606</v>
      </c>
      <c r="AS234" s="27">
        <f t="shared" si="238"/>
        <v>1835.3722322806509</v>
      </c>
      <c r="AT234" s="27">
        <f t="shared" si="239"/>
        <v>155182.38068466439</v>
      </c>
      <c r="AU234" s="7">
        <f>-SUM(AS$24:AS234)/AS$23</f>
        <v>13.464448247764212</v>
      </c>
      <c r="AV234" s="27">
        <f t="shared" si="214"/>
        <v>0</v>
      </c>
      <c r="AW234" s="27">
        <f t="shared" si="240"/>
        <v>185492.77445109957</v>
      </c>
      <c r="AX234" s="7">
        <f>-SUM(AV$24:AV234)/AV$23</f>
        <v>15.899018028200768</v>
      </c>
      <c r="AY234" s="28"/>
      <c r="AZ234" s="27">
        <f t="shared" si="241"/>
        <v>976.89671832809768</v>
      </c>
      <c r="BA234" s="27">
        <f t="shared" si="242"/>
        <v>345.76302442802086</v>
      </c>
      <c r="BB234" s="27">
        <f t="shared" si="243"/>
        <v>631.13369390007688</v>
      </c>
      <c r="BC234" s="27">
        <f t="shared" si="244"/>
        <v>117916.18896713546</v>
      </c>
      <c r="BD234" s="27">
        <f t="shared" si="245"/>
        <v>111083.81103286441</v>
      </c>
      <c r="BE234" s="27">
        <f t="shared" si="246"/>
        <v>422108.96696535044</v>
      </c>
      <c r="BF234" s="27">
        <f t="shared" si="247"/>
        <v>0</v>
      </c>
      <c r="BG234" s="27">
        <f t="shared" si="248"/>
        <v>116.99659079527281</v>
      </c>
      <c r="BH234" s="27">
        <f t="shared" si="249"/>
        <v>350.98977238581841</v>
      </c>
      <c r="BI234" s="27">
        <f t="shared" si="250"/>
        <v>210.59386343149106</v>
      </c>
      <c r="BJ234" s="27">
        <f t="shared" si="251"/>
        <v>93.59727263621825</v>
      </c>
      <c r="BK234" s="7">
        <f t="shared" si="252"/>
        <v>1.5436942973383401</v>
      </c>
      <c r="BL234" s="27">
        <f t="shared" si="263"/>
        <v>772.17749924880047</v>
      </c>
      <c r="BM234" s="7">
        <f t="shared" si="253"/>
        <v>2.3581884538536508</v>
      </c>
      <c r="BN234" s="27">
        <f t="shared" si="254"/>
        <v>3773.1015261658413</v>
      </c>
      <c r="BO234" s="27">
        <f t="shared" si="255"/>
        <v>3584.4464498575489</v>
      </c>
      <c r="BP234" s="7">
        <f t="shared" si="256"/>
        <v>2.3581884538536508</v>
      </c>
      <c r="BQ234" s="27">
        <f t="shared" si="257"/>
        <v>540025.15593248606</v>
      </c>
      <c r="BR234" s="27">
        <f t="shared" si="258"/>
        <v>1835.3722322806509</v>
      </c>
      <c r="BS234" s="27">
        <f t="shared" si="259"/>
        <v>155182.38068466439</v>
      </c>
      <c r="BT234" s="7">
        <f>-SUM(BR$24:BR234)/BR$23</f>
        <v>13.464448247764212</v>
      </c>
      <c r="BU234" s="27">
        <f t="shared" si="215"/>
        <v>0</v>
      </c>
      <c r="BV234" s="27">
        <f t="shared" si="260"/>
        <v>185492.77445109957</v>
      </c>
      <c r="BW234" s="7">
        <f>-SUM(BU$24:BU234)/BU$23</f>
        <v>15.899018028200768</v>
      </c>
      <c r="BX234" s="14"/>
      <c r="BY234" s="3"/>
      <c r="BZ234" s="3"/>
      <c r="CA234" s="3"/>
      <c r="CB234" s="3"/>
      <c r="CC234" s="3"/>
      <c r="CD234" s="3"/>
      <c r="CE234" s="3"/>
      <c r="CF234" s="3"/>
      <c r="CG234" s="3"/>
      <c r="CH234" s="3"/>
      <c r="CI234" s="3"/>
      <c r="CJ234" s="3"/>
      <c r="CK234" s="3"/>
      <c r="CL234" s="3"/>
      <c r="CM234" s="3"/>
      <c r="CN234" s="3"/>
      <c r="CO234" s="3"/>
    </row>
    <row r="235" spans="1:93" x14ac:dyDescent="0.25">
      <c r="A235" s="23">
        <v>212</v>
      </c>
      <c r="B235" s="27">
        <f t="shared" si="201"/>
        <v>976.89671832809768</v>
      </c>
      <c r="C235" s="27">
        <f t="shared" si="202"/>
        <v>343.92221782081231</v>
      </c>
      <c r="D235" s="27">
        <f t="shared" si="203"/>
        <v>632.97450050728548</v>
      </c>
      <c r="E235" s="27">
        <f t="shared" si="216"/>
        <v>117283.21446662817</v>
      </c>
      <c r="F235" s="27">
        <f t="shared" si="217"/>
        <v>111716.7855333717</v>
      </c>
      <c r="G235" s="27">
        <f t="shared" si="198"/>
        <v>424942.07079741068</v>
      </c>
      <c r="H235" s="27">
        <f t="shared" si="218"/>
        <v>0</v>
      </c>
      <c r="I235" s="27">
        <f t="shared" si="204"/>
        <v>117.23758461644086</v>
      </c>
      <c r="J235" s="27">
        <f t="shared" si="205"/>
        <v>351.71275384932255</v>
      </c>
      <c r="K235" s="27">
        <f t="shared" si="206"/>
        <v>211.02765230959355</v>
      </c>
      <c r="L235" s="27">
        <f t="shared" si="207"/>
        <v>93.790067693152679</v>
      </c>
      <c r="M235" s="7">
        <f t="shared" si="208"/>
        <v>1.5468740548415469</v>
      </c>
      <c r="N235" s="27">
        <f t="shared" si="261"/>
        <v>773.76805846850959</v>
      </c>
      <c r="O235" s="7">
        <f t="shared" si="209"/>
        <v>2.3677960055198208</v>
      </c>
      <c r="P235" s="27">
        <f t="shared" si="210"/>
        <v>3788.4736088317131</v>
      </c>
      <c r="Q235" s="27">
        <f t="shared" si="211"/>
        <v>3599.0499283901272</v>
      </c>
      <c r="R235" s="7">
        <f t="shared" si="212"/>
        <v>2.3677960055198208</v>
      </c>
      <c r="S235" s="27">
        <f t="shared" si="199"/>
        <v>542225.28526403895</v>
      </c>
      <c r="T235" s="27">
        <f t="shared" si="213"/>
        <v>1848.38515159352</v>
      </c>
      <c r="U235" s="27">
        <f t="shared" si="219"/>
        <v>157030.76583625789</v>
      </c>
      <c r="V235" s="7">
        <f>-SUM(T$24:T235)/T$23</f>
        <v>13.612912918574937</v>
      </c>
      <c r="W235" s="27">
        <f t="shared" si="200"/>
        <v>0</v>
      </c>
      <c r="X235" s="27">
        <f t="shared" si="220"/>
        <v>185492.77445109957</v>
      </c>
      <c r="Y235" s="7">
        <f>-SUM(W$24:W235)/W$23</f>
        <v>15.899018028200768</v>
      </c>
      <c r="Z235" s="29"/>
      <c r="AA235" s="27">
        <f t="shared" si="221"/>
        <v>976.89671832809768</v>
      </c>
      <c r="AB235" s="27">
        <f t="shared" si="222"/>
        <v>343.92221782081231</v>
      </c>
      <c r="AC235" s="27">
        <f t="shared" si="223"/>
        <v>632.97450050728548</v>
      </c>
      <c r="AD235" s="27">
        <f t="shared" si="224"/>
        <v>117283.21446662817</v>
      </c>
      <c r="AE235" s="27">
        <f t="shared" si="225"/>
        <v>111716.7855333717</v>
      </c>
      <c r="AF235" s="27">
        <f t="shared" si="226"/>
        <v>424942.07079741068</v>
      </c>
      <c r="AG235" s="27">
        <f t="shared" si="227"/>
        <v>0</v>
      </c>
      <c r="AH235" s="27">
        <f t="shared" si="228"/>
        <v>117.23758461644086</v>
      </c>
      <c r="AI235" s="27">
        <f t="shared" si="229"/>
        <v>351.71275384932255</v>
      </c>
      <c r="AJ235" s="27">
        <f t="shared" si="230"/>
        <v>211.02765230959355</v>
      </c>
      <c r="AK235" s="27">
        <f t="shared" si="231"/>
        <v>93.790067693152679</v>
      </c>
      <c r="AL235" s="7">
        <f t="shared" si="232"/>
        <v>1.5468740548415469</v>
      </c>
      <c r="AM235" s="27">
        <f t="shared" si="262"/>
        <v>773.76805846850959</v>
      </c>
      <c r="AN235" s="7">
        <f t="shared" si="233"/>
        <v>2.3677960055198208</v>
      </c>
      <c r="AO235" s="27">
        <f t="shared" si="234"/>
        <v>3788.4736088317131</v>
      </c>
      <c r="AP235" s="27">
        <f t="shared" si="235"/>
        <v>3599.0499283901272</v>
      </c>
      <c r="AQ235" s="7">
        <f t="shared" si="236"/>
        <v>2.3677960055198208</v>
      </c>
      <c r="AR235" s="27">
        <f t="shared" si="237"/>
        <v>542225.28526403895</v>
      </c>
      <c r="AS235" s="27">
        <f t="shared" si="238"/>
        <v>1848.38515159352</v>
      </c>
      <c r="AT235" s="27">
        <f t="shared" si="239"/>
        <v>157030.76583625789</v>
      </c>
      <c r="AU235" s="7">
        <f>-SUM(AS$24:AS235)/AS$23</f>
        <v>13.612912918574937</v>
      </c>
      <c r="AV235" s="27">
        <f t="shared" si="214"/>
        <v>0</v>
      </c>
      <c r="AW235" s="27">
        <f t="shared" si="240"/>
        <v>185492.77445109957</v>
      </c>
      <c r="AX235" s="7">
        <f>-SUM(AV$24:AV235)/AV$23</f>
        <v>15.899018028200768</v>
      </c>
      <c r="AY235" s="28"/>
      <c r="AZ235" s="27">
        <f t="shared" si="241"/>
        <v>976.89671832809768</v>
      </c>
      <c r="BA235" s="27">
        <f t="shared" si="242"/>
        <v>343.92221782081231</v>
      </c>
      <c r="BB235" s="27">
        <f t="shared" si="243"/>
        <v>632.97450050728548</v>
      </c>
      <c r="BC235" s="27">
        <f t="shared" si="244"/>
        <v>117283.21446662817</v>
      </c>
      <c r="BD235" s="27">
        <f t="shared" si="245"/>
        <v>111716.7855333717</v>
      </c>
      <c r="BE235" s="27">
        <f t="shared" si="246"/>
        <v>424942.07079741068</v>
      </c>
      <c r="BF235" s="27">
        <f t="shared" si="247"/>
        <v>0</v>
      </c>
      <c r="BG235" s="27">
        <f t="shared" si="248"/>
        <v>117.23758461644086</v>
      </c>
      <c r="BH235" s="27">
        <f t="shared" si="249"/>
        <v>351.71275384932255</v>
      </c>
      <c r="BI235" s="27">
        <f t="shared" si="250"/>
        <v>211.02765230959355</v>
      </c>
      <c r="BJ235" s="27">
        <f t="shared" si="251"/>
        <v>93.790067693152679</v>
      </c>
      <c r="BK235" s="7">
        <f t="shared" si="252"/>
        <v>1.5468740548415469</v>
      </c>
      <c r="BL235" s="27">
        <f t="shared" si="263"/>
        <v>773.76805846850959</v>
      </c>
      <c r="BM235" s="7">
        <f t="shared" si="253"/>
        <v>2.3677960055198208</v>
      </c>
      <c r="BN235" s="27">
        <f t="shared" si="254"/>
        <v>3788.4736088317131</v>
      </c>
      <c r="BO235" s="27">
        <f t="shared" si="255"/>
        <v>3599.0499283901272</v>
      </c>
      <c r="BP235" s="7">
        <f t="shared" si="256"/>
        <v>2.3677960055198208</v>
      </c>
      <c r="BQ235" s="27">
        <f t="shared" si="257"/>
        <v>542225.28526403895</v>
      </c>
      <c r="BR235" s="27">
        <f t="shared" si="258"/>
        <v>1848.38515159352</v>
      </c>
      <c r="BS235" s="27">
        <f t="shared" si="259"/>
        <v>157030.76583625789</v>
      </c>
      <c r="BT235" s="7">
        <f>-SUM(BR$24:BR235)/BR$23</f>
        <v>13.612912918574937</v>
      </c>
      <c r="BU235" s="27">
        <f t="shared" si="215"/>
        <v>0</v>
      </c>
      <c r="BV235" s="27">
        <f t="shared" si="260"/>
        <v>185492.77445109957</v>
      </c>
      <c r="BW235" s="7">
        <f>-SUM(BU$24:BU235)/BU$23</f>
        <v>15.899018028200768</v>
      </c>
      <c r="BX235" s="14"/>
      <c r="BY235" s="3"/>
      <c r="BZ235" s="3"/>
      <c r="CA235" s="3"/>
      <c r="CB235" s="3"/>
      <c r="CC235" s="3"/>
      <c r="CD235" s="3"/>
      <c r="CE235" s="3"/>
      <c r="CF235" s="3"/>
      <c r="CG235" s="3"/>
      <c r="CH235" s="3"/>
      <c r="CI235" s="3"/>
      <c r="CJ235" s="3"/>
      <c r="CK235" s="3"/>
      <c r="CL235" s="3"/>
      <c r="CM235" s="3"/>
      <c r="CN235" s="3"/>
      <c r="CO235" s="3"/>
    </row>
    <row r="236" spans="1:93" x14ac:dyDescent="0.25">
      <c r="A236" s="23">
        <v>213</v>
      </c>
      <c r="B236" s="27">
        <f t="shared" si="201"/>
        <v>976.89671832809768</v>
      </c>
      <c r="C236" s="27">
        <f t="shared" si="202"/>
        <v>342.07604219433267</v>
      </c>
      <c r="D236" s="27">
        <f t="shared" si="203"/>
        <v>634.82067613376501</v>
      </c>
      <c r="E236" s="27">
        <f t="shared" si="216"/>
        <v>116648.3937904944</v>
      </c>
      <c r="F236" s="27">
        <f t="shared" si="217"/>
        <v>112351.60620950547</v>
      </c>
      <c r="G236" s="27">
        <f t="shared" si="198"/>
        <v>427785.98440433422</v>
      </c>
      <c r="H236" s="27">
        <f t="shared" si="218"/>
        <v>0</v>
      </c>
      <c r="I236" s="27">
        <f t="shared" si="204"/>
        <v>117.47907484542256</v>
      </c>
      <c r="J236" s="27">
        <f t="shared" si="205"/>
        <v>352.43722453626771</v>
      </c>
      <c r="K236" s="27">
        <f t="shared" si="206"/>
        <v>211.46233472176061</v>
      </c>
      <c r="L236" s="27">
        <f t="shared" si="207"/>
        <v>93.983259876338053</v>
      </c>
      <c r="M236" s="7">
        <f t="shared" si="208"/>
        <v>1.5500603621245883</v>
      </c>
      <c r="N236" s="27">
        <f t="shared" si="261"/>
        <v>775.36189397978887</v>
      </c>
      <c r="O236" s="7">
        <f t="shared" si="209"/>
        <v>2.3774426995407367</v>
      </c>
      <c r="P236" s="27">
        <f t="shared" si="210"/>
        <v>3803.9083192651788</v>
      </c>
      <c r="Q236" s="27">
        <f t="shared" si="211"/>
        <v>3613.7129033019196</v>
      </c>
      <c r="R236" s="7">
        <f t="shared" si="212"/>
        <v>2.3774426995407367</v>
      </c>
      <c r="S236" s="27">
        <f t="shared" si="199"/>
        <v>544434.37819482875</v>
      </c>
      <c r="T236" s="27">
        <f t="shared" si="213"/>
        <v>1861.454290994033</v>
      </c>
      <c r="U236" s="27">
        <f t="shared" si="219"/>
        <v>158892.22012725193</v>
      </c>
      <c r="V236" s="7">
        <f>-SUM(T$24:T236)/T$23</f>
        <v>13.762427319457991</v>
      </c>
      <c r="W236" s="27">
        <f t="shared" si="200"/>
        <v>0</v>
      </c>
      <c r="X236" s="27">
        <f t="shared" si="220"/>
        <v>185492.77445109957</v>
      </c>
      <c r="Y236" s="7">
        <f>-SUM(W$24:W236)/W$23</f>
        <v>15.899018028200768</v>
      </c>
      <c r="Z236" s="29"/>
      <c r="AA236" s="27">
        <f t="shared" si="221"/>
        <v>976.89671832809768</v>
      </c>
      <c r="AB236" s="27">
        <f t="shared" si="222"/>
        <v>342.07604219433267</v>
      </c>
      <c r="AC236" s="27">
        <f t="shared" si="223"/>
        <v>634.82067613376501</v>
      </c>
      <c r="AD236" s="27">
        <f t="shared" si="224"/>
        <v>116648.3937904944</v>
      </c>
      <c r="AE236" s="27">
        <f t="shared" si="225"/>
        <v>112351.60620950547</v>
      </c>
      <c r="AF236" s="27">
        <f t="shared" si="226"/>
        <v>427785.98440433422</v>
      </c>
      <c r="AG236" s="27">
        <f t="shared" si="227"/>
        <v>0</v>
      </c>
      <c r="AH236" s="27">
        <f t="shared" si="228"/>
        <v>117.47907484542256</v>
      </c>
      <c r="AI236" s="27">
        <f t="shared" si="229"/>
        <v>352.43722453626771</v>
      </c>
      <c r="AJ236" s="27">
        <f t="shared" si="230"/>
        <v>211.46233472176061</v>
      </c>
      <c r="AK236" s="27">
        <f t="shared" si="231"/>
        <v>93.983259876338053</v>
      </c>
      <c r="AL236" s="7">
        <f t="shared" si="232"/>
        <v>1.5500603621245883</v>
      </c>
      <c r="AM236" s="27">
        <f t="shared" si="262"/>
        <v>775.36189397978887</v>
      </c>
      <c r="AN236" s="7">
        <f t="shared" si="233"/>
        <v>2.3774426995407367</v>
      </c>
      <c r="AO236" s="27">
        <f t="shared" si="234"/>
        <v>3803.9083192651788</v>
      </c>
      <c r="AP236" s="27">
        <f t="shared" si="235"/>
        <v>3613.7129033019196</v>
      </c>
      <c r="AQ236" s="7">
        <f t="shared" si="236"/>
        <v>2.3774426995407367</v>
      </c>
      <c r="AR236" s="27">
        <f t="shared" si="237"/>
        <v>544434.37819482875</v>
      </c>
      <c r="AS236" s="27">
        <f t="shared" si="238"/>
        <v>1861.454290994033</v>
      </c>
      <c r="AT236" s="27">
        <f t="shared" si="239"/>
        <v>158892.22012725193</v>
      </c>
      <c r="AU236" s="7">
        <f>-SUM(AS$24:AS236)/AS$23</f>
        <v>13.762427319457991</v>
      </c>
      <c r="AV236" s="27">
        <f t="shared" si="214"/>
        <v>0</v>
      </c>
      <c r="AW236" s="27">
        <f t="shared" si="240"/>
        <v>185492.77445109957</v>
      </c>
      <c r="AX236" s="7">
        <f>-SUM(AV$24:AV236)/AV$23</f>
        <v>15.899018028200768</v>
      </c>
      <c r="AY236" s="28"/>
      <c r="AZ236" s="27">
        <f t="shared" si="241"/>
        <v>976.89671832809768</v>
      </c>
      <c r="BA236" s="27">
        <f t="shared" si="242"/>
        <v>342.07604219433267</v>
      </c>
      <c r="BB236" s="27">
        <f t="shared" si="243"/>
        <v>634.82067613376501</v>
      </c>
      <c r="BC236" s="27">
        <f t="shared" si="244"/>
        <v>116648.3937904944</v>
      </c>
      <c r="BD236" s="27">
        <f t="shared" si="245"/>
        <v>112351.60620950547</v>
      </c>
      <c r="BE236" s="27">
        <f t="shared" si="246"/>
        <v>427785.98440433422</v>
      </c>
      <c r="BF236" s="27">
        <f t="shared" si="247"/>
        <v>0</v>
      </c>
      <c r="BG236" s="27">
        <f t="shared" si="248"/>
        <v>117.47907484542256</v>
      </c>
      <c r="BH236" s="27">
        <f t="shared" si="249"/>
        <v>352.43722453626771</v>
      </c>
      <c r="BI236" s="27">
        <f t="shared" si="250"/>
        <v>211.46233472176061</v>
      </c>
      <c r="BJ236" s="27">
        <f t="shared" si="251"/>
        <v>93.983259876338053</v>
      </c>
      <c r="BK236" s="7">
        <f t="shared" si="252"/>
        <v>1.5500603621245883</v>
      </c>
      <c r="BL236" s="27">
        <f t="shared" si="263"/>
        <v>775.36189397978887</v>
      </c>
      <c r="BM236" s="7">
        <f t="shared" si="253"/>
        <v>2.3774426995407367</v>
      </c>
      <c r="BN236" s="27">
        <f t="shared" si="254"/>
        <v>3803.9083192651788</v>
      </c>
      <c r="BO236" s="27">
        <f t="shared" si="255"/>
        <v>3613.7129033019196</v>
      </c>
      <c r="BP236" s="7">
        <f t="shared" si="256"/>
        <v>2.3774426995407367</v>
      </c>
      <c r="BQ236" s="27">
        <f t="shared" si="257"/>
        <v>544434.37819482875</v>
      </c>
      <c r="BR236" s="27">
        <f t="shared" si="258"/>
        <v>1861.454290994033</v>
      </c>
      <c r="BS236" s="27">
        <f t="shared" si="259"/>
        <v>158892.22012725193</v>
      </c>
      <c r="BT236" s="7">
        <f>-SUM(BR$24:BR236)/BR$23</f>
        <v>13.762427319457991</v>
      </c>
      <c r="BU236" s="27">
        <f t="shared" si="215"/>
        <v>0</v>
      </c>
      <c r="BV236" s="27">
        <f t="shared" si="260"/>
        <v>185492.77445109957</v>
      </c>
      <c r="BW236" s="7">
        <f>-SUM(BU$24:BU236)/BU$23</f>
        <v>15.899018028200768</v>
      </c>
      <c r="BX236" s="14"/>
      <c r="BY236" s="3"/>
      <c r="BZ236" s="3"/>
      <c r="CA236" s="3"/>
      <c r="CB236" s="3"/>
      <c r="CC236" s="3"/>
      <c r="CD236" s="3"/>
      <c r="CE236" s="3"/>
      <c r="CF236" s="3"/>
      <c r="CG236" s="3"/>
      <c r="CH236" s="3"/>
      <c r="CI236" s="3"/>
      <c r="CJ236" s="3"/>
      <c r="CK236" s="3"/>
      <c r="CL236" s="3"/>
      <c r="CM236" s="3"/>
      <c r="CN236" s="3"/>
      <c r="CO236" s="3"/>
    </row>
    <row r="237" spans="1:93" x14ac:dyDescent="0.25">
      <c r="A237" s="23">
        <v>214</v>
      </c>
      <c r="B237" s="27">
        <f t="shared" si="201"/>
        <v>976.89671832809768</v>
      </c>
      <c r="C237" s="27">
        <f t="shared" si="202"/>
        <v>340.22448188894253</v>
      </c>
      <c r="D237" s="27">
        <f t="shared" si="203"/>
        <v>636.6722364391552</v>
      </c>
      <c r="E237" s="27">
        <f t="shared" si="216"/>
        <v>116011.72155405524</v>
      </c>
      <c r="F237" s="27">
        <f t="shared" si="217"/>
        <v>112988.27844594463</v>
      </c>
      <c r="G237" s="27">
        <f t="shared" si="198"/>
        <v>430640.74968961277</v>
      </c>
      <c r="H237" s="27">
        <f t="shared" si="218"/>
        <v>0</v>
      </c>
      <c r="I237" s="27">
        <f t="shared" si="204"/>
        <v>117.72106250473674</v>
      </c>
      <c r="J237" s="27">
        <f t="shared" si="205"/>
        <v>353.16318751421022</v>
      </c>
      <c r="K237" s="27">
        <f t="shared" si="206"/>
        <v>211.89791250852613</v>
      </c>
      <c r="L237" s="27">
        <f t="shared" si="207"/>
        <v>94.176850003789383</v>
      </c>
      <c r="M237" s="7">
        <f t="shared" si="208"/>
        <v>1.5532532326789381</v>
      </c>
      <c r="N237" s="27">
        <f t="shared" si="261"/>
        <v>776.95901253126237</v>
      </c>
      <c r="O237" s="7">
        <f t="shared" si="209"/>
        <v>2.3871286953871969</v>
      </c>
      <c r="P237" s="27">
        <f t="shared" si="210"/>
        <v>3819.4059126195148</v>
      </c>
      <c r="Q237" s="27">
        <f t="shared" si="211"/>
        <v>3628.4356169885386</v>
      </c>
      <c r="R237" s="7">
        <f t="shared" si="212"/>
        <v>2.3871286953871969</v>
      </c>
      <c r="S237" s="27">
        <f t="shared" si="199"/>
        <v>546652.47124366811</v>
      </c>
      <c r="T237" s="27">
        <f t="shared" si="213"/>
        <v>1874.5798861291785</v>
      </c>
      <c r="U237" s="27">
        <f t="shared" si="219"/>
        <v>160766.80001338111</v>
      </c>
      <c r="V237" s="7">
        <f>-SUM(T$24:T237)/T$23</f>
        <v>13.912995985010536</v>
      </c>
      <c r="W237" s="27">
        <f t="shared" si="200"/>
        <v>0</v>
      </c>
      <c r="X237" s="27">
        <f t="shared" si="220"/>
        <v>185492.77445109957</v>
      </c>
      <c r="Y237" s="7">
        <f>-SUM(W$24:W237)/W$23</f>
        <v>15.899018028200768</v>
      </c>
      <c r="Z237" s="29"/>
      <c r="AA237" s="27">
        <f t="shared" si="221"/>
        <v>976.89671832809768</v>
      </c>
      <c r="AB237" s="27">
        <f t="shared" si="222"/>
        <v>340.22448188894253</v>
      </c>
      <c r="AC237" s="27">
        <f t="shared" si="223"/>
        <v>636.6722364391552</v>
      </c>
      <c r="AD237" s="27">
        <f t="shared" si="224"/>
        <v>116011.72155405524</v>
      </c>
      <c r="AE237" s="27">
        <f t="shared" si="225"/>
        <v>112988.27844594463</v>
      </c>
      <c r="AF237" s="27">
        <f t="shared" si="226"/>
        <v>430640.74968961277</v>
      </c>
      <c r="AG237" s="27">
        <f t="shared" si="227"/>
        <v>0</v>
      </c>
      <c r="AH237" s="27">
        <f t="shared" si="228"/>
        <v>117.72106250473674</v>
      </c>
      <c r="AI237" s="27">
        <f t="shared" si="229"/>
        <v>353.16318751421022</v>
      </c>
      <c r="AJ237" s="27">
        <f t="shared" si="230"/>
        <v>211.89791250852613</v>
      </c>
      <c r="AK237" s="27">
        <f t="shared" si="231"/>
        <v>94.176850003789383</v>
      </c>
      <c r="AL237" s="7">
        <f t="shared" si="232"/>
        <v>1.5532532326789381</v>
      </c>
      <c r="AM237" s="27">
        <f t="shared" si="262"/>
        <v>776.95901253126237</v>
      </c>
      <c r="AN237" s="7">
        <f t="shared" si="233"/>
        <v>2.3871286953871969</v>
      </c>
      <c r="AO237" s="27">
        <f t="shared" si="234"/>
        <v>3819.4059126195148</v>
      </c>
      <c r="AP237" s="27">
        <f t="shared" si="235"/>
        <v>3628.4356169885386</v>
      </c>
      <c r="AQ237" s="7">
        <f t="shared" si="236"/>
        <v>2.3871286953871969</v>
      </c>
      <c r="AR237" s="27">
        <f t="shared" si="237"/>
        <v>546652.47124366811</v>
      </c>
      <c r="AS237" s="27">
        <f t="shared" si="238"/>
        <v>1874.5798861291785</v>
      </c>
      <c r="AT237" s="27">
        <f t="shared" si="239"/>
        <v>160766.80001338111</v>
      </c>
      <c r="AU237" s="7">
        <f>-SUM(AS$24:AS237)/AS$23</f>
        <v>13.912995985010536</v>
      </c>
      <c r="AV237" s="27">
        <f t="shared" si="214"/>
        <v>0</v>
      </c>
      <c r="AW237" s="27">
        <f t="shared" si="240"/>
        <v>185492.77445109957</v>
      </c>
      <c r="AX237" s="7">
        <f>-SUM(AV$24:AV237)/AV$23</f>
        <v>15.899018028200768</v>
      </c>
      <c r="AY237" s="28"/>
      <c r="AZ237" s="27">
        <f t="shared" si="241"/>
        <v>976.89671832809768</v>
      </c>
      <c r="BA237" s="27">
        <f t="shared" si="242"/>
        <v>340.22448188894253</v>
      </c>
      <c r="BB237" s="27">
        <f t="shared" si="243"/>
        <v>636.6722364391552</v>
      </c>
      <c r="BC237" s="27">
        <f t="shared" si="244"/>
        <v>116011.72155405524</v>
      </c>
      <c r="BD237" s="27">
        <f t="shared" si="245"/>
        <v>112988.27844594463</v>
      </c>
      <c r="BE237" s="27">
        <f t="shared" si="246"/>
        <v>430640.74968961277</v>
      </c>
      <c r="BF237" s="27">
        <f t="shared" si="247"/>
        <v>0</v>
      </c>
      <c r="BG237" s="27">
        <f t="shared" si="248"/>
        <v>117.72106250473674</v>
      </c>
      <c r="BH237" s="27">
        <f t="shared" si="249"/>
        <v>353.16318751421022</v>
      </c>
      <c r="BI237" s="27">
        <f t="shared" si="250"/>
        <v>211.89791250852613</v>
      </c>
      <c r="BJ237" s="27">
        <f t="shared" si="251"/>
        <v>94.176850003789383</v>
      </c>
      <c r="BK237" s="7">
        <f t="shared" si="252"/>
        <v>1.5532532326789381</v>
      </c>
      <c r="BL237" s="27">
        <f t="shared" si="263"/>
        <v>776.95901253126237</v>
      </c>
      <c r="BM237" s="7">
        <f t="shared" si="253"/>
        <v>2.3871286953871969</v>
      </c>
      <c r="BN237" s="27">
        <f t="shared" si="254"/>
        <v>3819.4059126195148</v>
      </c>
      <c r="BO237" s="27">
        <f t="shared" si="255"/>
        <v>3628.4356169885386</v>
      </c>
      <c r="BP237" s="7">
        <f t="shared" si="256"/>
        <v>2.3871286953871969</v>
      </c>
      <c r="BQ237" s="27">
        <f t="shared" si="257"/>
        <v>546652.47124366811</v>
      </c>
      <c r="BR237" s="27">
        <f t="shared" si="258"/>
        <v>1874.5798861291785</v>
      </c>
      <c r="BS237" s="27">
        <f t="shared" si="259"/>
        <v>160766.80001338111</v>
      </c>
      <c r="BT237" s="7">
        <f>-SUM(BR$24:BR237)/BR$23</f>
        <v>13.912995985010536</v>
      </c>
      <c r="BU237" s="27">
        <f t="shared" si="215"/>
        <v>0</v>
      </c>
      <c r="BV237" s="27">
        <f t="shared" si="260"/>
        <v>185492.77445109957</v>
      </c>
      <c r="BW237" s="7">
        <f>-SUM(BU$24:BU237)/BU$23</f>
        <v>15.899018028200768</v>
      </c>
      <c r="BX237" s="14"/>
      <c r="BY237" s="3"/>
      <c r="BZ237" s="3"/>
      <c r="CA237" s="3"/>
      <c r="CB237" s="3"/>
      <c r="CC237" s="3"/>
      <c r="CD237" s="3"/>
      <c r="CE237" s="3"/>
      <c r="CF237" s="3"/>
      <c r="CG237" s="3"/>
      <c r="CH237" s="3"/>
      <c r="CI237" s="3"/>
      <c r="CJ237" s="3"/>
      <c r="CK237" s="3"/>
      <c r="CL237" s="3"/>
      <c r="CM237" s="3"/>
      <c r="CN237" s="3"/>
      <c r="CO237" s="3"/>
    </row>
    <row r="238" spans="1:93" x14ac:dyDescent="0.25">
      <c r="A238" s="23">
        <v>215</v>
      </c>
      <c r="B238" s="27">
        <f t="shared" si="201"/>
        <v>976.89671832809768</v>
      </c>
      <c r="C238" s="27">
        <f t="shared" si="202"/>
        <v>338.36752119932828</v>
      </c>
      <c r="D238" s="27">
        <f t="shared" si="203"/>
        <v>638.5291971287694</v>
      </c>
      <c r="E238" s="27">
        <f t="shared" si="216"/>
        <v>115373.19235692648</v>
      </c>
      <c r="F238" s="27">
        <f t="shared" si="217"/>
        <v>113626.80764307339</v>
      </c>
      <c r="G238" s="27">
        <f t="shared" si="198"/>
        <v>433506.40872122545</v>
      </c>
      <c r="H238" s="27">
        <f t="shared" si="218"/>
        <v>0</v>
      </c>
      <c r="I238" s="27">
        <f t="shared" si="204"/>
        <v>117.96354861900842</v>
      </c>
      <c r="J238" s="27">
        <f t="shared" si="205"/>
        <v>353.89064585702528</v>
      </c>
      <c r="K238" s="27">
        <f t="shared" si="206"/>
        <v>212.33438751421517</v>
      </c>
      <c r="L238" s="27">
        <f t="shared" si="207"/>
        <v>94.370838895206731</v>
      </c>
      <c r="M238" s="7">
        <f t="shared" si="208"/>
        <v>1.5564526800238607</v>
      </c>
      <c r="N238" s="27">
        <f t="shared" si="261"/>
        <v>778.55942088545555</v>
      </c>
      <c r="O238" s="7">
        <f t="shared" si="209"/>
        <v>2.3968541531797034</v>
      </c>
      <c r="P238" s="27">
        <f t="shared" si="210"/>
        <v>3834.9666450875256</v>
      </c>
      <c r="Q238" s="27">
        <f t="shared" si="211"/>
        <v>3643.2183128331494</v>
      </c>
      <c r="R238" s="7">
        <f t="shared" si="212"/>
        <v>2.3968541531797034</v>
      </c>
      <c r="S238" s="27">
        <f t="shared" si="199"/>
        <v>548879.60107815207</v>
      </c>
      <c r="T238" s="27">
        <f t="shared" si="213"/>
        <v>1887.7621736195963</v>
      </c>
      <c r="U238" s="27">
        <f t="shared" si="219"/>
        <v>162654.5621870007</v>
      </c>
      <c r="V238" s="7">
        <f>-SUM(T$24:T238)/T$23</f>
        <v>14.064623468835402</v>
      </c>
      <c r="W238" s="27">
        <f t="shared" si="200"/>
        <v>0</v>
      </c>
      <c r="X238" s="27">
        <f t="shared" si="220"/>
        <v>185492.77445109957</v>
      </c>
      <c r="Y238" s="7">
        <f>-SUM(W$24:W238)/W$23</f>
        <v>15.899018028200768</v>
      </c>
      <c r="Z238" s="29"/>
      <c r="AA238" s="27">
        <f t="shared" si="221"/>
        <v>976.89671832809768</v>
      </c>
      <c r="AB238" s="27">
        <f t="shared" si="222"/>
        <v>338.36752119932828</v>
      </c>
      <c r="AC238" s="27">
        <f t="shared" si="223"/>
        <v>638.5291971287694</v>
      </c>
      <c r="AD238" s="27">
        <f t="shared" si="224"/>
        <v>115373.19235692648</v>
      </c>
      <c r="AE238" s="27">
        <f t="shared" si="225"/>
        <v>113626.80764307339</v>
      </c>
      <c r="AF238" s="27">
        <f t="shared" si="226"/>
        <v>433506.40872122545</v>
      </c>
      <c r="AG238" s="27">
        <f t="shared" si="227"/>
        <v>0</v>
      </c>
      <c r="AH238" s="27">
        <f t="shared" si="228"/>
        <v>117.96354861900842</v>
      </c>
      <c r="AI238" s="27">
        <f t="shared" si="229"/>
        <v>353.89064585702528</v>
      </c>
      <c r="AJ238" s="27">
        <f t="shared" si="230"/>
        <v>212.33438751421517</v>
      </c>
      <c r="AK238" s="27">
        <f t="shared" si="231"/>
        <v>94.370838895206731</v>
      </c>
      <c r="AL238" s="7">
        <f t="shared" si="232"/>
        <v>1.5564526800238607</v>
      </c>
      <c r="AM238" s="27">
        <f t="shared" si="262"/>
        <v>778.55942088545555</v>
      </c>
      <c r="AN238" s="7">
        <f t="shared" si="233"/>
        <v>2.3968541531797034</v>
      </c>
      <c r="AO238" s="27">
        <f t="shared" si="234"/>
        <v>3834.9666450875256</v>
      </c>
      <c r="AP238" s="27">
        <f t="shared" si="235"/>
        <v>3643.2183128331494</v>
      </c>
      <c r="AQ238" s="7">
        <f t="shared" si="236"/>
        <v>2.3968541531797034</v>
      </c>
      <c r="AR238" s="27">
        <f t="shared" si="237"/>
        <v>548879.60107815207</v>
      </c>
      <c r="AS238" s="27">
        <f t="shared" si="238"/>
        <v>1887.7621736195963</v>
      </c>
      <c r="AT238" s="27">
        <f t="shared" si="239"/>
        <v>162654.5621870007</v>
      </c>
      <c r="AU238" s="7">
        <f>-SUM(AS$24:AS238)/AS$23</f>
        <v>14.064623468835402</v>
      </c>
      <c r="AV238" s="27">
        <f t="shared" si="214"/>
        <v>0</v>
      </c>
      <c r="AW238" s="27">
        <f t="shared" si="240"/>
        <v>185492.77445109957</v>
      </c>
      <c r="AX238" s="7">
        <f>-SUM(AV$24:AV238)/AV$23</f>
        <v>15.899018028200768</v>
      </c>
      <c r="AY238" s="28"/>
      <c r="AZ238" s="27">
        <f t="shared" si="241"/>
        <v>976.89671832809768</v>
      </c>
      <c r="BA238" s="27">
        <f t="shared" si="242"/>
        <v>338.36752119932828</v>
      </c>
      <c r="BB238" s="27">
        <f t="shared" si="243"/>
        <v>638.5291971287694</v>
      </c>
      <c r="BC238" s="27">
        <f t="shared" si="244"/>
        <v>115373.19235692648</v>
      </c>
      <c r="BD238" s="27">
        <f t="shared" si="245"/>
        <v>113626.80764307339</v>
      </c>
      <c r="BE238" s="27">
        <f t="shared" si="246"/>
        <v>433506.40872122545</v>
      </c>
      <c r="BF238" s="27">
        <f t="shared" si="247"/>
        <v>0</v>
      </c>
      <c r="BG238" s="27">
        <f t="shared" si="248"/>
        <v>117.96354861900842</v>
      </c>
      <c r="BH238" s="27">
        <f t="shared" si="249"/>
        <v>353.89064585702528</v>
      </c>
      <c r="BI238" s="27">
        <f t="shared" si="250"/>
        <v>212.33438751421517</v>
      </c>
      <c r="BJ238" s="27">
        <f t="shared" si="251"/>
        <v>94.370838895206731</v>
      </c>
      <c r="BK238" s="7">
        <f t="shared" si="252"/>
        <v>1.5564526800238607</v>
      </c>
      <c r="BL238" s="27">
        <f t="shared" si="263"/>
        <v>778.55942088545555</v>
      </c>
      <c r="BM238" s="7">
        <f t="shared" si="253"/>
        <v>2.3968541531797034</v>
      </c>
      <c r="BN238" s="27">
        <f t="shared" si="254"/>
        <v>3834.9666450875256</v>
      </c>
      <c r="BO238" s="27">
        <f t="shared" si="255"/>
        <v>3643.2183128331494</v>
      </c>
      <c r="BP238" s="7">
        <f t="shared" si="256"/>
        <v>2.3968541531797034</v>
      </c>
      <c r="BQ238" s="27">
        <f t="shared" si="257"/>
        <v>548879.60107815207</v>
      </c>
      <c r="BR238" s="27">
        <f t="shared" si="258"/>
        <v>1887.7621736195963</v>
      </c>
      <c r="BS238" s="27">
        <f t="shared" si="259"/>
        <v>162654.5621870007</v>
      </c>
      <c r="BT238" s="7">
        <f>-SUM(BR$24:BR238)/BR$23</f>
        <v>14.064623468835402</v>
      </c>
      <c r="BU238" s="27">
        <f t="shared" si="215"/>
        <v>0</v>
      </c>
      <c r="BV238" s="27">
        <f t="shared" si="260"/>
        <v>185492.77445109957</v>
      </c>
      <c r="BW238" s="7">
        <f>-SUM(BU$24:BU238)/BU$23</f>
        <v>15.899018028200768</v>
      </c>
      <c r="BX238" s="14"/>
      <c r="BY238" s="3"/>
      <c r="BZ238" s="3"/>
      <c r="CA238" s="3"/>
      <c r="CB238" s="3"/>
      <c r="CC238" s="3"/>
      <c r="CD238" s="3"/>
      <c r="CE238" s="3"/>
      <c r="CF238" s="3"/>
      <c r="CG238" s="3"/>
      <c r="CH238" s="3"/>
      <c r="CI238" s="3"/>
      <c r="CJ238" s="3"/>
      <c r="CK238" s="3"/>
      <c r="CL238" s="3"/>
      <c r="CM238" s="3"/>
      <c r="CN238" s="3"/>
      <c r="CO238" s="3"/>
    </row>
    <row r="239" spans="1:93" x14ac:dyDescent="0.25">
      <c r="A239" s="23">
        <v>216</v>
      </c>
      <c r="B239" s="27">
        <f t="shared" si="201"/>
        <v>976.89671832809768</v>
      </c>
      <c r="C239" s="27">
        <f t="shared" si="202"/>
        <v>336.50514437436942</v>
      </c>
      <c r="D239" s="27">
        <f t="shared" si="203"/>
        <v>640.39157395372831</v>
      </c>
      <c r="E239" s="27">
        <f t="shared" si="216"/>
        <v>114732.80078297274</v>
      </c>
      <c r="F239" s="27">
        <f t="shared" si="217"/>
        <v>114267.19921702713</v>
      </c>
      <c r="G239" s="27">
        <f t="shared" si="198"/>
        <v>436383.00373229117</v>
      </c>
      <c r="H239" s="27">
        <f t="shared" si="218"/>
        <v>0</v>
      </c>
      <c r="I239" s="27">
        <f t="shared" si="204"/>
        <v>118.2065342149732</v>
      </c>
      <c r="J239" s="27">
        <f t="shared" si="205"/>
        <v>354.61960264491961</v>
      </c>
      <c r="K239" s="27">
        <f t="shared" si="206"/>
        <v>212.77176158695178</v>
      </c>
      <c r="L239" s="27">
        <f t="shared" si="207"/>
        <v>94.565227371978565</v>
      </c>
      <c r="M239" s="7">
        <f t="shared" si="208"/>
        <v>1.5596587177064678</v>
      </c>
      <c r="N239" s="27">
        <f t="shared" si="261"/>
        <v>780.16312581882323</v>
      </c>
      <c r="O239" s="7">
        <f t="shared" si="209"/>
        <v>2.4066192336911092</v>
      </c>
      <c r="P239" s="27">
        <f t="shared" si="210"/>
        <v>3850.5907739057748</v>
      </c>
      <c r="Q239" s="27">
        <f t="shared" si="211"/>
        <v>3658.0612352104858</v>
      </c>
      <c r="R239" s="7">
        <f t="shared" si="212"/>
        <v>2.4066192336911092</v>
      </c>
      <c r="S239" s="27">
        <f t="shared" si="199"/>
        <v>551115.804515264</v>
      </c>
      <c r="T239" s="27">
        <f t="shared" si="213"/>
        <v>1901.0013910635651</v>
      </c>
      <c r="U239" s="27">
        <f t="shared" si="219"/>
        <v>164555.56357806426</v>
      </c>
      <c r="V239" s="7">
        <f>-SUM(T$24:T239)/T$23</f>
        <v>14.217314343619623</v>
      </c>
      <c r="W239" s="27">
        <f t="shared" si="200"/>
        <v>0</v>
      </c>
      <c r="X239" s="27">
        <f t="shared" si="220"/>
        <v>185492.77445109957</v>
      </c>
      <c r="Y239" s="7">
        <f>-SUM(W$24:W239)/W$23</f>
        <v>15.899018028200768</v>
      </c>
      <c r="Z239" s="29"/>
      <c r="AA239" s="27">
        <f t="shared" si="221"/>
        <v>976.89671832809768</v>
      </c>
      <c r="AB239" s="27">
        <f t="shared" si="222"/>
        <v>336.50514437436942</v>
      </c>
      <c r="AC239" s="27">
        <f t="shared" si="223"/>
        <v>640.39157395372831</v>
      </c>
      <c r="AD239" s="27">
        <f t="shared" si="224"/>
        <v>114732.80078297274</v>
      </c>
      <c r="AE239" s="27">
        <f t="shared" si="225"/>
        <v>114267.19921702713</v>
      </c>
      <c r="AF239" s="27">
        <f t="shared" si="226"/>
        <v>436383.00373229117</v>
      </c>
      <c r="AG239" s="27">
        <f t="shared" si="227"/>
        <v>0</v>
      </c>
      <c r="AH239" s="27">
        <f t="shared" si="228"/>
        <v>118.2065342149732</v>
      </c>
      <c r="AI239" s="27">
        <f t="shared" si="229"/>
        <v>354.61960264491961</v>
      </c>
      <c r="AJ239" s="27">
        <f t="shared" si="230"/>
        <v>212.77176158695178</v>
      </c>
      <c r="AK239" s="27">
        <f t="shared" si="231"/>
        <v>94.565227371978565</v>
      </c>
      <c r="AL239" s="7">
        <f t="shared" si="232"/>
        <v>1.5596587177064678</v>
      </c>
      <c r="AM239" s="27">
        <f t="shared" si="262"/>
        <v>780.16312581882323</v>
      </c>
      <c r="AN239" s="7">
        <f t="shared" si="233"/>
        <v>2.4066192336911092</v>
      </c>
      <c r="AO239" s="27">
        <f t="shared" si="234"/>
        <v>3850.5907739057748</v>
      </c>
      <c r="AP239" s="27">
        <f t="shared" si="235"/>
        <v>3658.0612352104858</v>
      </c>
      <c r="AQ239" s="7">
        <f t="shared" si="236"/>
        <v>2.4066192336911092</v>
      </c>
      <c r="AR239" s="27">
        <f t="shared" si="237"/>
        <v>551115.804515264</v>
      </c>
      <c r="AS239" s="27">
        <f t="shared" si="238"/>
        <v>1901.0013910635651</v>
      </c>
      <c r="AT239" s="27">
        <f t="shared" si="239"/>
        <v>164555.56357806426</v>
      </c>
      <c r="AU239" s="7">
        <f>-SUM(AS$24:AS239)/AS$23</f>
        <v>14.217314343619623</v>
      </c>
      <c r="AV239" s="27">
        <f t="shared" si="214"/>
        <v>0</v>
      </c>
      <c r="AW239" s="27">
        <f t="shared" si="240"/>
        <v>185492.77445109957</v>
      </c>
      <c r="AX239" s="7">
        <f>-SUM(AV$24:AV239)/AV$23</f>
        <v>15.899018028200768</v>
      </c>
      <c r="AY239" s="28"/>
      <c r="AZ239" s="27">
        <f t="shared" si="241"/>
        <v>976.89671832809768</v>
      </c>
      <c r="BA239" s="27">
        <f t="shared" si="242"/>
        <v>336.50514437436942</v>
      </c>
      <c r="BB239" s="27">
        <f t="shared" si="243"/>
        <v>640.39157395372831</v>
      </c>
      <c r="BC239" s="27">
        <f t="shared" si="244"/>
        <v>114732.80078297274</v>
      </c>
      <c r="BD239" s="27">
        <f t="shared" si="245"/>
        <v>114267.19921702713</v>
      </c>
      <c r="BE239" s="27">
        <f t="shared" si="246"/>
        <v>436383.00373229117</v>
      </c>
      <c r="BF239" s="27">
        <f t="shared" si="247"/>
        <v>0</v>
      </c>
      <c r="BG239" s="27">
        <f t="shared" si="248"/>
        <v>118.2065342149732</v>
      </c>
      <c r="BH239" s="27">
        <f t="shared" si="249"/>
        <v>354.61960264491961</v>
      </c>
      <c r="BI239" s="27">
        <f t="shared" si="250"/>
        <v>212.77176158695178</v>
      </c>
      <c r="BJ239" s="27">
        <f t="shared" si="251"/>
        <v>94.565227371978565</v>
      </c>
      <c r="BK239" s="7">
        <f t="shared" si="252"/>
        <v>1.5596587177064678</v>
      </c>
      <c r="BL239" s="27">
        <f t="shared" si="263"/>
        <v>780.16312581882323</v>
      </c>
      <c r="BM239" s="7">
        <f t="shared" si="253"/>
        <v>2.4066192336911092</v>
      </c>
      <c r="BN239" s="27">
        <f t="shared" si="254"/>
        <v>3850.5907739057748</v>
      </c>
      <c r="BO239" s="27">
        <f t="shared" si="255"/>
        <v>3658.0612352104858</v>
      </c>
      <c r="BP239" s="7">
        <f t="shared" si="256"/>
        <v>2.4066192336911092</v>
      </c>
      <c r="BQ239" s="27">
        <f t="shared" si="257"/>
        <v>551115.804515264</v>
      </c>
      <c r="BR239" s="27">
        <f t="shared" si="258"/>
        <v>1901.0013910635651</v>
      </c>
      <c r="BS239" s="27">
        <f t="shared" si="259"/>
        <v>164555.56357806426</v>
      </c>
      <c r="BT239" s="7">
        <f>-SUM(BR$24:BR239)/BR$23</f>
        <v>14.217314343619623</v>
      </c>
      <c r="BU239" s="27">
        <f t="shared" si="215"/>
        <v>0</v>
      </c>
      <c r="BV239" s="27">
        <f t="shared" si="260"/>
        <v>185492.77445109957</v>
      </c>
      <c r="BW239" s="7">
        <f>-SUM(BU$24:BU239)/BU$23</f>
        <v>15.899018028200768</v>
      </c>
      <c r="BX239" s="14"/>
      <c r="BY239" s="3"/>
      <c r="BZ239" s="3"/>
      <c r="CA239" s="3"/>
      <c r="CB239" s="3"/>
      <c r="CC239" s="3"/>
      <c r="CD239" s="3"/>
      <c r="CE239" s="3"/>
      <c r="CF239" s="3"/>
      <c r="CG239" s="3"/>
      <c r="CH239" s="3"/>
      <c r="CI239" s="3"/>
      <c r="CJ239" s="3"/>
      <c r="CK239" s="3"/>
      <c r="CL239" s="3"/>
      <c r="CM239" s="3"/>
      <c r="CN239" s="3"/>
      <c r="CO239" s="3"/>
    </row>
    <row r="240" spans="1:93" x14ac:dyDescent="0.25">
      <c r="A240" s="23">
        <v>217</v>
      </c>
      <c r="B240" s="27">
        <f t="shared" si="201"/>
        <v>976.89671832809768</v>
      </c>
      <c r="C240" s="27">
        <f t="shared" si="202"/>
        <v>334.6373356170044</v>
      </c>
      <c r="D240" s="27">
        <f t="shared" si="203"/>
        <v>642.25938271109328</v>
      </c>
      <c r="E240" s="27">
        <f t="shared" si="216"/>
        <v>114090.54140026165</v>
      </c>
      <c r="F240" s="27">
        <f t="shared" si="217"/>
        <v>114909.45859973822</v>
      </c>
      <c r="G240" s="27">
        <f t="shared" si="198"/>
        <v>439270.57712172228</v>
      </c>
      <c r="H240" s="27">
        <f t="shared" si="218"/>
        <v>0</v>
      </c>
      <c r="I240" s="27">
        <f t="shared" si="204"/>
        <v>118.45002032148162</v>
      </c>
      <c r="J240" s="27">
        <f t="shared" si="205"/>
        <v>355.35006096444488</v>
      </c>
      <c r="K240" s="27">
        <f t="shared" si="206"/>
        <v>213.21003657866692</v>
      </c>
      <c r="L240" s="27">
        <f t="shared" si="207"/>
        <v>94.760016257185285</v>
      </c>
      <c r="M240" s="7">
        <f t="shared" si="208"/>
        <v>1.562871359301776</v>
      </c>
      <c r="N240" s="27">
        <f t="shared" si="261"/>
        <v>781.77013412177871</v>
      </c>
      <c r="O240" s="7">
        <f t="shared" si="209"/>
        <v>2.4164240983492755</v>
      </c>
      <c r="P240" s="27">
        <f t="shared" si="210"/>
        <v>3866.2785573588408</v>
      </c>
      <c r="Q240" s="27">
        <f t="shared" si="211"/>
        <v>3672.9646294908985</v>
      </c>
      <c r="R240" s="7">
        <f t="shared" si="212"/>
        <v>2.4164240983492755</v>
      </c>
      <c r="S240" s="27">
        <f t="shared" si="199"/>
        <v>553361.11852198408</v>
      </c>
      <c r="T240" s="27">
        <f t="shared" si="213"/>
        <v>1914.2977770410223</v>
      </c>
      <c r="U240" s="27">
        <f t="shared" si="219"/>
        <v>166469.8613551053</v>
      </c>
      <c r="V240" s="7">
        <f>-SUM(T$24:T240)/T$23</f>
        <v>14.371073201213282</v>
      </c>
      <c r="W240" s="27">
        <f t="shared" si="200"/>
        <v>0</v>
      </c>
      <c r="X240" s="27">
        <f t="shared" si="220"/>
        <v>185492.77445109957</v>
      </c>
      <c r="Y240" s="7">
        <f>-SUM(W$24:W240)/W$23</f>
        <v>15.899018028200768</v>
      </c>
      <c r="Z240" s="29"/>
      <c r="AA240" s="27">
        <f t="shared" si="221"/>
        <v>976.89671832809768</v>
      </c>
      <c r="AB240" s="27">
        <f t="shared" si="222"/>
        <v>334.6373356170044</v>
      </c>
      <c r="AC240" s="27">
        <f t="shared" si="223"/>
        <v>642.25938271109328</v>
      </c>
      <c r="AD240" s="27">
        <f t="shared" si="224"/>
        <v>114090.54140026165</v>
      </c>
      <c r="AE240" s="27">
        <f t="shared" si="225"/>
        <v>114909.45859973822</v>
      </c>
      <c r="AF240" s="27">
        <f t="shared" si="226"/>
        <v>439270.57712172228</v>
      </c>
      <c r="AG240" s="27">
        <f t="shared" si="227"/>
        <v>0</v>
      </c>
      <c r="AH240" s="27">
        <f t="shared" si="228"/>
        <v>118.45002032148162</v>
      </c>
      <c r="AI240" s="27">
        <f t="shared" si="229"/>
        <v>355.35006096444488</v>
      </c>
      <c r="AJ240" s="27">
        <f t="shared" si="230"/>
        <v>213.21003657866692</v>
      </c>
      <c r="AK240" s="27">
        <f t="shared" si="231"/>
        <v>94.760016257185285</v>
      </c>
      <c r="AL240" s="7">
        <f t="shared" si="232"/>
        <v>1.562871359301776</v>
      </c>
      <c r="AM240" s="27">
        <f t="shared" si="262"/>
        <v>781.77013412177871</v>
      </c>
      <c r="AN240" s="7">
        <f t="shared" si="233"/>
        <v>2.4164240983492755</v>
      </c>
      <c r="AO240" s="27">
        <f t="shared" si="234"/>
        <v>3866.2785573588408</v>
      </c>
      <c r="AP240" s="27">
        <f t="shared" si="235"/>
        <v>3672.9646294908985</v>
      </c>
      <c r="AQ240" s="7">
        <f t="shared" si="236"/>
        <v>2.4164240983492755</v>
      </c>
      <c r="AR240" s="27">
        <f t="shared" si="237"/>
        <v>553361.11852198408</v>
      </c>
      <c r="AS240" s="27">
        <f t="shared" si="238"/>
        <v>1914.2977770410223</v>
      </c>
      <c r="AT240" s="27">
        <f t="shared" si="239"/>
        <v>166469.8613551053</v>
      </c>
      <c r="AU240" s="7">
        <f>-SUM(AS$24:AS240)/AS$23</f>
        <v>14.371073201213282</v>
      </c>
      <c r="AV240" s="27">
        <f t="shared" si="214"/>
        <v>0</v>
      </c>
      <c r="AW240" s="27">
        <f t="shared" si="240"/>
        <v>185492.77445109957</v>
      </c>
      <c r="AX240" s="7">
        <f>-SUM(AV$24:AV240)/AV$23</f>
        <v>15.899018028200768</v>
      </c>
      <c r="AY240" s="28"/>
      <c r="AZ240" s="27">
        <f t="shared" si="241"/>
        <v>976.89671832809768</v>
      </c>
      <c r="BA240" s="27">
        <f t="shared" si="242"/>
        <v>334.6373356170044</v>
      </c>
      <c r="BB240" s="27">
        <f t="shared" si="243"/>
        <v>642.25938271109328</v>
      </c>
      <c r="BC240" s="27">
        <f t="shared" si="244"/>
        <v>114090.54140026165</v>
      </c>
      <c r="BD240" s="27">
        <f t="shared" si="245"/>
        <v>114909.45859973822</v>
      </c>
      <c r="BE240" s="27">
        <f t="shared" si="246"/>
        <v>439270.57712172228</v>
      </c>
      <c r="BF240" s="27">
        <f t="shared" si="247"/>
        <v>0</v>
      </c>
      <c r="BG240" s="27">
        <f t="shared" si="248"/>
        <v>118.45002032148162</v>
      </c>
      <c r="BH240" s="27">
        <f t="shared" si="249"/>
        <v>355.35006096444488</v>
      </c>
      <c r="BI240" s="27">
        <f t="shared" si="250"/>
        <v>213.21003657866692</v>
      </c>
      <c r="BJ240" s="27">
        <f t="shared" si="251"/>
        <v>94.760016257185285</v>
      </c>
      <c r="BK240" s="7">
        <f t="shared" si="252"/>
        <v>1.562871359301776</v>
      </c>
      <c r="BL240" s="27">
        <f t="shared" si="263"/>
        <v>781.77013412177871</v>
      </c>
      <c r="BM240" s="7">
        <f t="shared" si="253"/>
        <v>2.4164240983492755</v>
      </c>
      <c r="BN240" s="27">
        <f t="shared" si="254"/>
        <v>3866.2785573588408</v>
      </c>
      <c r="BO240" s="27">
        <f t="shared" si="255"/>
        <v>3672.9646294908985</v>
      </c>
      <c r="BP240" s="7">
        <f t="shared" si="256"/>
        <v>2.4164240983492755</v>
      </c>
      <c r="BQ240" s="27">
        <f t="shared" si="257"/>
        <v>553361.11852198408</v>
      </c>
      <c r="BR240" s="27">
        <f t="shared" si="258"/>
        <v>1914.2977770410223</v>
      </c>
      <c r="BS240" s="27">
        <f t="shared" si="259"/>
        <v>166469.8613551053</v>
      </c>
      <c r="BT240" s="7">
        <f>-SUM(BR$24:BR240)/BR$23</f>
        <v>14.371073201213282</v>
      </c>
      <c r="BU240" s="27">
        <f t="shared" si="215"/>
        <v>0</v>
      </c>
      <c r="BV240" s="27">
        <f t="shared" si="260"/>
        <v>185492.77445109957</v>
      </c>
      <c r="BW240" s="7">
        <f>-SUM(BU$24:BU240)/BU$23</f>
        <v>15.899018028200768</v>
      </c>
      <c r="BX240" s="14"/>
      <c r="BY240" s="3"/>
      <c r="BZ240" s="3"/>
      <c r="CA240" s="3"/>
      <c r="CB240" s="3"/>
      <c r="CC240" s="3"/>
      <c r="CD240" s="3"/>
      <c r="CE240" s="3"/>
      <c r="CF240" s="3"/>
      <c r="CG240" s="3"/>
      <c r="CH240" s="3"/>
      <c r="CI240" s="3"/>
      <c r="CJ240" s="3"/>
      <c r="CK240" s="3"/>
      <c r="CL240" s="3"/>
      <c r="CM240" s="3"/>
      <c r="CN240" s="3"/>
      <c r="CO240" s="3"/>
    </row>
    <row r="241" spans="1:93" x14ac:dyDescent="0.25">
      <c r="A241" s="23">
        <v>218</v>
      </c>
      <c r="B241" s="27">
        <f t="shared" si="201"/>
        <v>976.89671832809768</v>
      </c>
      <c r="C241" s="27">
        <f t="shared" si="202"/>
        <v>332.76407908409703</v>
      </c>
      <c r="D241" s="27">
        <f t="shared" si="203"/>
        <v>644.13263924400064</v>
      </c>
      <c r="E241" s="27">
        <f t="shared" si="216"/>
        <v>113446.40876101765</v>
      </c>
      <c r="F241" s="27">
        <f t="shared" si="217"/>
        <v>115553.59123898222</v>
      </c>
      <c r="G241" s="27">
        <f t="shared" si="198"/>
        <v>442169.17145488295</v>
      </c>
      <c r="H241" s="27">
        <f t="shared" si="218"/>
        <v>0</v>
      </c>
      <c r="I241" s="27">
        <f t="shared" si="204"/>
        <v>118.69400796950342</v>
      </c>
      <c r="J241" s="27">
        <f t="shared" si="205"/>
        <v>356.08202390851028</v>
      </c>
      <c r="K241" s="27">
        <f t="shared" si="206"/>
        <v>213.64921434510617</v>
      </c>
      <c r="L241" s="27">
        <f t="shared" si="207"/>
        <v>94.955206375602728</v>
      </c>
      <c r="M241" s="7">
        <f t="shared" si="208"/>
        <v>1.5660906184127643</v>
      </c>
      <c r="N241" s="27">
        <f t="shared" si="261"/>
        <v>783.38045259872263</v>
      </c>
      <c r="O241" s="7">
        <f t="shared" si="209"/>
        <v>2.4262689092397411</v>
      </c>
      <c r="P241" s="27">
        <f t="shared" si="210"/>
        <v>3882.0302547835859</v>
      </c>
      <c r="Q241" s="27">
        <f t="shared" si="211"/>
        <v>3687.9287420444066</v>
      </c>
      <c r="R241" s="7">
        <f t="shared" si="212"/>
        <v>2.4262689092397411</v>
      </c>
      <c r="S241" s="27">
        <f t="shared" si="199"/>
        <v>555615.58021590067</v>
      </c>
      <c r="T241" s="27">
        <f t="shared" si="213"/>
        <v>1927.6515711175864</v>
      </c>
      <c r="U241" s="27">
        <f t="shared" si="219"/>
        <v>168397.51292622287</v>
      </c>
      <c r="V241" s="7">
        <f>-SUM(T$24:T241)/T$23</f>
        <v>14.52590465270867</v>
      </c>
      <c r="W241" s="27">
        <f t="shared" si="200"/>
        <v>0</v>
      </c>
      <c r="X241" s="27">
        <f t="shared" si="220"/>
        <v>185492.77445109957</v>
      </c>
      <c r="Y241" s="7">
        <f>-SUM(W$24:W241)/W$23</f>
        <v>15.899018028200768</v>
      </c>
      <c r="Z241" s="29"/>
      <c r="AA241" s="27">
        <f t="shared" si="221"/>
        <v>976.89671832809768</v>
      </c>
      <c r="AB241" s="27">
        <f t="shared" si="222"/>
        <v>332.76407908409703</v>
      </c>
      <c r="AC241" s="27">
        <f t="shared" si="223"/>
        <v>644.13263924400064</v>
      </c>
      <c r="AD241" s="27">
        <f t="shared" si="224"/>
        <v>113446.40876101765</v>
      </c>
      <c r="AE241" s="27">
        <f t="shared" si="225"/>
        <v>115553.59123898222</v>
      </c>
      <c r="AF241" s="27">
        <f t="shared" si="226"/>
        <v>442169.17145488295</v>
      </c>
      <c r="AG241" s="27">
        <f t="shared" si="227"/>
        <v>0</v>
      </c>
      <c r="AH241" s="27">
        <f t="shared" si="228"/>
        <v>118.69400796950342</v>
      </c>
      <c r="AI241" s="27">
        <f t="shared" si="229"/>
        <v>356.08202390851028</v>
      </c>
      <c r="AJ241" s="27">
        <f t="shared" si="230"/>
        <v>213.64921434510617</v>
      </c>
      <c r="AK241" s="27">
        <f t="shared" si="231"/>
        <v>94.955206375602728</v>
      </c>
      <c r="AL241" s="7">
        <f t="shared" si="232"/>
        <v>1.5660906184127643</v>
      </c>
      <c r="AM241" s="27">
        <f t="shared" si="262"/>
        <v>783.38045259872263</v>
      </c>
      <c r="AN241" s="7">
        <f t="shared" si="233"/>
        <v>2.4262689092397411</v>
      </c>
      <c r="AO241" s="27">
        <f t="shared" si="234"/>
        <v>3882.0302547835859</v>
      </c>
      <c r="AP241" s="27">
        <f t="shared" si="235"/>
        <v>3687.9287420444066</v>
      </c>
      <c r="AQ241" s="7">
        <f t="shared" si="236"/>
        <v>2.4262689092397411</v>
      </c>
      <c r="AR241" s="27">
        <f t="shared" si="237"/>
        <v>555615.58021590067</v>
      </c>
      <c r="AS241" s="27">
        <f t="shared" si="238"/>
        <v>1927.6515711175864</v>
      </c>
      <c r="AT241" s="27">
        <f t="shared" si="239"/>
        <v>168397.51292622287</v>
      </c>
      <c r="AU241" s="7">
        <f>-SUM(AS$24:AS241)/AS$23</f>
        <v>14.52590465270867</v>
      </c>
      <c r="AV241" s="27">
        <f t="shared" si="214"/>
        <v>0</v>
      </c>
      <c r="AW241" s="27">
        <f t="shared" si="240"/>
        <v>185492.77445109957</v>
      </c>
      <c r="AX241" s="7">
        <f>-SUM(AV$24:AV241)/AV$23</f>
        <v>15.899018028200768</v>
      </c>
      <c r="AY241" s="28"/>
      <c r="AZ241" s="27">
        <f t="shared" si="241"/>
        <v>976.89671832809768</v>
      </c>
      <c r="BA241" s="27">
        <f t="shared" si="242"/>
        <v>332.76407908409703</v>
      </c>
      <c r="BB241" s="27">
        <f t="shared" si="243"/>
        <v>644.13263924400064</v>
      </c>
      <c r="BC241" s="27">
        <f t="shared" si="244"/>
        <v>113446.40876101765</v>
      </c>
      <c r="BD241" s="27">
        <f t="shared" si="245"/>
        <v>115553.59123898222</v>
      </c>
      <c r="BE241" s="27">
        <f t="shared" si="246"/>
        <v>442169.17145488295</v>
      </c>
      <c r="BF241" s="27">
        <f t="shared" si="247"/>
        <v>0</v>
      </c>
      <c r="BG241" s="27">
        <f t="shared" si="248"/>
        <v>118.69400796950342</v>
      </c>
      <c r="BH241" s="27">
        <f t="shared" si="249"/>
        <v>356.08202390851028</v>
      </c>
      <c r="BI241" s="27">
        <f t="shared" si="250"/>
        <v>213.64921434510617</v>
      </c>
      <c r="BJ241" s="27">
        <f t="shared" si="251"/>
        <v>94.955206375602728</v>
      </c>
      <c r="BK241" s="7">
        <f t="shared" si="252"/>
        <v>1.5660906184127643</v>
      </c>
      <c r="BL241" s="27">
        <f t="shared" si="263"/>
        <v>783.38045259872263</v>
      </c>
      <c r="BM241" s="7">
        <f t="shared" si="253"/>
        <v>2.4262689092397411</v>
      </c>
      <c r="BN241" s="27">
        <f t="shared" si="254"/>
        <v>3882.0302547835859</v>
      </c>
      <c r="BO241" s="27">
        <f t="shared" si="255"/>
        <v>3687.9287420444066</v>
      </c>
      <c r="BP241" s="7">
        <f t="shared" si="256"/>
        <v>2.4262689092397411</v>
      </c>
      <c r="BQ241" s="27">
        <f t="shared" si="257"/>
        <v>555615.58021590067</v>
      </c>
      <c r="BR241" s="27">
        <f t="shared" si="258"/>
        <v>1927.6515711175864</v>
      </c>
      <c r="BS241" s="27">
        <f t="shared" si="259"/>
        <v>168397.51292622287</v>
      </c>
      <c r="BT241" s="7">
        <f>-SUM(BR$24:BR241)/BR$23</f>
        <v>14.52590465270867</v>
      </c>
      <c r="BU241" s="27">
        <f t="shared" si="215"/>
        <v>0</v>
      </c>
      <c r="BV241" s="27">
        <f t="shared" si="260"/>
        <v>185492.77445109957</v>
      </c>
      <c r="BW241" s="7">
        <f>-SUM(BU$24:BU241)/BU$23</f>
        <v>15.899018028200768</v>
      </c>
      <c r="BX241" s="14"/>
      <c r="BY241" s="3"/>
      <c r="BZ241" s="3"/>
      <c r="CA241" s="3"/>
      <c r="CB241" s="3"/>
      <c r="CC241" s="3"/>
      <c r="CD241" s="3"/>
      <c r="CE241" s="3"/>
      <c r="CF241" s="3"/>
      <c r="CG241" s="3"/>
      <c r="CH241" s="3"/>
      <c r="CI241" s="3"/>
      <c r="CJ241" s="3"/>
      <c r="CK241" s="3"/>
      <c r="CL241" s="3"/>
      <c r="CM241" s="3"/>
      <c r="CN241" s="3"/>
      <c r="CO241" s="3"/>
    </row>
    <row r="242" spans="1:93" x14ac:dyDescent="0.25">
      <c r="A242" s="23">
        <v>219</v>
      </c>
      <c r="B242" s="27">
        <f t="shared" si="201"/>
        <v>976.89671832809768</v>
      </c>
      <c r="C242" s="27">
        <f t="shared" si="202"/>
        <v>330.88535888630201</v>
      </c>
      <c r="D242" s="27">
        <f t="shared" si="203"/>
        <v>646.01135944179566</v>
      </c>
      <c r="E242" s="27">
        <f t="shared" si="216"/>
        <v>112800.39740157586</v>
      </c>
      <c r="F242" s="27">
        <f t="shared" si="217"/>
        <v>116199.60259842401</v>
      </c>
      <c r="G242" s="27">
        <f t="shared" si="198"/>
        <v>445078.82946424792</v>
      </c>
      <c r="H242" s="27">
        <f t="shared" si="218"/>
        <v>0</v>
      </c>
      <c r="I242" s="27">
        <f t="shared" si="204"/>
        <v>118.938498192132</v>
      </c>
      <c r="J242" s="27">
        <f t="shared" si="205"/>
        <v>356.81549457639602</v>
      </c>
      <c r="K242" s="27">
        <f t="shared" si="206"/>
        <v>214.0892967458376</v>
      </c>
      <c r="L242" s="27">
        <f t="shared" si="207"/>
        <v>95.150798553705599</v>
      </c>
      <c r="M242" s="7">
        <f t="shared" si="208"/>
        <v>1.5693165086704313</v>
      </c>
      <c r="N242" s="27">
        <f t="shared" si="261"/>
        <v>784.99408806807116</v>
      </c>
      <c r="O242" s="7">
        <f t="shared" si="209"/>
        <v>2.4361538291084015</v>
      </c>
      <c r="P242" s="27">
        <f t="shared" si="210"/>
        <v>3897.8461265734422</v>
      </c>
      <c r="Q242" s="27">
        <f t="shared" si="211"/>
        <v>3702.9538202447698</v>
      </c>
      <c r="R242" s="7">
        <f t="shared" si="212"/>
        <v>2.4361538291084015</v>
      </c>
      <c r="S242" s="27">
        <f t="shared" si="199"/>
        <v>557879.22686582396</v>
      </c>
      <c r="T242" s="27">
        <f t="shared" si="213"/>
        <v>1941.063013848601</v>
      </c>
      <c r="U242" s="27">
        <f t="shared" si="219"/>
        <v>170338.57594007146</v>
      </c>
      <c r="V242" s="7">
        <f>-SUM(T$24:T242)/T$23</f>
        <v>14.6818133285198</v>
      </c>
      <c r="W242" s="27">
        <f t="shared" si="200"/>
        <v>0</v>
      </c>
      <c r="X242" s="27">
        <f t="shared" si="220"/>
        <v>185492.77445109957</v>
      </c>
      <c r="Y242" s="7">
        <f>-SUM(W$24:W242)/W$23</f>
        <v>15.899018028200768</v>
      </c>
      <c r="Z242" s="29"/>
      <c r="AA242" s="27">
        <f t="shared" si="221"/>
        <v>976.89671832809768</v>
      </c>
      <c r="AB242" s="27">
        <f t="shared" si="222"/>
        <v>330.88535888630201</v>
      </c>
      <c r="AC242" s="27">
        <f t="shared" si="223"/>
        <v>646.01135944179566</v>
      </c>
      <c r="AD242" s="27">
        <f t="shared" si="224"/>
        <v>112800.39740157586</v>
      </c>
      <c r="AE242" s="27">
        <f t="shared" si="225"/>
        <v>116199.60259842401</v>
      </c>
      <c r="AF242" s="27">
        <f t="shared" si="226"/>
        <v>445078.82946424792</v>
      </c>
      <c r="AG242" s="27">
        <f t="shared" si="227"/>
        <v>0</v>
      </c>
      <c r="AH242" s="27">
        <f t="shared" si="228"/>
        <v>118.938498192132</v>
      </c>
      <c r="AI242" s="27">
        <f t="shared" si="229"/>
        <v>356.81549457639602</v>
      </c>
      <c r="AJ242" s="27">
        <f t="shared" si="230"/>
        <v>214.0892967458376</v>
      </c>
      <c r="AK242" s="27">
        <f t="shared" si="231"/>
        <v>95.150798553705599</v>
      </c>
      <c r="AL242" s="7">
        <f t="shared" si="232"/>
        <v>1.5693165086704313</v>
      </c>
      <c r="AM242" s="27">
        <f t="shared" si="262"/>
        <v>784.99408806807116</v>
      </c>
      <c r="AN242" s="7">
        <f t="shared" si="233"/>
        <v>2.4361538291084015</v>
      </c>
      <c r="AO242" s="27">
        <f t="shared" si="234"/>
        <v>3897.8461265734422</v>
      </c>
      <c r="AP242" s="27">
        <f t="shared" si="235"/>
        <v>3702.9538202447698</v>
      </c>
      <c r="AQ242" s="7">
        <f t="shared" si="236"/>
        <v>2.4361538291084015</v>
      </c>
      <c r="AR242" s="27">
        <f t="shared" si="237"/>
        <v>557879.22686582396</v>
      </c>
      <c r="AS242" s="27">
        <f t="shared" si="238"/>
        <v>1941.063013848601</v>
      </c>
      <c r="AT242" s="27">
        <f t="shared" si="239"/>
        <v>170338.57594007146</v>
      </c>
      <c r="AU242" s="7">
        <f>-SUM(AS$24:AS242)/AS$23</f>
        <v>14.6818133285198</v>
      </c>
      <c r="AV242" s="27">
        <f t="shared" si="214"/>
        <v>0</v>
      </c>
      <c r="AW242" s="27">
        <f t="shared" si="240"/>
        <v>185492.77445109957</v>
      </c>
      <c r="AX242" s="7">
        <f>-SUM(AV$24:AV242)/AV$23</f>
        <v>15.899018028200768</v>
      </c>
      <c r="AY242" s="28"/>
      <c r="AZ242" s="27">
        <f t="shared" si="241"/>
        <v>976.89671832809768</v>
      </c>
      <c r="BA242" s="27">
        <f t="shared" si="242"/>
        <v>330.88535888630201</v>
      </c>
      <c r="BB242" s="27">
        <f t="shared" si="243"/>
        <v>646.01135944179566</v>
      </c>
      <c r="BC242" s="27">
        <f t="shared" si="244"/>
        <v>112800.39740157586</v>
      </c>
      <c r="BD242" s="27">
        <f t="shared" si="245"/>
        <v>116199.60259842401</v>
      </c>
      <c r="BE242" s="27">
        <f t="shared" si="246"/>
        <v>445078.82946424792</v>
      </c>
      <c r="BF242" s="27">
        <f t="shared" si="247"/>
        <v>0</v>
      </c>
      <c r="BG242" s="27">
        <f t="shared" si="248"/>
        <v>118.938498192132</v>
      </c>
      <c r="BH242" s="27">
        <f t="shared" si="249"/>
        <v>356.81549457639602</v>
      </c>
      <c r="BI242" s="27">
        <f t="shared" si="250"/>
        <v>214.0892967458376</v>
      </c>
      <c r="BJ242" s="27">
        <f t="shared" si="251"/>
        <v>95.150798553705599</v>
      </c>
      <c r="BK242" s="7">
        <f t="shared" si="252"/>
        <v>1.5693165086704313</v>
      </c>
      <c r="BL242" s="27">
        <f t="shared" si="263"/>
        <v>784.99408806807116</v>
      </c>
      <c r="BM242" s="7">
        <f t="shared" si="253"/>
        <v>2.4361538291084015</v>
      </c>
      <c r="BN242" s="27">
        <f t="shared" si="254"/>
        <v>3897.8461265734422</v>
      </c>
      <c r="BO242" s="27">
        <f t="shared" si="255"/>
        <v>3702.9538202447698</v>
      </c>
      <c r="BP242" s="7">
        <f t="shared" si="256"/>
        <v>2.4361538291084015</v>
      </c>
      <c r="BQ242" s="27">
        <f t="shared" si="257"/>
        <v>557879.22686582396</v>
      </c>
      <c r="BR242" s="27">
        <f t="shared" si="258"/>
        <v>1941.063013848601</v>
      </c>
      <c r="BS242" s="27">
        <f t="shared" si="259"/>
        <v>170338.57594007146</v>
      </c>
      <c r="BT242" s="7">
        <f>-SUM(BR$24:BR242)/BR$23</f>
        <v>14.6818133285198</v>
      </c>
      <c r="BU242" s="27">
        <f t="shared" si="215"/>
        <v>0</v>
      </c>
      <c r="BV242" s="27">
        <f t="shared" si="260"/>
        <v>185492.77445109957</v>
      </c>
      <c r="BW242" s="7">
        <f>-SUM(BU$24:BU242)/BU$23</f>
        <v>15.899018028200768</v>
      </c>
      <c r="BX242" s="14"/>
      <c r="BY242" s="3"/>
      <c r="BZ242" s="3"/>
      <c r="CA242" s="3"/>
      <c r="CB242" s="3"/>
      <c r="CC242" s="3"/>
      <c r="CD242" s="3"/>
      <c r="CE242" s="3"/>
      <c r="CF242" s="3"/>
      <c r="CG242" s="3"/>
      <c r="CH242" s="3"/>
      <c r="CI242" s="3"/>
      <c r="CJ242" s="3"/>
      <c r="CK242" s="3"/>
      <c r="CL242" s="3"/>
      <c r="CM242" s="3"/>
      <c r="CN242" s="3"/>
      <c r="CO242" s="3"/>
    </row>
    <row r="243" spans="1:93" x14ac:dyDescent="0.25">
      <c r="A243" s="23">
        <v>220</v>
      </c>
      <c r="B243" s="27">
        <f t="shared" si="201"/>
        <v>976.89671832809768</v>
      </c>
      <c r="C243" s="27">
        <f t="shared" si="202"/>
        <v>329.00115908793009</v>
      </c>
      <c r="D243" s="27">
        <f t="shared" si="203"/>
        <v>647.89555924016759</v>
      </c>
      <c r="E243" s="27">
        <f t="shared" si="216"/>
        <v>112152.5018423357</v>
      </c>
      <c r="F243" s="27">
        <f t="shared" si="217"/>
        <v>116847.49815766417</v>
      </c>
      <c r="G243" s="27">
        <f t="shared" si="198"/>
        <v>447999.59405006561</v>
      </c>
      <c r="H243" s="27">
        <f t="shared" si="218"/>
        <v>0</v>
      </c>
      <c r="I243" s="27">
        <f t="shared" si="204"/>
        <v>119.18349202458877</v>
      </c>
      <c r="J243" s="27">
        <f t="shared" si="205"/>
        <v>357.55047607376633</v>
      </c>
      <c r="K243" s="27">
        <f t="shared" si="206"/>
        <v>214.53028564425981</v>
      </c>
      <c r="L243" s="27">
        <f t="shared" si="207"/>
        <v>95.346793619671018</v>
      </c>
      <c r="M243" s="7">
        <f t="shared" si="208"/>
        <v>1.5725490437338536</v>
      </c>
      <c r="N243" s="27">
        <f t="shared" si="261"/>
        <v>786.61104736228594</v>
      </c>
      <c r="O243" s="7">
        <f t="shared" si="209"/>
        <v>2.4460790213641981</v>
      </c>
      <c r="P243" s="27">
        <f t="shared" si="210"/>
        <v>3913.7264341827167</v>
      </c>
      <c r="Q243" s="27">
        <f t="shared" si="211"/>
        <v>3718.0401124735808</v>
      </c>
      <c r="R243" s="7">
        <f t="shared" si="212"/>
        <v>2.4460790213641981</v>
      </c>
      <c r="S243" s="27">
        <f t="shared" si="199"/>
        <v>560152.09589240141</v>
      </c>
      <c r="T243" s="27">
        <f t="shared" si="213"/>
        <v>1954.5323467831975</v>
      </c>
      <c r="U243" s="27">
        <f t="shared" si="219"/>
        <v>172293.10828685467</v>
      </c>
      <c r="V243" s="7">
        <f>-SUM(T$24:T243)/T$23</f>
        <v>14.838803878462226</v>
      </c>
      <c r="W243" s="27">
        <f t="shared" si="200"/>
        <v>0</v>
      </c>
      <c r="X243" s="27">
        <f t="shared" si="220"/>
        <v>185492.77445109957</v>
      </c>
      <c r="Y243" s="7">
        <f>-SUM(W$24:W243)/W$23</f>
        <v>15.899018028200768</v>
      </c>
      <c r="Z243" s="29"/>
      <c r="AA243" s="27">
        <f t="shared" si="221"/>
        <v>976.89671832809768</v>
      </c>
      <c r="AB243" s="27">
        <f t="shared" si="222"/>
        <v>329.00115908793009</v>
      </c>
      <c r="AC243" s="27">
        <f t="shared" si="223"/>
        <v>647.89555924016759</v>
      </c>
      <c r="AD243" s="27">
        <f t="shared" si="224"/>
        <v>112152.5018423357</v>
      </c>
      <c r="AE243" s="27">
        <f t="shared" si="225"/>
        <v>116847.49815766417</v>
      </c>
      <c r="AF243" s="27">
        <f t="shared" si="226"/>
        <v>447999.59405006561</v>
      </c>
      <c r="AG243" s="27">
        <f t="shared" si="227"/>
        <v>0</v>
      </c>
      <c r="AH243" s="27">
        <f t="shared" si="228"/>
        <v>119.18349202458877</v>
      </c>
      <c r="AI243" s="27">
        <f t="shared" si="229"/>
        <v>357.55047607376633</v>
      </c>
      <c r="AJ243" s="27">
        <f t="shared" si="230"/>
        <v>214.53028564425981</v>
      </c>
      <c r="AK243" s="27">
        <f t="shared" si="231"/>
        <v>95.346793619671018</v>
      </c>
      <c r="AL243" s="7">
        <f t="shared" si="232"/>
        <v>1.5725490437338536</v>
      </c>
      <c r="AM243" s="27">
        <f t="shared" si="262"/>
        <v>786.61104736228594</v>
      </c>
      <c r="AN243" s="7">
        <f t="shared" si="233"/>
        <v>2.4460790213641981</v>
      </c>
      <c r="AO243" s="27">
        <f t="shared" si="234"/>
        <v>3913.7264341827167</v>
      </c>
      <c r="AP243" s="27">
        <f t="shared" si="235"/>
        <v>3718.0401124735808</v>
      </c>
      <c r="AQ243" s="7">
        <f t="shared" si="236"/>
        <v>2.4460790213641981</v>
      </c>
      <c r="AR243" s="27">
        <f t="shared" si="237"/>
        <v>560152.09589240141</v>
      </c>
      <c r="AS243" s="27">
        <f t="shared" si="238"/>
        <v>1954.5323467831975</v>
      </c>
      <c r="AT243" s="27">
        <f t="shared" si="239"/>
        <v>172293.10828685467</v>
      </c>
      <c r="AU243" s="7">
        <f>-SUM(AS$24:AS243)/AS$23</f>
        <v>14.838803878462226</v>
      </c>
      <c r="AV243" s="27">
        <f t="shared" si="214"/>
        <v>0</v>
      </c>
      <c r="AW243" s="27">
        <f t="shared" si="240"/>
        <v>185492.77445109957</v>
      </c>
      <c r="AX243" s="7">
        <f>-SUM(AV$24:AV243)/AV$23</f>
        <v>15.899018028200768</v>
      </c>
      <c r="AY243" s="28"/>
      <c r="AZ243" s="27">
        <f t="shared" si="241"/>
        <v>976.89671832809768</v>
      </c>
      <c r="BA243" s="27">
        <f t="shared" si="242"/>
        <v>329.00115908793009</v>
      </c>
      <c r="BB243" s="27">
        <f t="shared" si="243"/>
        <v>647.89555924016759</v>
      </c>
      <c r="BC243" s="27">
        <f t="shared" si="244"/>
        <v>112152.5018423357</v>
      </c>
      <c r="BD243" s="27">
        <f t="shared" si="245"/>
        <v>116847.49815766417</v>
      </c>
      <c r="BE243" s="27">
        <f t="shared" si="246"/>
        <v>447999.59405006561</v>
      </c>
      <c r="BF243" s="27">
        <f t="shared" si="247"/>
        <v>0</v>
      </c>
      <c r="BG243" s="27">
        <f t="shared" si="248"/>
        <v>119.18349202458877</v>
      </c>
      <c r="BH243" s="27">
        <f t="shared" si="249"/>
        <v>357.55047607376633</v>
      </c>
      <c r="BI243" s="27">
        <f t="shared" si="250"/>
        <v>214.53028564425981</v>
      </c>
      <c r="BJ243" s="27">
        <f t="shared" si="251"/>
        <v>95.346793619671018</v>
      </c>
      <c r="BK243" s="7">
        <f t="shared" si="252"/>
        <v>1.5725490437338536</v>
      </c>
      <c r="BL243" s="27">
        <f t="shared" si="263"/>
        <v>786.61104736228594</v>
      </c>
      <c r="BM243" s="7">
        <f t="shared" si="253"/>
        <v>2.4460790213641981</v>
      </c>
      <c r="BN243" s="27">
        <f t="shared" si="254"/>
        <v>3913.7264341827167</v>
      </c>
      <c r="BO243" s="27">
        <f t="shared" si="255"/>
        <v>3718.0401124735808</v>
      </c>
      <c r="BP243" s="7">
        <f t="shared" si="256"/>
        <v>2.4460790213641981</v>
      </c>
      <c r="BQ243" s="27">
        <f t="shared" si="257"/>
        <v>560152.09589240141</v>
      </c>
      <c r="BR243" s="27">
        <f t="shared" si="258"/>
        <v>1954.5323467831975</v>
      </c>
      <c r="BS243" s="27">
        <f t="shared" si="259"/>
        <v>172293.10828685467</v>
      </c>
      <c r="BT243" s="7">
        <f>-SUM(BR$24:BR243)/BR$23</f>
        <v>14.838803878462226</v>
      </c>
      <c r="BU243" s="27">
        <f t="shared" si="215"/>
        <v>0</v>
      </c>
      <c r="BV243" s="27">
        <f t="shared" si="260"/>
        <v>185492.77445109957</v>
      </c>
      <c r="BW243" s="7">
        <f>-SUM(BU$24:BU243)/BU$23</f>
        <v>15.899018028200768</v>
      </c>
      <c r="BX243" s="14"/>
      <c r="BY243" s="3"/>
      <c r="BZ243" s="3"/>
      <c r="CA243" s="3"/>
      <c r="CB243" s="3"/>
      <c r="CC243" s="3"/>
      <c r="CD243" s="3"/>
      <c r="CE243" s="3"/>
      <c r="CF243" s="3"/>
      <c r="CG243" s="3"/>
      <c r="CH243" s="3"/>
      <c r="CI243" s="3"/>
      <c r="CJ243" s="3"/>
      <c r="CK243" s="3"/>
      <c r="CL243" s="3"/>
      <c r="CM243" s="3"/>
      <c r="CN243" s="3"/>
      <c r="CO243" s="3"/>
    </row>
    <row r="244" spans="1:93" x14ac:dyDescent="0.25">
      <c r="A244" s="23">
        <v>221</v>
      </c>
      <c r="B244" s="27">
        <f t="shared" si="201"/>
        <v>976.89671832809768</v>
      </c>
      <c r="C244" s="27">
        <f t="shared" si="202"/>
        <v>327.11146370681297</v>
      </c>
      <c r="D244" s="27">
        <f t="shared" si="203"/>
        <v>649.78525462128482</v>
      </c>
      <c r="E244" s="27">
        <f t="shared" si="216"/>
        <v>111502.71658771441</v>
      </c>
      <c r="F244" s="27">
        <f t="shared" si="217"/>
        <v>117497.28341228545</v>
      </c>
      <c r="G244" s="27">
        <f t="shared" si="198"/>
        <v>450931.50828102254</v>
      </c>
      <c r="H244" s="27">
        <f t="shared" si="218"/>
        <v>0</v>
      </c>
      <c r="I244" s="27">
        <f t="shared" si="204"/>
        <v>119.42899050422754</v>
      </c>
      <c r="J244" s="27">
        <f t="shared" si="205"/>
        <v>358.28697151268267</v>
      </c>
      <c r="K244" s="27">
        <f t="shared" si="206"/>
        <v>214.97218290760961</v>
      </c>
      <c r="L244" s="27">
        <f t="shared" si="207"/>
        <v>95.543192403382037</v>
      </c>
      <c r="M244" s="7">
        <f t="shared" si="208"/>
        <v>1.5757882372902432</v>
      </c>
      <c r="N244" s="27">
        <f t="shared" si="261"/>
        <v>788.23133732790188</v>
      </c>
      <c r="O244" s="7">
        <f t="shared" si="209"/>
        <v>2.4560446500818212</v>
      </c>
      <c r="P244" s="27">
        <f t="shared" si="210"/>
        <v>3929.6714401309137</v>
      </c>
      <c r="Q244" s="27">
        <f t="shared" si="211"/>
        <v>3733.1878681243679</v>
      </c>
      <c r="R244" s="7">
        <f t="shared" si="212"/>
        <v>2.4560446500818212</v>
      </c>
      <c r="S244" s="27">
        <f t="shared" si="199"/>
        <v>562434.22486873704</v>
      </c>
      <c r="T244" s="27">
        <f t="shared" si="213"/>
        <v>1968.0598124683681</v>
      </c>
      <c r="U244" s="27">
        <f t="shared" si="219"/>
        <v>174261.16809932303</v>
      </c>
      <c r="V244" s="7">
        <f>-SUM(T$24:T244)/T$23</f>
        <v>14.99688097183318</v>
      </c>
      <c r="W244" s="27">
        <f t="shared" si="200"/>
        <v>0</v>
      </c>
      <c r="X244" s="27">
        <f t="shared" si="220"/>
        <v>185492.77445109957</v>
      </c>
      <c r="Y244" s="7">
        <f>-SUM(W$24:W244)/W$23</f>
        <v>15.899018028200768</v>
      </c>
      <c r="Z244" s="29"/>
      <c r="AA244" s="27">
        <f t="shared" si="221"/>
        <v>976.89671832809768</v>
      </c>
      <c r="AB244" s="27">
        <f t="shared" si="222"/>
        <v>327.11146370681297</v>
      </c>
      <c r="AC244" s="27">
        <f t="shared" si="223"/>
        <v>649.78525462128482</v>
      </c>
      <c r="AD244" s="27">
        <f t="shared" si="224"/>
        <v>111502.71658771441</v>
      </c>
      <c r="AE244" s="27">
        <f t="shared" si="225"/>
        <v>117497.28341228545</v>
      </c>
      <c r="AF244" s="27">
        <f t="shared" si="226"/>
        <v>450931.50828102254</v>
      </c>
      <c r="AG244" s="27">
        <f t="shared" si="227"/>
        <v>0</v>
      </c>
      <c r="AH244" s="27">
        <f t="shared" si="228"/>
        <v>119.42899050422754</v>
      </c>
      <c r="AI244" s="27">
        <f t="shared" si="229"/>
        <v>358.28697151268267</v>
      </c>
      <c r="AJ244" s="27">
        <f t="shared" si="230"/>
        <v>214.97218290760961</v>
      </c>
      <c r="AK244" s="27">
        <f t="shared" si="231"/>
        <v>95.543192403382037</v>
      </c>
      <c r="AL244" s="7">
        <f t="shared" si="232"/>
        <v>1.5757882372902432</v>
      </c>
      <c r="AM244" s="27">
        <f t="shared" si="262"/>
        <v>788.23133732790188</v>
      </c>
      <c r="AN244" s="7">
        <f t="shared" si="233"/>
        <v>2.4560446500818212</v>
      </c>
      <c r="AO244" s="27">
        <f t="shared" si="234"/>
        <v>3929.6714401309137</v>
      </c>
      <c r="AP244" s="27">
        <f t="shared" si="235"/>
        <v>3733.1878681243679</v>
      </c>
      <c r="AQ244" s="7">
        <f t="shared" si="236"/>
        <v>2.4560446500818212</v>
      </c>
      <c r="AR244" s="27">
        <f t="shared" si="237"/>
        <v>562434.22486873704</v>
      </c>
      <c r="AS244" s="27">
        <f t="shared" si="238"/>
        <v>1968.0598124683681</v>
      </c>
      <c r="AT244" s="27">
        <f t="shared" si="239"/>
        <v>174261.16809932303</v>
      </c>
      <c r="AU244" s="7">
        <f>-SUM(AS$24:AS244)/AS$23</f>
        <v>14.99688097183318</v>
      </c>
      <c r="AV244" s="27">
        <f t="shared" si="214"/>
        <v>0</v>
      </c>
      <c r="AW244" s="27">
        <f t="shared" si="240"/>
        <v>185492.77445109957</v>
      </c>
      <c r="AX244" s="7">
        <f>-SUM(AV$24:AV244)/AV$23</f>
        <v>15.899018028200768</v>
      </c>
      <c r="AY244" s="28"/>
      <c r="AZ244" s="27">
        <f t="shared" si="241"/>
        <v>976.89671832809768</v>
      </c>
      <c r="BA244" s="27">
        <f t="shared" si="242"/>
        <v>327.11146370681297</v>
      </c>
      <c r="BB244" s="27">
        <f t="shared" si="243"/>
        <v>649.78525462128482</v>
      </c>
      <c r="BC244" s="27">
        <f t="shared" si="244"/>
        <v>111502.71658771441</v>
      </c>
      <c r="BD244" s="27">
        <f t="shared" si="245"/>
        <v>117497.28341228545</v>
      </c>
      <c r="BE244" s="27">
        <f t="shared" si="246"/>
        <v>450931.50828102254</v>
      </c>
      <c r="BF244" s="27">
        <f t="shared" si="247"/>
        <v>0</v>
      </c>
      <c r="BG244" s="27">
        <f t="shared" si="248"/>
        <v>119.42899050422754</v>
      </c>
      <c r="BH244" s="27">
        <f t="shared" si="249"/>
        <v>358.28697151268267</v>
      </c>
      <c r="BI244" s="27">
        <f t="shared" si="250"/>
        <v>214.97218290760961</v>
      </c>
      <c r="BJ244" s="27">
        <f t="shared" si="251"/>
        <v>95.543192403382037</v>
      </c>
      <c r="BK244" s="7">
        <f t="shared" si="252"/>
        <v>1.5757882372902432</v>
      </c>
      <c r="BL244" s="27">
        <f t="shared" si="263"/>
        <v>788.23133732790188</v>
      </c>
      <c r="BM244" s="7">
        <f t="shared" si="253"/>
        <v>2.4560446500818212</v>
      </c>
      <c r="BN244" s="27">
        <f t="shared" si="254"/>
        <v>3929.6714401309137</v>
      </c>
      <c r="BO244" s="27">
        <f t="shared" si="255"/>
        <v>3733.1878681243679</v>
      </c>
      <c r="BP244" s="7">
        <f t="shared" si="256"/>
        <v>2.4560446500818212</v>
      </c>
      <c r="BQ244" s="27">
        <f t="shared" si="257"/>
        <v>562434.22486873704</v>
      </c>
      <c r="BR244" s="27">
        <f t="shared" si="258"/>
        <v>1968.0598124683681</v>
      </c>
      <c r="BS244" s="27">
        <f t="shared" si="259"/>
        <v>174261.16809932303</v>
      </c>
      <c r="BT244" s="7">
        <f>-SUM(BR$24:BR244)/BR$23</f>
        <v>14.99688097183318</v>
      </c>
      <c r="BU244" s="27">
        <f t="shared" si="215"/>
        <v>0</v>
      </c>
      <c r="BV244" s="27">
        <f t="shared" si="260"/>
        <v>185492.77445109957</v>
      </c>
      <c r="BW244" s="7">
        <f>-SUM(BU$24:BU244)/BU$23</f>
        <v>15.899018028200768</v>
      </c>
      <c r="BX244" s="14"/>
      <c r="BY244" s="3"/>
      <c r="BZ244" s="3"/>
      <c r="CA244" s="3"/>
      <c r="CB244" s="3"/>
      <c r="CC244" s="3"/>
      <c r="CD244" s="3"/>
      <c r="CE244" s="3"/>
      <c r="CF244" s="3"/>
      <c r="CG244" s="3"/>
      <c r="CH244" s="3"/>
      <c r="CI244" s="3"/>
      <c r="CJ244" s="3"/>
      <c r="CK244" s="3"/>
      <c r="CL244" s="3"/>
      <c r="CM244" s="3"/>
      <c r="CN244" s="3"/>
      <c r="CO244" s="3"/>
    </row>
    <row r="245" spans="1:93" x14ac:dyDescent="0.25">
      <c r="A245" s="23">
        <v>222</v>
      </c>
      <c r="B245" s="27">
        <f t="shared" si="201"/>
        <v>976.89671832809768</v>
      </c>
      <c r="C245" s="27">
        <f t="shared" si="202"/>
        <v>325.21625671416751</v>
      </c>
      <c r="D245" s="27">
        <f t="shared" si="203"/>
        <v>651.68046161393011</v>
      </c>
      <c r="E245" s="27">
        <f t="shared" si="216"/>
        <v>110851.03612610049</v>
      </c>
      <c r="F245" s="27">
        <f t="shared" si="217"/>
        <v>118148.96387389938</v>
      </c>
      <c r="G245" s="27">
        <f t="shared" si="198"/>
        <v>453874.61539491208</v>
      </c>
      <c r="H245" s="27">
        <f t="shared" si="218"/>
        <v>0</v>
      </c>
      <c r="I245" s="27">
        <f t="shared" si="204"/>
        <v>119.67499467053885</v>
      </c>
      <c r="J245" s="27">
        <f t="shared" si="205"/>
        <v>359.0249840116166</v>
      </c>
      <c r="K245" s="27">
        <f t="shared" si="206"/>
        <v>215.41499040696996</v>
      </c>
      <c r="L245" s="27">
        <f t="shared" si="207"/>
        <v>95.739995736431084</v>
      </c>
      <c r="M245" s="7">
        <f t="shared" si="208"/>
        <v>1.5790341030550052</v>
      </c>
      <c r="N245" s="27">
        <f t="shared" si="261"/>
        <v>789.85496482555652</v>
      </c>
      <c r="O245" s="7">
        <f t="shared" si="209"/>
        <v>2.4660508800044219</v>
      </c>
      <c r="P245" s="27">
        <f t="shared" si="210"/>
        <v>3945.6814080070749</v>
      </c>
      <c r="Q245" s="27">
        <f t="shared" si="211"/>
        <v>3748.3973376067211</v>
      </c>
      <c r="R245" s="7">
        <f t="shared" si="212"/>
        <v>2.4660508800044219</v>
      </c>
      <c r="S245" s="27">
        <f t="shared" si="199"/>
        <v>564725.65152101265</v>
      </c>
      <c r="T245" s="27">
        <f t="shared" si="213"/>
        <v>1981.6456544530668</v>
      </c>
      <c r="U245" s="27">
        <f t="shared" si="219"/>
        <v>176242.81375377611</v>
      </c>
      <c r="V245" s="7">
        <f>-SUM(T$24:T245)/T$23</f>
        <v>15.156049297492061</v>
      </c>
      <c r="W245" s="27">
        <f t="shared" si="200"/>
        <v>0</v>
      </c>
      <c r="X245" s="27">
        <f t="shared" si="220"/>
        <v>185492.77445109957</v>
      </c>
      <c r="Y245" s="7">
        <f>-SUM(W$24:W245)/W$23</f>
        <v>15.899018028200768</v>
      </c>
      <c r="Z245" s="29"/>
      <c r="AA245" s="27">
        <f t="shared" si="221"/>
        <v>976.89671832809768</v>
      </c>
      <c r="AB245" s="27">
        <f t="shared" si="222"/>
        <v>325.21625671416751</v>
      </c>
      <c r="AC245" s="27">
        <f t="shared" si="223"/>
        <v>651.68046161393011</v>
      </c>
      <c r="AD245" s="27">
        <f t="shared" si="224"/>
        <v>110851.03612610049</v>
      </c>
      <c r="AE245" s="27">
        <f t="shared" si="225"/>
        <v>118148.96387389938</v>
      </c>
      <c r="AF245" s="27">
        <f t="shared" si="226"/>
        <v>453874.61539491208</v>
      </c>
      <c r="AG245" s="27">
        <f t="shared" si="227"/>
        <v>0</v>
      </c>
      <c r="AH245" s="27">
        <f t="shared" si="228"/>
        <v>119.67499467053885</v>
      </c>
      <c r="AI245" s="27">
        <f t="shared" si="229"/>
        <v>359.0249840116166</v>
      </c>
      <c r="AJ245" s="27">
        <f t="shared" si="230"/>
        <v>215.41499040696996</v>
      </c>
      <c r="AK245" s="27">
        <f t="shared" si="231"/>
        <v>95.739995736431084</v>
      </c>
      <c r="AL245" s="7">
        <f t="shared" si="232"/>
        <v>1.5790341030550052</v>
      </c>
      <c r="AM245" s="27">
        <f t="shared" si="262"/>
        <v>789.85496482555652</v>
      </c>
      <c r="AN245" s="7">
        <f t="shared" si="233"/>
        <v>2.4660508800044219</v>
      </c>
      <c r="AO245" s="27">
        <f t="shared" si="234"/>
        <v>3945.6814080070749</v>
      </c>
      <c r="AP245" s="27">
        <f t="shared" si="235"/>
        <v>3748.3973376067211</v>
      </c>
      <c r="AQ245" s="7">
        <f t="shared" si="236"/>
        <v>2.4660508800044219</v>
      </c>
      <c r="AR245" s="27">
        <f t="shared" si="237"/>
        <v>564725.65152101265</v>
      </c>
      <c r="AS245" s="27">
        <f t="shared" si="238"/>
        <v>1981.6456544530668</v>
      </c>
      <c r="AT245" s="27">
        <f t="shared" si="239"/>
        <v>176242.81375377611</v>
      </c>
      <c r="AU245" s="7">
        <f>-SUM(AS$24:AS245)/AS$23</f>
        <v>15.156049297492061</v>
      </c>
      <c r="AV245" s="27">
        <f t="shared" si="214"/>
        <v>0</v>
      </c>
      <c r="AW245" s="27">
        <f t="shared" si="240"/>
        <v>185492.77445109957</v>
      </c>
      <c r="AX245" s="7">
        <f>-SUM(AV$24:AV245)/AV$23</f>
        <v>15.899018028200768</v>
      </c>
      <c r="AY245" s="28"/>
      <c r="AZ245" s="27">
        <f t="shared" si="241"/>
        <v>976.89671832809768</v>
      </c>
      <c r="BA245" s="27">
        <f t="shared" si="242"/>
        <v>325.21625671416751</v>
      </c>
      <c r="BB245" s="27">
        <f t="shared" si="243"/>
        <v>651.68046161393011</v>
      </c>
      <c r="BC245" s="27">
        <f t="shared" si="244"/>
        <v>110851.03612610049</v>
      </c>
      <c r="BD245" s="27">
        <f t="shared" si="245"/>
        <v>118148.96387389938</v>
      </c>
      <c r="BE245" s="27">
        <f t="shared" si="246"/>
        <v>453874.61539491208</v>
      </c>
      <c r="BF245" s="27">
        <f t="shared" si="247"/>
        <v>0</v>
      </c>
      <c r="BG245" s="27">
        <f t="shared" si="248"/>
        <v>119.67499467053885</v>
      </c>
      <c r="BH245" s="27">
        <f t="shared" si="249"/>
        <v>359.0249840116166</v>
      </c>
      <c r="BI245" s="27">
        <f t="shared" si="250"/>
        <v>215.41499040696996</v>
      </c>
      <c r="BJ245" s="27">
        <f t="shared" si="251"/>
        <v>95.739995736431084</v>
      </c>
      <c r="BK245" s="7">
        <f t="shared" si="252"/>
        <v>1.5790341030550052</v>
      </c>
      <c r="BL245" s="27">
        <f t="shared" si="263"/>
        <v>789.85496482555652</v>
      </c>
      <c r="BM245" s="7">
        <f t="shared" si="253"/>
        <v>2.4660508800044219</v>
      </c>
      <c r="BN245" s="27">
        <f t="shared" si="254"/>
        <v>3945.6814080070749</v>
      </c>
      <c r="BO245" s="27">
        <f t="shared" si="255"/>
        <v>3748.3973376067211</v>
      </c>
      <c r="BP245" s="7">
        <f t="shared" si="256"/>
        <v>2.4660508800044219</v>
      </c>
      <c r="BQ245" s="27">
        <f t="shared" si="257"/>
        <v>564725.65152101265</v>
      </c>
      <c r="BR245" s="27">
        <f t="shared" si="258"/>
        <v>1981.6456544530668</v>
      </c>
      <c r="BS245" s="27">
        <f t="shared" si="259"/>
        <v>176242.81375377611</v>
      </c>
      <c r="BT245" s="7">
        <f>-SUM(BR$24:BR245)/BR$23</f>
        <v>15.156049297492061</v>
      </c>
      <c r="BU245" s="27">
        <f t="shared" si="215"/>
        <v>0</v>
      </c>
      <c r="BV245" s="27">
        <f t="shared" si="260"/>
        <v>185492.77445109957</v>
      </c>
      <c r="BW245" s="7">
        <f>-SUM(BU$24:BU245)/BU$23</f>
        <v>15.899018028200768</v>
      </c>
      <c r="BX245" s="14"/>
      <c r="BY245" s="3"/>
      <c r="BZ245" s="3"/>
      <c r="CA245" s="3"/>
      <c r="CB245" s="3"/>
      <c r="CC245" s="3"/>
      <c r="CD245" s="3"/>
      <c r="CE245" s="3"/>
      <c r="CF245" s="3"/>
      <c r="CG245" s="3"/>
      <c r="CH245" s="3"/>
      <c r="CI245" s="3"/>
      <c r="CJ245" s="3"/>
      <c r="CK245" s="3"/>
      <c r="CL245" s="3"/>
      <c r="CM245" s="3"/>
      <c r="CN245" s="3"/>
      <c r="CO245" s="3"/>
    </row>
    <row r="246" spans="1:93" x14ac:dyDescent="0.25">
      <c r="A246" s="23">
        <v>223</v>
      </c>
      <c r="B246" s="27">
        <f t="shared" si="201"/>
        <v>976.89671832809768</v>
      </c>
      <c r="C246" s="27">
        <f t="shared" si="202"/>
        <v>323.31552203446029</v>
      </c>
      <c r="D246" s="27">
        <f t="shared" si="203"/>
        <v>653.58119629363739</v>
      </c>
      <c r="E246" s="27">
        <f t="shared" si="216"/>
        <v>110197.45492980685</v>
      </c>
      <c r="F246" s="27">
        <f t="shared" si="217"/>
        <v>118802.54507019302</v>
      </c>
      <c r="G246" s="27">
        <f t="shared" si="198"/>
        <v>456828.95879930374</v>
      </c>
      <c r="H246" s="27">
        <f t="shared" si="218"/>
        <v>0</v>
      </c>
      <c r="I246" s="27">
        <f t="shared" si="204"/>
        <v>119.92150556515448</v>
      </c>
      <c r="J246" s="27">
        <f t="shared" si="205"/>
        <v>359.76451669546344</v>
      </c>
      <c r="K246" s="27">
        <f t="shared" si="206"/>
        <v>215.85871001727807</v>
      </c>
      <c r="L246" s="27">
        <f t="shared" si="207"/>
        <v>95.937204452123581</v>
      </c>
      <c r="M246" s="7">
        <f t="shared" si="208"/>
        <v>1.5822866547717966</v>
      </c>
      <c r="N246" s="27">
        <f t="shared" si="261"/>
        <v>791.48193673001947</v>
      </c>
      <c r="O246" s="7">
        <f t="shared" si="209"/>
        <v>2.4760978765463348</v>
      </c>
      <c r="P246" s="27">
        <f t="shared" si="210"/>
        <v>3961.7566024741359</v>
      </c>
      <c r="Q246" s="27">
        <f t="shared" si="211"/>
        <v>3763.6687723504288</v>
      </c>
      <c r="R246" s="7">
        <f t="shared" si="212"/>
        <v>2.4760978765463348</v>
      </c>
      <c r="S246" s="27">
        <f t="shared" si="199"/>
        <v>567026.41372911073</v>
      </c>
      <c r="T246" s="27">
        <f t="shared" si="213"/>
        <v>1995.2901172923118</v>
      </c>
      <c r="U246" s="27">
        <f t="shared" si="219"/>
        <v>178238.10387106842</v>
      </c>
      <c r="V246" s="7">
        <f>-SUM(T$24:T246)/T$23</f>
        <v>15.316313563941243</v>
      </c>
      <c r="W246" s="27">
        <f t="shared" si="200"/>
        <v>0</v>
      </c>
      <c r="X246" s="27">
        <f t="shared" si="220"/>
        <v>185492.77445109957</v>
      </c>
      <c r="Y246" s="7">
        <f>-SUM(W$24:W246)/W$23</f>
        <v>15.899018028200768</v>
      </c>
      <c r="Z246" s="29"/>
      <c r="AA246" s="27">
        <f t="shared" si="221"/>
        <v>976.89671832809768</v>
      </c>
      <c r="AB246" s="27">
        <f t="shared" si="222"/>
        <v>323.31552203446029</v>
      </c>
      <c r="AC246" s="27">
        <f t="shared" si="223"/>
        <v>653.58119629363739</v>
      </c>
      <c r="AD246" s="27">
        <f t="shared" si="224"/>
        <v>110197.45492980685</v>
      </c>
      <c r="AE246" s="27">
        <f t="shared" si="225"/>
        <v>118802.54507019302</v>
      </c>
      <c r="AF246" s="27">
        <f t="shared" si="226"/>
        <v>456828.95879930374</v>
      </c>
      <c r="AG246" s="27">
        <f t="shared" si="227"/>
        <v>0</v>
      </c>
      <c r="AH246" s="27">
        <f t="shared" si="228"/>
        <v>119.92150556515448</v>
      </c>
      <c r="AI246" s="27">
        <f t="shared" si="229"/>
        <v>359.76451669546344</v>
      </c>
      <c r="AJ246" s="27">
        <f t="shared" si="230"/>
        <v>215.85871001727807</v>
      </c>
      <c r="AK246" s="27">
        <f t="shared" si="231"/>
        <v>95.937204452123581</v>
      </c>
      <c r="AL246" s="7">
        <f t="shared" si="232"/>
        <v>1.5822866547717966</v>
      </c>
      <c r="AM246" s="27">
        <f t="shared" si="262"/>
        <v>791.48193673001947</v>
      </c>
      <c r="AN246" s="7">
        <f t="shared" si="233"/>
        <v>2.4760978765463348</v>
      </c>
      <c r="AO246" s="27">
        <f t="shared" si="234"/>
        <v>3961.7566024741359</v>
      </c>
      <c r="AP246" s="27">
        <f t="shared" si="235"/>
        <v>3763.6687723504288</v>
      </c>
      <c r="AQ246" s="7">
        <f t="shared" si="236"/>
        <v>2.4760978765463348</v>
      </c>
      <c r="AR246" s="27">
        <f t="shared" si="237"/>
        <v>567026.41372911073</v>
      </c>
      <c r="AS246" s="27">
        <f t="shared" si="238"/>
        <v>1995.2901172923118</v>
      </c>
      <c r="AT246" s="27">
        <f t="shared" si="239"/>
        <v>178238.10387106842</v>
      </c>
      <c r="AU246" s="7">
        <f>-SUM(AS$24:AS246)/AS$23</f>
        <v>15.316313563941243</v>
      </c>
      <c r="AV246" s="27">
        <f t="shared" si="214"/>
        <v>0</v>
      </c>
      <c r="AW246" s="27">
        <f t="shared" si="240"/>
        <v>185492.77445109957</v>
      </c>
      <c r="AX246" s="7">
        <f>-SUM(AV$24:AV246)/AV$23</f>
        <v>15.899018028200768</v>
      </c>
      <c r="AY246" s="28"/>
      <c r="AZ246" s="27">
        <f t="shared" si="241"/>
        <v>976.89671832809768</v>
      </c>
      <c r="BA246" s="27">
        <f t="shared" si="242"/>
        <v>323.31552203446029</v>
      </c>
      <c r="BB246" s="27">
        <f t="shared" si="243"/>
        <v>653.58119629363739</v>
      </c>
      <c r="BC246" s="27">
        <f t="shared" si="244"/>
        <v>110197.45492980685</v>
      </c>
      <c r="BD246" s="27">
        <f t="shared" si="245"/>
        <v>118802.54507019302</v>
      </c>
      <c r="BE246" s="27">
        <f t="shared" si="246"/>
        <v>456828.95879930374</v>
      </c>
      <c r="BF246" s="27">
        <f t="shared" si="247"/>
        <v>0</v>
      </c>
      <c r="BG246" s="27">
        <f t="shared" si="248"/>
        <v>119.92150556515448</v>
      </c>
      <c r="BH246" s="27">
        <f t="shared" si="249"/>
        <v>359.76451669546344</v>
      </c>
      <c r="BI246" s="27">
        <f t="shared" si="250"/>
        <v>215.85871001727807</v>
      </c>
      <c r="BJ246" s="27">
        <f t="shared" si="251"/>
        <v>95.937204452123581</v>
      </c>
      <c r="BK246" s="7">
        <f t="shared" si="252"/>
        <v>1.5822866547717966</v>
      </c>
      <c r="BL246" s="27">
        <f t="shared" si="263"/>
        <v>791.48193673001947</v>
      </c>
      <c r="BM246" s="7">
        <f t="shared" si="253"/>
        <v>2.4760978765463348</v>
      </c>
      <c r="BN246" s="27">
        <f t="shared" si="254"/>
        <v>3961.7566024741359</v>
      </c>
      <c r="BO246" s="27">
        <f t="shared" si="255"/>
        <v>3763.6687723504288</v>
      </c>
      <c r="BP246" s="7">
        <f t="shared" si="256"/>
        <v>2.4760978765463348</v>
      </c>
      <c r="BQ246" s="27">
        <f t="shared" si="257"/>
        <v>567026.41372911073</v>
      </c>
      <c r="BR246" s="27">
        <f t="shared" si="258"/>
        <v>1995.2901172923118</v>
      </c>
      <c r="BS246" s="27">
        <f t="shared" si="259"/>
        <v>178238.10387106842</v>
      </c>
      <c r="BT246" s="7">
        <f>-SUM(BR$24:BR246)/BR$23</f>
        <v>15.316313563941243</v>
      </c>
      <c r="BU246" s="27">
        <f t="shared" si="215"/>
        <v>0</v>
      </c>
      <c r="BV246" s="27">
        <f t="shared" si="260"/>
        <v>185492.77445109957</v>
      </c>
      <c r="BW246" s="7">
        <f>-SUM(BU$24:BU246)/BU$23</f>
        <v>15.899018028200768</v>
      </c>
      <c r="BX246" s="14"/>
      <c r="BY246" s="3"/>
      <c r="BZ246" s="3"/>
      <c r="CA246" s="3"/>
      <c r="CB246" s="3"/>
      <c r="CC246" s="3"/>
      <c r="CD246" s="3"/>
      <c r="CE246" s="3"/>
      <c r="CF246" s="3"/>
      <c r="CG246" s="3"/>
      <c r="CH246" s="3"/>
      <c r="CI246" s="3"/>
      <c r="CJ246" s="3"/>
      <c r="CK246" s="3"/>
      <c r="CL246" s="3"/>
      <c r="CM246" s="3"/>
      <c r="CN246" s="3"/>
      <c r="CO246" s="3"/>
    </row>
    <row r="247" spans="1:93" x14ac:dyDescent="0.25">
      <c r="A247" s="23">
        <v>224</v>
      </c>
      <c r="B247" s="27">
        <f t="shared" si="201"/>
        <v>976.89671832809768</v>
      </c>
      <c r="C247" s="27">
        <f t="shared" si="202"/>
        <v>321.4092435452705</v>
      </c>
      <c r="D247" s="27">
        <f t="shared" si="203"/>
        <v>655.48747478282723</v>
      </c>
      <c r="E247" s="27">
        <f t="shared" si="216"/>
        <v>109541.96745502402</v>
      </c>
      <c r="F247" s="27">
        <f t="shared" si="217"/>
        <v>119458.03254497585</v>
      </c>
      <c r="G247" s="27">
        <f t="shared" si="198"/>
        <v>459794.58207221713</v>
      </c>
      <c r="H247" s="27">
        <f t="shared" si="218"/>
        <v>0</v>
      </c>
      <c r="I247" s="27">
        <f t="shared" si="204"/>
        <v>120.16852423185172</v>
      </c>
      <c r="J247" s="27">
        <f t="shared" si="205"/>
        <v>360.5055726955552</v>
      </c>
      <c r="K247" s="27">
        <f t="shared" si="206"/>
        <v>216.30334361733313</v>
      </c>
      <c r="L247" s="27">
        <f t="shared" si="207"/>
        <v>96.134819385481379</v>
      </c>
      <c r="M247" s="7">
        <f t="shared" si="208"/>
        <v>1.5855459062125836</v>
      </c>
      <c r="N247" s="27">
        <f t="shared" si="261"/>
        <v>793.1122599302214</v>
      </c>
      <c r="O247" s="7">
        <f t="shared" si="209"/>
        <v>2.4861858057958135</v>
      </c>
      <c r="P247" s="27">
        <f t="shared" si="210"/>
        <v>3977.8972892733018</v>
      </c>
      <c r="Q247" s="27">
        <f t="shared" si="211"/>
        <v>3779.0024248096365</v>
      </c>
      <c r="R247" s="7">
        <f t="shared" si="212"/>
        <v>2.4861858057958135</v>
      </c>
      <c r="S247" s="27">
        <f t="shared" si="199"/>
        <v>569336.54952724127</v>
      </c>
      <c r="T247" s="27">
        <f t="shared" si="213"/>
        <v>2008.9934465513177</v>
      </c>
      <c r="U247" s="27">
        <f t="shared" si="219"/>
        <v>180247.09731761974</v>
      </c>
      <c r="V247" s="7">
        <f>-SUM(T$24:T247)/T$23</f>
        <v>15.477678499407213</v>
      </c>
      <c r="W247" s="27">
        <f t="shared" si="200"/>
        <v>0</v>
      </c>
      <c r="X247" s="27">
        <f t="shared" si="220"/>
        <v>185492.77445109957</v>
      </c>
      <c r="Y247" s="7">
        <f>-SUM(W$24:W247)/W$23</f>
        <v>15.899018028200768</v>
      </c>
      <c r="Z247" s="29"/>
      <c r="AA247" s="27">
        <f t="shared" si="221"/>
        <v>976.89671832809768</v>
      </c>
      <c r="AB247" s="27">
        <f t="shared" si="222"/>
        <v>321.4092435452705</v>
      </c>
      <c r="AC247" s="27">
        <f t="shared" si="223"/>
        <v>655.48747478282723</v>
      </c>
      <c r="AD247" s="27">
        <f t="shared" si="224"/>
        <v>109541.96745502402</v>
      </c>
      <c r="AE247" s="27">
        <f t="shared" si="225"/>
        <v>119458.03254497585</v>
      </c>
      <c r="AF247" s="27">
        <f t="shared" si="226"/>
        <v>459794.58207221713</v>
      </c>
      <c r="AG247" s="27">
        <f t="shared" si="227"/>
        <v>0</v>
      </c>
      <c r="AH247" s="27">
        <f t="shared" si="228"/>
        <v>120.16852423185172</v>
      </c>
      <c r="AI247" s="27">
        <f t="shared" si="229"/>
        <v>360.5055726955552</v>
      </c>
      <c r="AJ247" s="27">
        <f t="shared" si="230"/>
        <v>216.30334361733313</v>
      </c>
      <c r="AK247" s="27">
        <f t="shared" si="231"/>
        <v>96.134819385481379</v>
      </c>
      <c r="AL247" s="7">
        <f t="shared" si="232"/>
        <v>1.5855459062125836</v>
      </c>
      <c r="AM247" s="27">
        <f t="shared" si="262"/>
        <v>793.1122599302214</v>
      </c>
      <c r="AN247" s="7">
        <f t="shared" si="233"/>
        <v>2.4861858057958135</v>
      </c>
      <c r="AO247" s="27">
        <f t="shared" si="234"/>
        <v>3977.8972892733018</v>
      </c>
      <c r="AP247" s="27">
        <f t="shared" si="235"/>
        <v>3779.0024248096365</v>
      </c>
      <c r="AQ247" s="7">
        <f t="shared" si="236"/>
        <v>2.4861858057958135</v>
      </c>
      <c r="AR247" s="27">
        <f t="shared" si="237"/>
        <v>569336.54952724127</v>
      </c>
      <c r="AS247" s="27">
        <f t="shared" si="238"/>
        <v>2008.9934465513177</v>
      </c>
      <c r="AT247" s="27">
        <f t="shared" si="239"/>
        <v>180247.09731761974</v>
      </c>
      <c r="AU247" s="7">
        <f>-SUM(AS$24:AS247)/AS$23</f>
        <v>15.477678499407213</v>
      </c>
      <c r="AV247" s="27">
        <f t="shared" si="214"/>
        <v>0</v>
      </c>
      <c r="AW247" s="27">
        <f t="shared" si="240"/>
        <v>185492.77445109957</v>
      </c>
      <c r="AX247" s="7">
        <f>-SUM(AV$24:AV247)/AV$23</f>
        <v>15.899018028200768</v>
      </c>
      <c r="AY247" s="28"/>
      <c r="AZ247" s="27">
        <f t="shared" si="241"/>
        <v>976.89671832809768</v>
      </c>
      <c r="BA247" s="27">
        <f t="shared" si="242"/>
        <v>321.4092435452705</v>
      </c>
      <c r="BB247" s="27">
        <f t="shared" si="243"/>
        <v>655.48747478282723</v>
      </c>
      <c r="BC247" s="27">
        <f t="shared" si="244"/>
        <v>109541.96745502402</v>
      </c>
      <c r="BD247" s="27">
        <f t="shared" si="245"/>
        <v>119458.03254497585</v>
      </c>
      <c r="BE247" s="27">
        <f t="shared" si="246"/>
        <v>459794.58207221713</v>
      </c>
      <c r="BF247" s="27">
        <f t="shared" si="247"/>
        <v>0</v>
      </c>
      <c r="BG247" s="27">
        <f t="shared" si="248"/>
        <v>120.16852423185172</v>
      </c>
      <c r="BH247" s="27">
        <f t="shared" si="249"/>
        <v>360.5055726955552</v>
      </c>
      <c r="BI247" s="27">
        <f t="shared" si="250"/>
        <v>216.30334361733313</v>
      </c>
      <c r="BJ247" s="27">
        <f t="shared" si="251"/>
        <v>96.134819385481379</v>
      </c>
      <c r="BK247" s="7">
        <f t="shared" si="252"/>
        <v>1.5855459062125836</v>
      </c>
      <c r="BL247" s="27">
        <f t="shared" si="263"/>
        <v>793.1122599302214</v>
      </c>
      <c r="BM247" s="7">
        <f t="shared" si="253"/>
        <v>2.4861858057958135</v>
      </c>
      <c r="BN247" s="27">
        <f t="shared" si="254"/>
        <v>3977.8972892733018</v>
      </c>
      <c r="BO247" s="27">
        <f t="shared" si="255"/>
        <v>3779.0024248096365</v>
      </c>
      <c r="BP247" s="7">
        <f t="shared" si="256"/>
        <v>2.4861858057958135</v>
      </c>
      <c r="BQ247" s="27">
        <f t="shared" si="257"/>
        <v>569336.54952724127</v>
      </c>
      <c r="BR247" s="27">
        <f t="shared" si="258"/>
        <v>2008.9934465513177</v>
      </c>
      <c r="BS247" s="27">
        <f t="shared" si="259"/>
        <v>180247.09731761974</v>
      </c>
      <c r="BT247" s="7">
        <f>-SUM(BR$24:BR247)/BR$23</f>
        <v>15.477678499407213</v>
      </c>
      <c r="BU247" s="27">
        <f t="shared" si="215"/>
        <v>0</v>
      </c>
      <c r="BV247" s="27">
        <f t="shared" si="260"/>
        <v>185492.77445109957</v>
      </c>
      <c r="BW247" s="7">
        <f>-SUM(BU$24:BU247)/BU$23</f>
        <v>15.899018028200768</v>
      </c>
      <c r="BX247" s="14"/>
      <c r="BY247" s="3"/>
      <c r="BZ247" s="3"/>
      <c r="CA247" s="3"/>
      <c r="CB247" s="3"/>
      <c r="CC247" s="3"/>
      <c r="CD247" s="3"/>
      <c r="CE247" s="3"/>
      <c r="CF247" s="3"/>
      <c r="CG247" s="3"/>
      <c r="CH247" s="3"/>
      <c r="CI247" s="3"/>
      <c r="CJ247" s="3"/>
      <c r="CK247" s="3"/>
      <c r="CL247" s="3"/>
      <c r="CM247" s="3"/>
      <c r="CN247" s="3"/>
      <c r="CO247" s="3"/>
    </row>
    <row r="248" spans="1:93" x14ac:dyDescent="0.25">
      <c r="A248" s="23">
        <v>225</v>
      </c>
      <c r="B248" s="27">
        <f t="shared" si="201"/>
        <v>976.89671832809768</v>
      </c>
      <c r="C248" s="27">
        <f t="shared" si="202"/>
        <v>319.49740507715387</v>
      </c>
      <c r="D248" s="27">
        <f t="shared" si="203"/>
        <v>657.39931325094392</v>
      </c>
      <c r="E248" s="27">
        <f t="shared" si="216"/>
        <v>108884.56814177307</v>
      </c>
      <c r="F248" s="27">
        <f t="shared" si="217"/>
        <v>120115.4318582268</v>
      </c>
      <c r="G248" s="27">
        <f t="shared" si="198"/>
        <v>462771.52896279725</v>
      </c>
      <c r="H248" s="27">
        <f t="shared" si="218"/>
        <v>0</v>
      </c>
      <c r="I248" s="27">
        <f t="shared" si="204"/>
        <v>120.41605171655797</v>
      </c>
      <c r="J248" s="27">
        <f t="shared" si="205"/>
        <v>361.24815514967395</v>
      </c>
      <c r="K248" s="27">
        <f t="shared" si="206"/>
        <v>216.74889308980437</v>
      </c>
      <c r="L248" s="27">
        <f t="shared" si="207"/>
        <v>96.332841373246382</v>
      </c>
      <c r="M248" s="7">
        <f t="shared" si="208"/>
        <v>1.5888118711777011</v>
      </c>
      <c r="N248" s="27">
        <f t="shared" si="261"/>
        <v>794.74594132928269</v>
      </c>
      <c r="O248" s="7">
        <f t="shared" si="209"/>
        <v>2.4963148345177752</v>
      </c>
      <c r="P248" s="27">
        <f t="shared" si="210"/>
        <v>3994.1037352284402</v>
      </c>
      <c r="Q248" s="27">
        <f t="shared" si="211"/>
        <v>3794.3985484670179</v>
      </c>
      <c r="R248" s="7">
        <f t="shared" si="212"/>
        <v>2.4963148345177752</v>
      </c>
      <c r="S248" s="27">
        <f t="shared" si="199"/>
        <v>571656.09710457048</v>
      </c>
      <c r="T248" s="27">
        <f t="shared" si="213"/>
        <v>2022.7558888096376</v>
      </c>
      <c r="U248" s="27">
        <f t="shared" si="219"/>
        <v>182269.85320642937</v>
      </c>
      <c r="V248" s="7">
        <f>-SUM(T$24:T248)/T$23</f>
        <v>15.640148851922042</v>
      </c>
      <c r="W248" s="27">
        <f t="shared" si="200"/>
        <v>0</v>
      </c>
      <c r="X248" s="27">
        <f t="shared" si="220"/>
        <v>185492.77445109957</v>
      </c>
      <c r="Y248" s="7">
        <f>-SUM(W$24:W248)/W$23</f>
        <v>15.899018028200768</v>
      </c>
      <c r="Z248" s="29"/>
      <c r="AA248" s="27">
        <f t="shared" si="221"/>
        <v>976.89671832809768</v>
      </c>
      <c r="AB248" s="27">
        <f t="shared" si="222"/>
        <v>319.49740507715387</v>
      </c>
      <c r="AC248" s="27">
        <f t="shared" si="223"/>
        <v>657.39931325094392</v>
      </c>
      <c r="AD248" s="27">
        <f t="shared" si="224"/>
        <v>108884.56814177307</v>
      </c>
      <c r="AE248" s="27">
        <f t="shared" si="225"/>
        <v>120115.4318582268</v>
      </c>
      <c r="AF248" s="27">
        <f t="shared" si="226"/>
        <v>462771.52896279725</v>
      </c>
      <c r="AG248" s="27">
        <f t="shared" si="227"/>
        <v>0</v>
      </c>
      <c r="AH248" s="27">
        <f t="shared" si="228"/>
        <v>120.41605171655797</v>
      </c>
      <c r="AI248" s="27">
        <f t="shared" si="229"/>
        <v>361.24815514967395</v>
      </c>
      <c r="AJ248" s="27">
        <f t="shared" si="230"/>
        <v>216.74889308980437</v>
      </c>
      <c r="AK248" s="27">
        <f t="shared" si="231"/>
        <v>96.332841373246382</v>
      </c>
      <c r="AL248" s="7">
        <f t="shared" si="232"/>
        <v>1.5888118711777011</v>
      </c>
      <c r="AM248" s="27">
        <f t="shared" si="262"/>
        <v>794.74594132928269</v>
      </c>
      <c r="AN248" s="7">
        <f t="shared" si="233"/>
        <v>2.4963148345177752</v>
      </c>
      <c r="AO248" s="27">
        <f t="shared" si="234"/>
        <v>3994.1037352284402</v>
      </c>
      <c r="AP248" s="27">
        <f t="shared" si="235"/>
        <v>3794.3985484670179</v>
      </c>
      <c r="AQ248" s="7">
        <f t="shared" si="236"/>
        <v>2.4963148345177752</v>
      </c>
      <c r="AR248" s="27">
        <f t="shared" si="237"/>
        <v>571656.09710457048</v>
      </c>
      <c r="AS248" s="27">
        <f t="shared" si="238"/>
        <v>2022.7558888096376</v>
      </c>
      <c r="AT248" s="27">
        <f t="shared" si="239"/>
        <v>182269.85320642937</v>
      </c>
      <c r="AU248" s="7">
        <f>-SUM(AS$24:AS248)/AS$23</f>
        <v>15.640148851922042</v>
      </c>
      <c r="AV248" s="27">
        <f t="shared" si="214"/>
        <v>0</v>
      </c>
      <c r="AW248" s="27">
        <f t="shared" si="240"/>
        <v>185492.77445109957</v>
      </c>
      <c r="AX248" s="7">
        <f>-SUM(AV$24:AV248)/AV$23</f>
        <v>15.899018028200768</v>
      </c>
      <c r="AY248" s="28"/>
      <c r="AZ248" s="27">
        <f t="shared" si="241"/>
        <v>976.89671832809768</v>
      </c>
      <c r="BA248" s="27">
        <f t="shared" si="242"/>
        <v>319.49740507715387</v>
      </c>
      <c r="BB248" s="27">
        <f t="shared" si="243"/>
        <v>657.39931325094392</v>
      </c>
      <c r="BC248" s="27">
        <f t="shared" si="244"/>
        <v>108884.56814177307</v>
      </c>
      <c r="BD248" s="27">
        <f t="shared" si="245"/>
        <v>120115.4318582268</v>
      </c>
      <c r="BE248" s="27">
        <f t="shared" si="246"/>
        <v>462771.52896279725</v>
      </c>
      <c r="BF248" s="27">
        <f t="shared" si="247"/>
        <v>0</v>
      </c>
      <c r="BG248" s="27">
        <f t="shared" si="248"/>
        <v>120.41605171655797</v>
      </c>
      <c r="BH248" s="27">
        <f t="shared" si="249"/>
        <v>361.24815514967395</v>
      </c>
      <c r="BI248" s="27">
        <f t="shared" si="250"/>
        <v>216.74889308980437</v>
      </c>
      <c r="BJ248" s="27">
        <f t="shared" si="251"/>
        <v>96.332841373246382</v>
      </c>
      <c r="BK248" s="7">
        <f t="shared" si="252"/>
        <v>1.5888118711777011</v>
      </c>
      <c r="BL248" s="27">
        <f t="shared" si="263"/>
        <v>794.74594132928269</v>
      </c>
      <c r="BM248" s="7">
        <f t="shared" si="253"/>
        <v>2.4963148345177752</v>
      </c>
      <c r="BN248" s="27">
        <f t="shared" si="254"/>
        <v>3994.1037352284402</v>
      </c>
      <c r="BO248" s="27">
        <f t="shared" si="255"/>
        <v>3794.3985484670179</v>
      </c>
      <c r="BP248" s="7">
        <f t="shared" si="256"/>
        <v>2.4963148345177752</v>
      </c>
      <c r="BQ248" s="27">
        <f t="shared" si="257"/>
        <v>571656.09710457048</v>
      </c>
      <c r="BR248" s="27">
        <f t="shared" si="258"/>
        <v>2022.7558888096376</v>
      </c>
      <c r="BS248" s="27">
        <f t="shared" si="259"/>
        <v>182269.85320642937</v>
      </c>
      <c r="BT248" s="7">
        <f>-SUM(BR$24:BR248)/BR$23</f>
        <v>15.640148851922042</v>
      </c>
      <c r="BU248" s="27">
        <f t="shared" si="215"/>
        <v>0</v>
      </c>
      <c r="BV248" s="27">
        <f t="shared" si="260"/>
        <v>185492.77445109957</v>
      </c>
      <c r="BW248" s="7">
        <f>-SUM(BU$24:BU248)/BU$23</f>
        <v>15.899018028200768</v>
      </c>
      <c r="BX248" s="14"/>
      <c r="BY248" s="3"/>
      <c r="BZ248" s="3"/>
      <c r="CA248" s="3"/>
      <c r="CB248" s="3"/>
      <c r="CC248" s="3"/>
      <c r="CD248" s="3"/>
      <c r="CE248" s="3"/>
      <c r="CF248" s="3"/>
      <c r="CG248" s="3"/>
      <c r="CH248" s="3"/>
      <c r="CI248" s="3"/>
      <c r="CJ248" s="3"/>
      <c r="CK248" s="3"/>
      <c r="CL248" s="3"/>
      <c r="CM248" s="3"/>
      <c r="CN248" s="3"/>
      <c r="CO248" s="3"/>
    </row>
    <row r="249" spans="1:93" x14ac:dyDescent="0.25">
      <c r="A249" s="23">
        <v>226</v>
      </c>
      <c r="B249" s="27">
        <f t="shared" si="201"/>
        <v>976.89671832809768</v>
      </c>
      <c r="C249" s="27">
        <f t="shared" si="202"/>
        <v>317.5799904135053</v>
      </c>
      <c r="D249" s="27">
        <f t="shared" si="203"/>
        <v>659.31672791459243</v>
      </c>
      <c r="E249" s="27">
        <f t="shared" si="216"/>
        <v>108225.25141385848</v>
      </c>
      <c r="F249" s="27">
        <f t="shared" si="217"/>
        <v>120774.74858614139</v>
      </c>
      <c r="G249" s="27">
        <f t="shared" si="198"/>
        <v>465759.84339199332</v>
      </c>
      <c r="H249" s="27">
        <f t="shared" si="218"/>
        <v>0</v>
      </c>
      <c r="I249" s="27">
        <f t="shared" si="204"/>
        <v>120.66408906735499</v>
      </c>
      <c r="J249" s="27">
        <f t="shared" si="205"/>
        <v>361.99226720206502</v>
      </c>
      <c r="K249" s="27">
        <f t="shared" si="206"/>
        <v>217.19536032123901</v>
      </c>
      <c r="L249" s="27">
        <f t="shared" si="207"/>
        <v>96.531271253884</v>
      </c>
      <c r="M249" s="7">
        <f t="shared" si="208"/>
        <v>1.5920845634959095</v>
      </c>
      <c r="N249" s="27">
        <f t="shared" si="261"/>
        <v>796.38298784454309</v>
      </c>
      <c r="O249" s="7">
        <f t="shared" si="209"/>
        <v>2.5064851301565585</v>
      </c>
      <c r="P249" s="27">
        <f t="shared" si="210"/>
        <v>4010.3762082504936</v>
      </c>
      <c r="Q249" s="27">
        <f t="shared" si="211"/>
        <v>3809.8573978379686</v>
      </c>
      <c r="R249" s="7">
        <f t="shared" si="212"/>
        <v>2.5064851301565585</v>
      </c>
      <c r="S249" s="27">
        <f t="shared" si="199"/>
        <v>573985.09480585193</v>
      </c>
      <c r="T249" s="27">
        <f t="shared" si="213"/>
        <v>2036.5776916653278</v>
      </c>
      <c r="U249" s="27">
        <f t="shared" si="219"/>
        <v>184306.4308980947</v>
      </c>
      <c r="V249" s="7">
        <f>-SUM(T$24:T249)/T$23</f>
        <v>15.8037293894052</v>
      </c>
      <c r="W249" s="27">
        <f t="shared" si="200"/>
        <v>0</v>
      </c>
      <c r="X249" s="27">
        <f t="shared" si="220"/>
        <v>185492.77445109957</v>
      </c>
      <c r="Y249" s="7">
        <f>-SUM(W$24:W249)/W$23</f>
        <v>15.899018028200768</v>
      </c>
      <c r="Z249" s="29"/>
      <c r="AA249" s="27">
        <f t="shared" si="221"/>
        <v>976.89671832809768</v>
      </c>
      <c r="AB249" s="27">
        <f t="shared" si="222"/>
        <v>317.5799904135053</v>
      </c>
      <c r="AC249" s="27">
        <f t="shared" si="223"/>
        <v>659.31672791459243</v>
      </c>
      <c r="AD249" s="27">
        <f t="shared" si="224"/>
        <v>108225.25141385848</v>
      </c>
      <c r="AE249" s="27">
        <f t="shared" si="225"/>
        <v>120774.74858614139</v>
      </c>
      <c r="AF249" s="27">
        <f t="shared" si="226"/>
        <v>465759.84339199332</v>
      </c>
      <c r="AG249" s="27">
        <f t="shared" si="227"/>
        <v>0</v>
      </c>
      <c r="AH249" s="27">
        <f t="shared" si="228"/>
        <v>120.66408906735499</v>
      </c>
      <c r="AI249" s="27">
        <f t="shared" si="229"/>
        <v>361.99226720206502</v>
      </c>
      <c r="AJ249" s="27">
        <f t="shared" si="230"/>
        <v>217.19536032123901</v>
      </c>
      <c r="AK249" s="27">
        <f t="shared" si="231"/>
        <v>96.531271253884</v>
      </c>
      <c r="AL249" s="7">
        <f t="shared" si="232"/>
        <v>1.5920845634959095</v>
      </c>
      <c r="AM249" s="27">
        <f t="shared" si="262"/>
        <v>796.38298784454309</v>
      </c>
      <c r="AN249" s="7">
        <f t="shared" si="233"/>
        <v>2.5064851301565585</v>
      </c>
      <c r="AO249" s="27">
        <f t="shared" si="234"/>
        <v>4010.3762082504936</v>
      </c>
      <c r="AP249" s="27">
        <f t="shared" si="235"/>
        <v>3809.8573978379686</v>
      </c>
      <c r="AQ249" s="7">
        <f t="shared" si="236"/>
        <v>2.5064851301565585</v>
      </c>
      <c r="AR249" s="27">
        <f t="shared" si="237"/>
        <v>573985.09480585193</v>
      </c>
      <c r="AS249" s="27">
        <f t="shared" si="238"/>
        <v>2036.5776916653278</v>
      </c>
      <c r="AT249" s="27">
        <f t="shared" si="239"/>
        <v>184306.4308980947</v>
      </c>
      <c r="AU249" s="7">
        <f>-SUM(AS$24:AS249)/AS$23</f>
        <v>15.8037293894052</v>
      </c>
      <c r="AV249" s="27">
        <f t="shared" si="214"/>
        <v>0</v>
      </c>
      <c r="AW249" s="27">
        <f t="shared" si="240"/>
        <v>185492.77445109957</v>
      </c>
      <c r="AX249" s="7">
        <f>-SUM(AV$24:AV249)/AV$23</f>
        <v>15.899018028200768</v>
      </c>
      <c r="AY249" s="28"/>
      <c r="AZ249" s="27">
        <f t="shared" si="241"/>
        <v>976.89671832809768</v>
      </c>
      <c r="BA249" s="27">
        <f t="shared" si="242"/>
        <v>317.5799904135053</v>
      </c>
      <c r="BB249" s="27">
        <f t="shared" si="243"/>
        <v>659.31672791459243</v>
      </c>
      <c r="BC249" s="27">
        <f t="shared" si="244"/>
        <v>108225.25141385848</v>
      </c>
      <c r="BD249" s="27">
        <f t="shared" si="245"/>
        <v>120774.74858614139</v>
      </c>
      <c r="BE249" s="27">
        <f t="shared" si="246"/>
        <v>465759.84339199332</v>
      </c>
      <c r="BF249" s="27">
        <f t="shared" si="247"/>
        <v>0</v>
      </c>
      <c r="BG249" s="27">
        <f t="shared" si="248"/>
        <v>120.66408906735499</v>
      </c>
      <c r="BH249" s="27">
        <f t="shared" si="249"/>
        <v>361.99226720206502</v>
      </c>
      <c r="BI249" s="27">
        <f t="shared" si="250"/>
        <v>217.19536032123901</v>
      </c>
      <c r="BJ249" s="27">
        <f t="shared" si="251"/>
        <v>96.531271253884</v>
      </c>
      <c r="BK249" s="7">
        <f t="shared" si="252"/>
        <v>1.5920845634959095</v>
      </c>
      <c r="BL249" s="27">
        <f t="shared" si="263"/>
        <v>796.38298784454309</v>
      </c>
      <c r="BM249" s="7">
        <f t="shared" si="253"/>
        <v>2.5064851301565585</v>
      </c>
      <c r="BN249" s="27">
        <f t="shared" si="254"/>
        <v>4010.3762082504936</v>
      </c>
      <c r="BO249" s="27">
        <f t="shared" si="255"/>
        <v>3809.8573978379686</v>
      </c>
      <c r="BP249" s="7">
        <f t="shared" si="256"/>
        <v>2.5064851301565585</v>
      </c>
      <c r="BQ249" s="27">
        <f t="shared" si="257"/>
        <v>573985.09480585193</v>
      </c>
      <c r="BR249" s="27">
        <f t="shared" si="258"/>
        <v>2036.5776916653278</v>
      </c>
      <c r="BS249" s="27">
        <f t="shared" si="259"/>
        <v>184306.4308980947</v>
      </c>
      <c r="BT249" s="7">
        <f>-SUM(BR$24:BR249)/BR$23</f>
        <v>15.8037293894052</v>
      </c>
      <c r="BU249" s="27">
        <f t="shared" si="215"/>
        <v>0</v>
      </c>
      <c r="BV249" s="27">
        <f t="shared" si="260"/>
        <v>185492.77445109957</v>
      </c>
      <c r="BW249" s="7">
        <f>-SUM(BU$24:BU249)/BU$23</f>
        <v>15.899018028200768</v>
      </c>
      <c r="BX249" s="14"/>
      <c r="BY249" s="3"/>
      <c r="BZ249" s="3"/>
      <c r="CA249" s="3"/>
      <c r="CB249" s="3"/>
      <c r="CC249" s="3"/>
      <c r="CD249" s="3"/>
      <c r="CE249" s="3"/>
      <c r="CF249" s="3"/>
      <c r="CG249" s="3"/>
      <c r="CH249" s="3"/>
      <c r="CI249" s="3"/>
      <c r="CJ249" s="3"/>
      <c r="CK249" s="3"/>
      <c r="CL249" s="3"/>
      <c r="CM249" s="3"/>
      <c r="CN249" s="3"/>
      <c r="CO249" s="3"/>
    </row>
    <row r="250" spans="1:93" x14ac:dyDescent="0.25">
      <c r="A250" s="23">
        <v>227</v>
      </c>
      <c r="B250" s="27">
        <f t="shared" si="201"/>
        <v>976.89671832809768</v>
      </c>
      <c r="C250" s="27">
        <f t="shared" si="202"/>
        <v>315.65698329042107</v>
      </c>
      <c r="D250" s="27">
        <f t="shared" si="203"/>
        <v>661.23973503767661</v>
      </c>
      <c r="E250" s="27">
        <f t="shared" si="216"/>
        <v>107564.01167882081</v>
      </c>
      <c r="F250" s="27">
        <f t="shared" si="217"/>
        <v>121435.98832117906</v>
      </c>
      <c r="G250" s="27">
        <f t="shared" si="198"/>
        <v>468759.56945323909</v>
      </c>
      <c r="H250" s="27">
        <f t="shared" si="218"/>
        <v>0</v>
      </c>
      <c r="I250" s="27">
        <f t="shared" si="204"/>
        <v>120.91263733448346</v>
      </c>
      <c r="J250" s="27">
        <f t="shared" si="205"/>
        <v>362.73791200345039</v>
      </c>
      <c r="K250" s="27">
        <f t="shared" si="206"/>
        <v>217.64274720207024</v>
      </c>
      <c r="L250" s="27">
        <f t="shared" si="207"/>
        <v>96.730109867586762</v>
      </c>
      <c r="M250" s="7">
        <f t="shared" si="208"/>
        <v>1.5953639970244551</v>
      </c>
      <c r="N250" s="27">
        <f t="shared" si="261"/>
        <v>798.02340640759087</v>
      </c>
      <c r="O250" s="7">
        <f t="shared" si="209"/>
        <v>2.5166968608386902</v>
      </c>
      <c r="P250" s="27">
        <f t="shared" si="210"/>
        <v>4026.7149773419042</v>
      </c>
      <c r="Q250" s="27">
        <f t="shared" si="211"/>
        <v>3825.3792284748088</v>
      </c>
      <c r="R250" s="7">
        <f t="shared" si="212"/>
        <v>2.5166968608386902</v>
      </c>
      <c r="S250" s="27">
        <f t="shared" si="199"/>
        <v>576323.58113206003</v>
      </c>
      <c r="T250" s="27">
        <f t="shared" si="213"/>
        <v>2050.4591037391201</v>
      </c>
      <c r="U250" s="27">
        <f t="shared" si="219"/>
        <v>186356.89000183382</v>
      </c>
      <c r="V250" s="7">
        <f>-SUM(T$24:T250)/T$23</f>
        <v>15.968424899745694</v>
      </c>
      <c r="W250" s="27">
        <f t="shared" si="200"/>
        <v>0</v>
      </c>
      <c r="X250" s="27">
        <f t="shared" si="220"/>
        <v>185492.77445109957</v>
      </c>
      <c r="Y250" s="7">
        <f>-SUM(W$24:W250)/W$23</f>
        <v>15.899018028200768</v>
      </c>
      <c r="Z250" s="29"/>
      <c r="AA250" s="27">
        <f t="shared" si="221"/>
        <v>976.89671832809768</v>
      </c>
      <c r="AB250" s="27">
        <f t="shared" si="222"/>
        <v>315.65698329042107</v>
      </c>
      <c r="AC250" s="27">
        <f t="shared" si="223"/>
        <v>661.23973503767661</v>
      </c>
      <c r="AD250" s="27">
        <f t="shared" si="224"/>
        <v>107564.01167882081</v>
      </c>
      <c r="AE250" s="27">
        <f t="shared" si="225"/>
        <v>121435.98832117906</v>
      </c>
      <c r="AF250" s="27">
        <f t="shared" si="226"/>
        <v>468759.56945323909</v>
      </c>
      <c r="AG250" s="27">
        <f t="shared" si="227"/>
        <v>0</v>
      </c>
      <c r="AH250" s="27">
        <f t="shared" si="228"/>
        <v>120.91263733448346</v>
      </c>
      <c r="AI250" s="27">
        <f t="shared" si="229"/>
        <v>362.73791200345039</v>
      </c>
      <c r="AJ250" s="27">
        <f t="shared" si="230"/>
        <v>217.64274720207024</v>
      </c>
      <c r="AK250" s="27">
        <f t="shared" si="231"/>
        <v>96.730109867586762</v>
      </c>
      <c r="AL250" s="7">
        <f t="shared" si="232"/>
        <v>1.5953639970244551</v>
      </c>
      <c r="AM250" s="27">
        <f t="shared" si="262"/>
        <v>798.02340640759087</v>
      </c>
      <c r="AN250" s="7">
        <f t="shared" si="233"/>
        <v>2.5166968608386902</v>
      </c>
      <c r="AO250" s="27">
        <f t="shared" si="234"/>
        <v>4026.7149773419042</v>
      </c>
      <c r="AP250" s="27">
        <f t="shared" si="235"/>
        <v>3825.3792284748088</v>
      </c>
      <c r="AQ250" s="7">
        <f t="shared" si="236"/>
        <v>2.5166968608386902</v>
      </c>
      <c r="AR250" s="27">
        <f t="shared" si="237"/>
        <v>576323.58113206003</v>
      </c>
      <c r="AS250" s="27">
        <f t="shared" si="238"/>
        <v>2050.4591037391201</v>
      </c>
      <c r="AT250" s="27">
        <f t="shared" si="239"/>
        <v>186356.89000183382</v>
      </c>
      <c r="AU250" s="7">
        <f>-SUM(AS$24:AS250)/AS$23</f>
        <v>15.968424899745694</v>
      </c>
      <c r="AV250" s="27">
        <f t="shared" si="214"/>
        <v>0</v>
      </c>
      <c r="AW250" s="27">
        <f t="shared" si="240"/>
        <v>185492.77445109957</v>
      </c>
      <c r="AX250" s="7">
        <f>-SUM(AV$24:AV250)/AV$23</f>
        <v>15.899018028200768</v>
      </c>
      <c r="AY250" s="28"/>
      <c r="AZ250" s="27">
        <f t="shared" si="241"/>
        <v>976.89671832809768</v>
      </c>
      <c r="BA250" s="27">
        <f t="shared" si="242"/>
        <v>315.65698329042107</v>
      </c>
      <c r="BB250" s="27">
        <f t="shared" si="243"/>
        <v>661.23973503767661</v>
      </c>
      <c r="BC250" s="27">
        <f t="shared" si="244"/>
        <v>107564.01167882081</v>
      </c>
      <c r="BD250" s="27">
        <f t="shared" si="245"/>
        <v>121435.98832117906</v>
      </c>
      <c r="BE250" s="27">
        <f t="shared" si="246"/>
        <v>468759.56945323909</v>
      </c>
      <c r="BF250" s="27">
        <f t="shared" si="247"/>
        <v>0</v>
      </c>
      <c r="BG250" s="27">
        <f t="shared" si="248"/>
        <v>120.91263733448346</v>
      </c>
      <c r="BH250" s="27">
        <f t="shared" si="249"/>
        <v>362.73791200345039</v>
      </c>
      <c r="BI250" s="27">
        <f t="shared" si="250"/>
        <v>217.64274720207024</v>
      </c>
      <c r="BJ250" s="27">
        <f t="shared" si="251"/>
        <v>96.730109867586762</v>
      </c>
      <c r="BK250" s="7">
        <f t="shared" si="252"/>
        <v>1.5953639970244551</v>
      </c>
      <c r="BL250" s="27">
        <f t="shared" si="263"/>
        <v>798.02340640759087</v>
      </c>
      <c r="BM250" s="7">
        <f t="shared" si="253"/>
        <v>2.5166968608386902</v>
      </c>
      <c r="BN250" s="27">
        <f t="shared" si="254"/>
        <v>4026.7149773419042</v>
      </c>
      <c r="BO250" s="27">
        <f t="shared" si="255"/>
        <v>3825.3792284748088</v>
      </c>
      <c r="BP250" s="7">
        <f t="shared" si="256"/>
        <v>2.5166968608386902</v>
      </c>
      <c r="BQ250" s="27">
        <f t="shared" si="257"/>
        <v>576323.58113206003</v>
      </c>
      <c r="BR250" s="27">
        <f t="shared" si="258"/>
        <v>2050.4591037391201</v>
      </c>
      <c r="BS250" s="27">
        <f t="shared" si="259"/>
        <v>186356.89000183382</v>
      </c>
      <c r="BT250" s="7">
        <f>-SUM(BR$24:BR250)/BR$23</f>
        <v>15.968424899745694</v>
      </c>
      <c r="BU250" s="27">
        <f t="shared" si="215"/>
        <v>0</v>
      </c>
      <c r="BV250" s="27">
        <f t="shared" si="260"/>
        <v>185492.77445109957</v>
      </c>
      <c r="BW250" s="7">
        <f>-SUM(BU$24:BU250)/BU$23</f>
        <v>15.899018028200768</v>
      </c>
      <c r="BX250" s="14"/>
      <c r="BY250" s="3"/>
      <c r="BZ250" s="3"/>
      <c r="CA250" s="3"/>
      <c r="CB250" s="3"/>
      <c r="CC250" s="3"/>
      <c r="CD250" s="3"/>
      <c r="CE250" s="3"/>
      <c r="CF250" s="3"/>
      <c r="CG250" s="3"/>
      <c r="CH250" s="3"/>
      <c r="CI250" s="3"/>
      <c r="CJ250" s="3"/>
      <c r="CK250" s="3"/>
      <c r="CL250" s="3"/>
      <c r="CM250" s="3"/>
      <c r="CN250" s="3"/>
      <c r="CO250" s="3"/>
    </row>
    <row r="251" spans="1:93" x14ac:dyDescent="0.25">
      <c r="A251" s="23">
        <v>228</v>
      </c>
      <c r="B251" s="27">
        <f t="shared" si="201"/>
        <v>976.89671832809768</v>
      </c>
      <c r="C251" s="27">
        <f t="shared" si="202"/>
        <v>313.72836739656117</v>
      </c>
      <c r="D251" s="27">
        <f t="shared" si="203"/>
        <v>663.16835093153657</v>
      </c>
      <c r="E251" s="27">
        <f t="shared" si="216"/>
        <v>106900.84332788928</v>
      </c>
      <c r="F251" s="27">
        <f t="shared" si="217"/>
        <v>122099.15667211059</v>
      </c>
      <c r="G251" s="27">
        <f t="shared" si="198"/>
        <v>471770.75141313812</v>
      </c>
      <c r="H251" s="27">
        <f t="shared" si="218"/>
        <v>0</v>
      </c>
      <c r="I251" s="27">
        <f t="shared" si="204"/>
        <v>121.16169757034737</v>
      </c>
      <c r="J251" s="27">
        <f t="shared" si="205"/>
        <v>363.48509271104211</v>
      </c>
      <c r="K251" s="27">
        <f t="shared" si="206"/>
        <v>218.09105562662529</v>
      </c>
      <c r="L251" s="27">
        <f t="shared" si="207"/>
        <v>96.929358056277891</v>
      </c>
      <c r="M251" s="7">
        <f t="shared" si="208"/>
        <v>1.5986501856491273</v>
      </c>
      <c r="N251" s="27">
        <f t="shared" si="261"/>
        <v>799.66720396429275</v>
      </c>
      <c r="O251" s="7">
        <f t="shared" si="209"/>
        <v>2.5269501953756661</v>
      </c>
      <c r="P251" s="27">
        <f t="shared" si="210"/>
        <v>4043.120312601066</v>
      </c>
      <c r="Q251" s="27">
        <f t="shared" si="211"/>
        <v>3840.9642969710126</v>
      </c>
      <c r="R251" s="7">
        <f t="shared" si="212"/>
        <v>2.5269501953756661</v>
      </c>
      <c r="S251" s="27">
        <f t="shared" si="199"/>
        <v>578671.59474102757</v>
      </c>
      <c r="T251" s="27">
        <f t="shared" si="213"/>
        <v>2064.400374678622</v>
      </c>
      <c r="U251" s="27">
        <f t="shared" si="219"/>
        <v>188421.29037651245</v>
      </c>
      <c r="V251" s="7">
        <f>-SUM(T$24:T251)/T$23</f>
        <v>16.13424019088454</v>
      </c>
      <c r="W251" s="27">
        <f t="shared" si="200"/>
        <v>0</v>
      </c>
      <c r="X251" s="27">
        <f t="shared" si="220"/>
        <v>185492.77445109957</v>
      </c>
      <c r="Y251" s="7">
        <f>-SUM(W$24:W251)/W$23</f>
        <v>15.899018028200768</v>
      </c>
      <c r="Z251" s="29"/>
      <c r="AA251" s="27">
        <f t="shared" si="221"/>
        <v>976.89671832809768</v>
      </c>
      <c r="AB251" s="27">
        <f t="shared" si="222"/>
        <v>313.72836739656117</v>
      </c>
      <c r="AC251" s="27">
        <f t="shared" si="223"/>
        <v>663.16835093153657</v>
      </c>
      <c r="AD251" s="27">
        <f t="shared" si="224"/>
        <v>106900.84332788928</v>
      </c>
      <c r="AE251" s="27">
        <f t="shared" si="225"/>
        <v>122099.15667211059</v>
      </c>
      <c r="AF251" s="27">
        <f t="shared" si="226"/>
        <v>471770.75141313812</v>
      </c>
      <c r="AG251" s="27">
        <f t="shared" si="227"/>
        <v>0</v>
      </c>
      <c r="AH251" s="27">
        <f t="shared" si="228"/>
        <v>121.16169757034737</v>
      </c>
      <c r="AI251" s="27">
        <f t="shared" si="229"/>
        <v>363.48509271104211</v>
      </c>
      <c r="AJ251" s="27">
        <f t="shared" si="230"/>
        <v>218.09105562662529</v>
      </c>
      <c r="AK251" s="27">
        <f t="shared" si="231"/>
        <v>96.929358056277891</v>
      </c>
      <c r="AL251" s="7">
        <f t="shared" si="232"/>
        <v>1.5986501856491273</v>
      </c>
      <c r="AM251" s="27">
        <f t="shared" si="262"/>
        <v>799.66720396429275</v>
      </c>
      <c r="AN251" s="7">
        <f t="shared" si="233"/>
        <v>2.5269501953756661</v>
      </c>
      <c r="AO251" s="27">
        <f t="shared" si="234"/>
        <v>4043.120312601066</v>
      </c>
      <c r="AP251" s="27">
        <f t="shared" si="235"/>
        <v>3840.9642969710126</v>
      </c>
      <c r="AQ251" s="7">
        <f t="shared" si="236"/>
        <v>2.5269501953756661</v>
      </c>
      <c r="AR251" s="27">
        <f t="shared" si="237"/>
        <v>578671.59474102757</v>
      </c>
      <c r="AS251" s="27">
        <f t="shared" si="238"/>
        <v>2064.400374678622</v>
      </c>
      <c r="AT251" s="27">
        <f t="shared" si="239"/>
        <v>188421.29037651245</v>
      </c>
      <c r="AU251" s="7">
        <f>-SUM(AS$24:AS251)/AS$23</f>
        <v>16.13424019088454</v>
      </c>
      <c r="AV251" s="27">
        <f t="shared" si="214"/>
        <v>0</v>
      </c>
      <c r="AW251" s="27">
        <f t="shared" si="240"/>
        <v>185492.77445109957</v>
      </c>
      <c r="AX251" s="7">
        <f>-SUM(AV$24:AV251)/AV$23</f>
        <v>15.899018028200768</v>
      </c>
      <c r="AY251" s="28"/>
      <c r="AZ251" s="27">
        <f t="shared" si="241"/>
        <v>976.89671832809768</v>
      </c>
      <c r="BA251" s="27">
        <f t="shared" si="242"/>
        <v>313.72836739656117</v>
      </c>
      <c r="BB251" s="27">
        <f t="shared" si="243"/>
        <v>663.16835093153657</v>
      </c>
      <c r="BC251" s="27">
        <f t="shared" si="244"/>
        <v>106900.84332788928</v>
      </c>
      <c r="BD251" s="27">
        <f t="shared" si="245"/>
        <v>122099.15667211059</v>
      </c>
      <c r="BE251" s="27">
        <f t="shared" si="246"/>
        <v>471770.75141313812</v>
      </c>
      <c r="BF251" s="27">
        <f t="shared" si="247"/>
        <v>0</v>
      </c>
      <c r="BG251" s="27">
        <f t="shared" si="248"/>
        <v>121.16169757034737</v>
      </c>
      <c r="BH251" s="27">
        <f t="shared" si="249"/>
        <v>363.48509271104211</v>
      </c>
      <c r="BI251" s="27">
        <f t="shared" si="250"/>
        <v>218.09105562662529</v>
      </c>
      <c r="BJ251" s="27">
        <f t="shared" si="251"/>
        <v>96.929358056277891</v>
      </c>
      <c r="BK251" s="7">
        <f t="shared" si="252"/>
        <v>1.5986501856491273</v>
      </c>
      <c r="BL251" s="27">
        <f t="shared" si="263"/>
        <v>799.66720396429275</v>
      </c>
      <c r="BM251" s="7">
        <f t="shared" si="253"/>
        <v>2.5269501953756661</v>
      </c>
      <c r="BN251" s="27">
        <f t="shared" si="254"/>
        <v>4043.120312601066</v>
      </c>
      <c r="BO251" s="27">
        <f t="shared" si="255"/>
        <v>3840.9642969710126</v>
      </c>
      <c r="BP251" s="7">
        <f t="shared" si="256"/>
        <v>2.5269501953756661</v>
      </c>
      <c r="BQ251" s="27">
        <f t="shared" si="257"/>
        <v>578671.59474102757</v>
      </c>
      <c r="BR251" s="27">
        <f t="shared" si="258"/>
        <v>2064.400374678622</v>
      </c>
      <c r="BS251" s="27">
        <f t="shared" si="259"/>
        <v>188421.29037651245</v>
      </c>
      <c r="BT251" s="7">
        <f>-SUM(BR$24:BR251)/BR$23</f>
        <v>16.13424019088454</v>
      </c>
      <c r="BU251" s="27">
        <f t="shared" si="215"/>
        <v>0</v>
      </c>
      <c r="BV251" s="27">
        <f t="shared" si="260"/>
        <v>185492.77445109957</v>
      </c>
      <c r="BW251" s="7">
        <f>-SUM(BU$24:BU251)/BU$23</f>
        <v>15.899018028200768</v>
      </c>
      <c r="BX251" s="14"/>
      <c r="BY251" s="3"/>
      <c r="BZ251" s="3"/>
      <c r="CA251" s="3"/>
      <c r="CB251" s="3"/>
      <c r="CC251" s="3"/>
      <c r="CD251" s="3"/>
      <c r="CE251" s="3"/>
      <c r="CF251" s="3"/>
      <c r="CG251" s="3"/>
      <c r="CH251" s="3"/>
      <c r="CI251" s="3"/>
      <c r="CJ251" s="3"/>
      <c r="CK251" s="3"/>
      <c r="CL251" s="3"/>
      <c r="CM251" s="3"/>
      <c r="CN251" s="3"/>
      <c r="CO251" s="3"/>
    </row>
    <row r="252" spans="1:93" x14ac:dyDescent="0.25">
      <c r="A252" s="23">
        <v>229</v>
      </c>
      <c r="B252" s="27">
        <f t="shared" si="201"/>
        <v>976.89671832809768</v>
      </c>
      <c r="C252" s="27">
        <f t="shared" si="202"/>
        <v>311.7941263730109</v>
      </c>
      <c r="D252" s="27">
        <f t="shared" si="203"/>
        <v>665.10259195508684</v>
      </c>
      <c r="E252" s="27">
        <f t="shared" si="216"/>
        <v>106235.74073593419</v>
      </c>
      <c r="F252" s="27">
        <f t="shared" si="217"/>
        <v>122764.25926406568</v>
      </c>
      <c r="G252" s="27">
        <f t="shared" si="198"/>
        <v>474793.43371214939</v>
      </c>
      <c r="H252" s="27">
        <f t="shared" si="218"/>
        <v>0</v>
      </c>
      <c r="I252" s="27">
        <f t="shared" si="204"/>
        <v>121.4112708295185</v>
      </c>
      <c r="J252" s="27">
        <f t="shared" si="205"/>
        <v>364.23381248855549</v>
      </c>
      <c r="K252" s="27">
        <f t="shared" si="206"/>
        <v>218.54028749313332</v>
      </c>
      <c r="L252" s="27">
        <f t="shared" si="207"/>
        <v>97.129016663614792</v>
      </c>
      <c r="M252" s="7">
        <f t="shared" si="208"/>
        <v>1.6019431432843183</v>
      </c>
      <c r="N252" s="27">
        <f t="shared" si="261"/>
        <v>801.31438747482218</v>
      </c>
      <c r="O252" s="7">
        <f t="shared" si="209"/>
        <v>2.537245303266741</v>
      </c>
      <c r="P252" s="27">
        <f t="shared" si="210"/>
        <v>4059.5924852267858</v>
      </c>
      <c r="Q252" s="27">
        <f t="shared" si="211"/>
        <v>3856.6128609654465</v>
      </c>
      <c r="R252" s="7">
        <f t="shared" si="212"/>
        <v>2.537245303266741</v>
      </c>
      <c r="S252" s="27">
        <f t="shared" si="199"/>
        <v>581029.17444808374</v>
      </c>
      <c r="T252" s="27">
        <f t="shared" si="213"/>
        <v>2078.4017551625266</v>
      </c>
      <c r="U252" s="27">
        <f t="shared" si="219"/>
        <v>190499.69213167496</v>
      </c>
      <c r="V252" s="7">
        <f>-SUM(T$24:T252)/T$23</f>
        <v>16.301180090897592</v>
      </c>
      <c r="W252" s="27">
        <f t="shared" si="200"/>
        <v>0</v>
      </c>
      <c r="X252" s="27">
        <f t="shared" si="220"/>
        <v>185492.77445109957</v>
      </c>
      <c r="Y252" s="7">
        <f>-SUM(W$24:W252)/W$23</f>
        <v>15.899018028200768</v>
      </c>
      <c r="Z252" s="29"/>
      <c r="AA252" s="27">
        <f t="shared" si="221"/>
        <v>976.89671832809768</v>
      </c>
      <c r="AB252" s="27">
        <f t="shared" si="222"/>
        <v>311.7941263730109</v>
      </c>
      <c r="AC252" s="27">
        <f t="shared" si="223"/>
        <v>665.10259195508684</v>
      </c>
      <c r="AD252" s="27">
        <f t="shared" si="224"/>
        <v>106235.74073593419</v>
      </c>
      <c r="AE252" s="27">
        <f t="shared" si="225"/>
        <v>122764.25926406568</v>
      </c>
      <c r="AF252" s="27">
        <f t="shared" si="226"/>
        <v>474793.43371214939</v>
      </c>
      <c r="AG252" s="27">
        <f t="shared" si="227"/>
        <v>0</v>
      </c>
      <c r="AH252" s="27">
        <f t="shared" si="228"/>
        <v>121.4112708295185</v>
      </c>
      <c r="AI252" s="27">
        <f t="shared" si="229"/>
        <v>364.23381248855549</v>
      </c>
      <c r="AJ252" s="27">
        <f t="shared" si="230"/>
        <v>218.54028749313332</v>
      </c>
      <c r="AK252" s="27">
        <f t="shared" si="231"/>
        <v>97.129016663614792</v>
      </c>
      <c r="AL252" s="7">
        <f t="shared" si="232"/>
        <v>1.6019431432843183</v>
      </c>
      <c r="AM252" s="27">
        <f t="shared" si="262"/>
        <v>801.31438747482218</v>
      </c>
      <c r="AN252" s="7">
        <f t="shared" si="233"/>
        <v>2.537245303266741</v>
      </c>
      <c r="AO252" s="27">
        <f t="shared" si="234"/>
        <v>4059.5924852267858</v>
      </c>
      <c r="AP252" s="27">
        <f t="shared" si="235"/>
        <v>3856.6128609654465</v>
      </c>
      <c r="AQ252" s="7">
        <f t="shared" si="236"/>
        <v>2.537245303266741</v>
      </c>
      <c r="AR252" s="27">
        <f t="shared" si="237"/>
        <v>581029.17444808374</v>
      </c>
      <c r="AS252" s="27">
        <f t="shared" si="238"/>
        <v>2078.4017551625266</v>
      </c>
      <c r="AT252" s="27">
        <f t="shared" si="239"/>
        <v>190499.69213167496</v>
      </c>
      <c r="AU252" s="7">
        <f>-SUM(AS$24:AS252)/AS$23</f>
        <v>16.301180090897592</v>
      </c>
      <c r="AV252" s="27">
        <f t="shared" si="214"/>
        <v>0</v>
      </c>
      <c r="AW252" s="27">
        <f t="shared" si="240"/>
        <v>185492.77445109957</v>
      </c>
      <c r="AX252" s="7">
        <f>-SUM(AV$24:AV252)/AV$23</f>
        <v>15.899018028200768</v>
      </c>
      <c r="AY252" s="28"/>
      <c r="AZ252" s="27">
        <f t="shared" si="241"/>
        <v>976.89671832809768</v>
      </c>
      <c r="BA252" s="27">
        <f t="shared" si="242"/>
        <v>311.7941263730109</v>
      </c>
      <c r="BB252" s="27">
        <f t="shared" si="243"/>
        <v>665.10259195508684</v>
      </c>
      <c r="BC252" s="27">
        <f t="shared" si="244"/>
        <v>106235.74073593419</v>
      </c>
      <c r="BD252" s="27">
        <f t="shared" si="245"/>
        <v>122764.25926406568</v>
      </c>
      <c r="BE252" s="27">
        <f t="shared" si="246"/>
        <v>474793.43371214939</v>
      </c>
      <c r="BF252" s="27">
        <f t="shared" si="247"/>
        <v>0</v>
      </c>
      <c r="BG252" s="27">
        <f t="shared" si="248"/>
        <v>121.4112708295185</v>
      </c>
      <c r="BH252" s="27">
        <f t="shared" si="249"/>
        <v>364.23381248855549</v>
      </c>
      <c r="BI252" s="27">
        <f t="shared" si="250"/>
        <v>218.54028749313332</v>
      </c>
      <c r="BJ252" s="27">
        <f t="shared" si="251"/>
        <v>97.129016663614792</v>
      </c>
      <c r="BK252" s="7">
        <f t="shared" si="252"/>
        <v>1.6019431432843183</v>
      </c>
      <c r="BL252" s="27">
        <f t="shared" si="263"/>
        <v>801.31438747482218</v>
      </c>
      <c r="BM252" s="7">
        <f t="shared" si="253"/>
        <v>2.537245303266741</v>
      </c>
      <c r="BN252" s="27">
        <f t="shared" si="254"/>
        <v>4059.5924852267858</v>
      </c>
      <c r="BO252" s="27">
        <f t="shared" si="255"/>
        <v>3856.6128609654465</v>
      </c>
      <c r="BP252" s="7">
        <f t="shared" si="256"/>
        <v>2.537245303266741</v>
      </c>
      <c r="BQ252" s="27">
        <f t="shared" si="257"/>
        <v>581029.17444808374</v>
      </c>
      <c r="BR252" s="27">
        <f t="shared" si="258"/>
        <v>2078.4017551625266</v>
      </c>
      <c r="BS252" s="27">
        <f t="shared" si="259"/>
        <v>190499.69213167496</v>
      </c>
      <c r="BT252" s="7">
        <f>-SUM(BR$24:BR252)/BR$23</f>
        <v>16.301180090897592</v>
      </c>
      <c r="BU252" s="27">
        <f t="shared" si="215"/>
        <v>0</v>
      </c>
      <c r="BV252" s="27">
        <f t="shared" si="260"/>
        <v>185492.77445109957</v>
      </c>
      <c r="BW252" s="7">
        <f>-SUM(BU$24:BU252)/BU$23</f>
        <v>15.899018028200768</v>
      </c>
      <c r="BX252" s="14"/>
      <c r="BY252" s="3"/>
      <c r="BZ252" s="3"/>
      <c r="CA252" s="3"/>
      <c r="CB252" s="3"/>
      <c r="CC252" s="3"/>
      <c r="CD252" s="3"/>
      <c r="CE252" s="3"/>
      <c r="CF252" s="3"/>
      <c r="CG252" s="3"/>
      <c r="CH252" s="3"/>
      <c r="CI252" s="3"/>
      <c r="CJ252" s="3"/>
      <c r="CK252" s="3"/>
      <c r="CL252" s="3"/>
      <c r="CM252" s="3"/>
      <c r="CN252" s="3"/>
      <c r="CO252" s="3"/>
    </row>
    <row r="253" spans="1:93" x14ac:dyDescent="0.25">
      <c r="A253" s="23">
        <v>230</v>
      </c>
      <c r="B253" s="27">
        <f t="shared" si="201"/>
        <v>976.89671832809768</v>
      </c>
      <c r="C253" s="27">
        <f t="shared" si="202"/>
        <v>309.85424381314192</v>
      </c>
      <c r="D253" s="27">
        <f t="shared" si="203"/>
        <v>667.04247451495587</v>
      </c>
      <c r="E253" s="27">
        <f t="shared" si="216"/>
        <v>105568.69826141924</v>
      </c>
      <c r="F253" s="27">
        <f t="shared" si="217"/>
        <v>123431.30173858063</v>
      </c>
      <c r="G253" s="27">
        <f t="shared" si="198"/>
        <v>477827.66096527688</v>
      </c>
      <c r="H253" s="27">
        <f t="shared" si="218"/>
        <v>0</v>
      </c>
      <c r="I253" s="27">
        <f t="shared" si="204"/>
        <v>121.66135816874083</v>
      </c>
      <c r="J253" s="27">
        <f t="shared" si="205"/>
        <v>364.98407450622256</v>
      </c>
      <c r="K253" s="27">
        <f t="shared" si="206"/>
        <v>218.99044470373352</v>
      </c>
      <c r="L253" s="27">
        <f t="shared" si="207"/>
        <v>97.329086534992669</v>
      </c>
      <c r="M253" s="7">
        <f t="shared" si="208"/>
        <v>1.6052428838730812</v>
      </c>
      <c r="N253" s="27">
        <f t="shared" si="261"/>
        <v>802.96496391368964</v>
      </c>
      <c r="O253" s="7">
        <f t="shared" si="209"/>
        <v>2.54758235470173</v>
      </c>
      <c r="P253" s="27">
        <f t="shared" si="210"/>
        <v>4076.1317675227679</v>
      </c>
      <c r="Q253" s="27">
        <f t="shared" si="211"/>
        <v>3872.3251791466291</v>
      </c>
      <c r="R253" s="7">
        <f t="shared" si="212"/>
        <v>2.54758235470173</v>
      </c>
      <c r="S253" s="27">
        <f t="shared" si="199"/>
        <v>583396.35922669619</v>
      </c>
      <c r="T253" s="27">
        <f t="shared" si="213"/>
        <v>2092.463496904842</v>
      </c>
      <c r="U253" s="27">
        <f t="shared" si="219"/>
        <v>192592.15562857981</v>
      </c>
      <c r="V253" s="7">
        <f>-SUM(T$24:T253)/T$23</f>
        <v>16.469249448078706</v>
      </c>
      <c r="W253" s="27">
        <f t="shared" si="200"/>
        <v>0</v>
      </c>
      <c r="X253" s="27">
        <f t="shared" si="220"/>
        <v>185492.77445109957</v>
      </c>
      <c r="Y253" s="7">
        <f>-SUM(W$24:W253)/W$23</f>
        <v>15.899018028200768</v>
      </c>
      <c r="Z253" s="29"/>
      <c r="AA253" s="27">
        <f t="shared" si="221"/>
        <v>976.89671832809768</v>
      </c>
      <c r="AB253" s="27">
        <f t="shared" si="222"/>
        <v>309.85424381314192</v>
      </c>
      <c r="AC253" s="27">
        <f t="shared" si="223"/>
        <v>667.04247451495587</v>
      </c>
      <c r="AD253" s="27">
        <f t="shared" si="224"/>
        <v>105568.69826141924</v>
      </c>
      <c r="AE253" s="27">
        <f t="shared" si="225"/>
        <v>123431.30173858063</v>
      </c>
      <c r="AF253" s="27">
        <f t="shared" si="226"/>
        <v>477827.66096527688</v>
      </c>
      <c r="AG253" s="27">
        <f t="shared" si="227"/>
        <v>0</v>
      </c>
      <c r="AH253" s="27">
        <f t="shared" si="228"/>
        <v>121.66135816874083</v>
      </c>
      <c r="AI253" s="27">
        <f t="shared" si="229"/>
        <v>364.98407450622256</v>
      </c>
      <c r="AJ253" s="27">
        <f t="shared" si="230"/>
        <v>218.99044470373352</v>
      </c>
      <c r="AK253" s="27">
        <f t="shared" si="231"/>
        <v>97.329086534992669</v>
      </c>
      <c r="AL253" s="7">
        <f t="shared" si="232"/>
        <v>1.6052428838730812</v>
      </c>
      <c r="AM253" s="27">
        <f t="shared" si="262"/>
        <v>802.96496391368964</v>
      </c>
      <c r="AN253" s="7">
        <f t="shared" si="233"/>
        <v>2.54758235470173</v>
      </c>
      <c r="AO253" s="27">
        <f t="shared" si="234"/>
        <v>4076.1317675227679</v>
      </c>
      <c r="AP253" s="27">
        <f t="shared" si="235"/>
        <v>3872.3251791466291</v>
      </c>
      <c r="AQ253" s="7">
        <f t="shared" si="236"/>
        <v>2.54758235470173</v>
      </c>
      <c r="AR253" s="27">
        <f t="shared" si="237"/>
        <v>583396.35922669619</v>
      </c>
      <c r="AS253" s="27">
        <f t="shared" si="238"/>
        <v>2092.463496904842</v>
      </c>
      <c r="AT253" s="27">
        <f t="shared" si="239"/>
        <v>192592.15562857981</v>
      </c>
      <c r="AU253" s="7">
        <f>-SUM(AS$24:AS253)/AS$23</f>
        <v>16.469249448078706</v>
      </c>
      <c r="AV253" s="27">
        <f t="shared" si="214"/>
        <v>0</v>
      </c>
      <c r="AW253" s="27">
        <f t="shared" si="240"/>
        <v>185492.77445109957</v>
      </c>
      <c r="AX253" s="7">
        <f>-SUM(AV$24:AV253)/AV$23</f>
        <v>15.899018028200768</v>
      </c>
      <c r="AY253" s="28"/>
      <c r="AZ253" s="27">
        <f t="shared" si="241"/>
        <v>976.89671832809768</v>
      </c>
      <c r="BA253" s="27">
        <f t="shared" si="242"/>
        <v>309.85424381314192</v>
      </c>
      <c r="BB253" s="27">
        <f t="shared" si="243"/>
        <v>667.04247451495587</v>
      </c>
      <c r="BC253" s="27">
        <f t="shared" si="244"/>
        <v>105568.69826141924</v>
      </c>
      <c r="BD253" s="27">
        <f t="shared" si="245"/>
        <v>123431.30173858063</v>
      </c>
      <c r="BE253" s="27">
        <f t="shared" si="246"/>
        <v>477827.66096527688</v>
      </c>
      <c r="BF253" s="27">
        <f t="shared" si="247"/>
        <v>0</v>
      </c>
      <c r="BG253" s="27">
        <f t="shared" si="248"/>
        <v>121.66135816874083</v>
      </c>
      <c r="BH253" s="27">
        <f t="shared" si="249"/>
        <v>364.98407450622256</v>
      </c>
      <c r="BI253" s="27">
        <f t="shared" si="250"/>
        <v>218.99044470373352</v>
      </c>
      <c r="BJ253" s="27">
        <f t="shared" si="251"/>
        <v>97.329086534992669</v>
      </c>
      <c r="BK253" s="7">
        <f t="shared" si="252"/>
        <v>1.6052428838730812</v>
      </c>
      <c r="BL253" s="27">
        <f t="shared" si="263"/>
        <v>802.96496391368964</v>
      </c>
      <c r="BM253" s="7">
        <f t="shared" si="253"/>
        <v>2.54758235470173</v>
      </c>
      <c r="BN253" s="27">
        <f t="shared" si="254"/>
        <v>4076.1317675227679</v>
      </c>
      <c r="BO253" s="27">
        <f t="shared" si="255"/>
        <v>3872.3251791466291</v>
      </c>
      <c r="BP253" s="7">
        <f t="shared" si="256"/>
        <v>2.54758235470173</v>
      </c>
      <c r="BQ253" s="27">
        <f t="shared" si="257"/>
        <v>583396.35922669619</v>
      </c>
      <c r="BR253" s="27">
        <f t="shared" si="258"/>
        <v>2092.463496904842</v>
      </c>
      <c r="BS253" s="27">
        <f t="shared" si="259"/>
        <v>192592.15562857981</v>
      </c>
      <c r="BT253" s="7">
        <f>-SUM(BR$24:BR253)/BR$23</f>
        <v>16.469249448078706</v>
      </c>
      <c r="BU253" s="27">
        <f t="shared" si="215"/>
        <v>0</v>
      </c>
      <c r="BV253" s="27">
        <f t="shared" si="260"/>
        <v>185492.77445109957</v>
      </c>
      <c r="BW253" s="7">
        <f>-SUM(BU$24:BU253)/BU$23</f>
        <v>15.899018028200768</v>
      </c>
      <c r="BX253" s="14"/>
      <c r="BY253" s="3"/>
      <c r="BZ253" s="3"/>
      <c r="CA253" s="3"/>
      <c r="CB253" s="3"/>
      <c r="CC253" s="3"/>
      <c r="CD253" s="3"/>
      <c r="CE253" s="3"/>
      <c r="CF253" s="3"/>
      <c r="CG253" s="3"/>
      <c r="CH253" s="3"/>
      <c r="CI253" s="3"/>
      <c r="CJ253" s="3"/>
      <c r="CK253" s="3"/>
      <c r="CL253" s="3"/>
      <c r="CM253" s="3"/>
      <c r="CN253" s="3"/>
      <c r="CO253" s="3"/>
    </row>
    <row r="254" spans="1:93" x14ac:dyDescent="0.25">
      <c r="A254" s="23">
        <v>231</v>
      </c>
      <c r="B254" s="27">
        <f t="shared" si="201"/>
        <v>976.89671832809768</v>
      </c>
      <c r="C254" s="27">
        <f t="shared" si="202"/>
        <v>307.90870326247324</v>
      </c>
      <c r="D254" s="27">
        <f t="shared" si="203"/>
        <v>668.9880150656245</v>
      </c>
      <c r="E254" s="27">
        <f t="shared" si="216"/>
        <v>104899.71024635361</v>
      </c>
      <c r="F254" s="27">
        <f t="shared" si="217"/>
        <v>124100.28975364626</v>
      </c>
      <c r="G254" s="27">
        <f t="shared" si="198"/>
        <v>480873.47796276177</v>
      </c>
      <c r="H254" s="27">
        <f t="shared" si="218"/>
        <v>0</v>
      </c>
      <c r="I254" s="27">
        <f t="shared" si="204"/>
        <v>121.91196064693514</v>
      </c>
      <c r="J254" s="27">
        <f t="shared" si="205"/>
        <v>365.73588194080543</v>
      </c>
      <c r="K254" s="27">
        <f t="shared" si="206"/>
        <v>219.44152916448328</v>
      </c>
      <c r="L254" s="27">
        <f t="shared" si="207"/>
        <v>97.529568517548114</v>
      </c>
      <c r="M254" s="7">
        <f t="shared" si="208"/>
        <v>1.60854942138719</v>
      </c>
      <c r="N254" s="27">
        <f t="shared" si="261"/>
        <v>804.618940269772</v>
      </c>
      <c r="O254" s="7">
        <f t="shared" si="209"/>
        <v>2.5579615205638233</v>
      </c>
      <c r="P254" s="27">
        <f t="shared" si="210"/>
        <v>4092.7384329021174</v>
      </c>
      <c r="Q254" s="27">
        <f t="shared" si="211"/>
        <v>3888.1015112570112</v>
      </c>
      <c r="R254" s="7">
        <f t="shared" si="212"/>
        <v>2.5579615205638233</v>
      </c>
      <c r="S254" s="27">
        <f t="shared" si="199"/>
        <v>585773.18820911553</v>
      </c>
      <c r="T254" s="27">
        <f t="shared" si="213"/>
        <v>2106.5858526591419</v>
      </c>
      <c r="U254" s="27">
        <f t="shared" si="219"/>
        <v>194698.74148123895</v>
      </c>
      <c r="V254" s="7">
        <f>-SUM(T$24:T254)/T$23</f>
        <v>16.638453131023212</v>
      </c>
      <c r="W254" s="27">
        <f t="shared" si="200"/>
        <v>0</v>
      </c>
      <c r="X254" s="27">
        <f t="shared" si="220"/>
        <v>185492.77445109957</v>
      </c>
      <c r="Y254" s="7">
        <f>-SUM(W$24:W254)/W$23</f>
        <v>15.899018028200768</v>
      </c>
      <c r="Z254" s="29"/>
      <c r="AA254" s="27">
        <f t="shared" si="221"/>
        <v>976.89671832809768</v>
      </c>
      <c r="AB254" s="27">
        <f t="shared" si="222"/>
        <v>307.90870326247324</v>
      </c>
      <c r="AC254" s="27">
        <f t="shared" si="223"/>
        <v>668.9880150656245</v>
      </c>
      <c r="AD254" s="27">
        <f t="shared" si="224"/>
        <v>104899.71024635361</v>
      </c>
      <c r="AE254" s="27">
        <f t="shared" si="225"/>
        <v>124100.28975364626</v>
      </c>
      <c r="AF254" s="27">
        <f t="shared" si="226"/>
        <v>480873.47796276177</v>
      </c>
      <c r="AG254" s="27">
        <f t="shared" si="227"/>
        <v>0</v>
      </c>
      <c r="AH254" s="27">
        <f t="shared" si="228"/>
        <v>121.91196064693514</v>
      </c>
      <c r="AI254" s="27">
        <f t="shared" si="229"/>
        <v>365.73588194080543</v>
      </c>
      <c r="AJ254" s="27">
        <f t="shared" si="230"/>
        <v>219.44152916448328</v>
      </c>
      <c r="AK254" s="27">
        <f t="shared" si="231"/>
        <v>97.529568517548114</v>
      </c>
      <c r="AL254" s="7">
        <f t="shared" si="232"/>
        <v>1.60854942138719</v>
      </c>
      <c r="AM254" s="27">
        <f t="shared" si="262"/>
        <v>804.618940269772</v>
      </c>
      <c r="AN254" s="7">
        <f t="shared" si="233"/>
        <v>2.5579615205638233</v>
      </c>
      <c r="AO254" s="27">
        <f t="shared" si="234"/>
        <v>4092.7384329021174</v>
      </c>
      <c r="AP254" s="27">
        <f t="shared" si="235"/>
        <v>3888.1015112570112</v>
      </c>
      <c r="AQ254" s="7">
        <f t="shared" si="236"/>
        <v>2.5579615205638233</v>
      </c>
      <c r="AR254" s="27">
        <f t="shared" si="237"/>
        <v>585773.18820911553</v>
      </c>
      <c r="AS254" s="27">
        <f t="shared" si="238"/>
        <v>2106.5858526591419</v>
      </c>
      <c r="AT254" s="27">
        <f t="shared" si="239"/>
        <v>194698.74148123895</v>
      </c>
      <c r="AU254" s="7">
        <f>-SUM(AS$24:AS254)/AS$23</f>
        <v>16.638453131023212</v>
      </c>
      <c r="AV254" s="27">
        <f t="shared" si="214"/>
        <v>0</v>
      </c>
      <c r="AW254" s="27">
        <f t="shared" si="240"/>
        <v>185492.77445109957</v>
      </c>
      <c r="AX254" s="7">
        <f>-SUM(AV$24:AV254)/AV$23</f>
        <v>15.899018028200768</v>
      </c>
      <c r="AY254" s="28"/>
      <c r="AZ254" s="27">
        <f t="shared" si="241"/>
        <v>976.89671832809768</v>
      </c>
      <c r="BA254" s="27">
        <f t="shared" si="242"/>
        <v>307.90870326247324</v>
      </c>
      <c r="BB254" s="27">
        <f t="shared" si="243"/>
        <v>668.9880150656245</v>
      </c>
      <c r="BC254" s="27">
        <f t="shared" si="244"/>
        <v>104899.71024635361</v>
      </c>
      <c r="BD254" s="27">
        <f t="shared" si="245"/>
        <v>124100.28975364626</v>
      </c>
      <c r="BE254" s="27">
        <f t="shared" si="246"/>
        <v>480873.47796276177</v>
      </c>
      <c r="BF254" s="27">
        <f t="shared" si="247"/>
        <v>0</v>
      </c>
      <c r="BG254" s="27">
        <f t="shared" si="248"/>
        <v>121.91196064693514</v>
      </c>
      <c r="BH254" s="27">
        <f t="shared" si="249"/>
        <v>365.73588194080543</v>
      </c>
      <c r="BI254" s="27">
        <f t="shared" si="250"/>
        <v>219.44152916448328</v>
      </c>
      <c r="BJ254" s="27">
        <f t="shared" si="251"/>
        <v>97.529568517548114</v>
      </c>
      <c r="BK254" s="7">
        <f t="shared" si="252"/>
        <v>1.60854942138719</v>
      </c>
      <c r="BL254" s="27">
        <f t="shared" si="263"/>
        <v>804.618940269772</v>
      </c>
      <c r="BM254" s="7">
        <f t="shared" si="253"/>
        <v>2.5579615205638233</v>
      </c>
      <c r="BN254" s="27">
        <f t="shared" si="254"/>
        <v>4092.7384329021174</v>
      </c>
      <c r="BO254" s="27">
        <f t="shared" si="255"/>
        <v>3888.1015112570112</v>
      </c>
      <c r="BP254" s="7">
        <f t="shared" si="256"/>
        <v>2.5579615205638233</v>
      </c>
      <c r="BQ254" s="27">
        <f t="shared" si="257"/>
        <v>585773.18820911553</v>
      </c>
      <c r="BR254" s="27">
        <f t="shared" si="258"/>
        <v>2106.5858526591419</v>
      </c>
      <c r="BS254" s="27">
        <f t="shared" si="259"/>
        <v>194698.74148123895</v>
      </c>
      <c r="BT254" s="7">
        <f>-SUM(BR$24:BR254)/BR$23</f>
        <v>16.638453131023212</v>
      </c>
      <c r="BU254" s="27">
        <f t="shared" si="215"/>
        <v>0</v>
      </c>
      <c r="BV254" s="27">
        <f t="shared" si="260"/>
        <v>185492.77445109957</v>
      </c>
      <c r="BW254" s="7">
        <f>-SUM(BU$24:BU254)/BU$23</f>
        <v>15.899018028200768</v>
      </c>
      <c r="BX254" s="14"/>
      <c r="BY254" s="3"/>
      <c r="BZ254" s="3"/>
      <c r="CA254" s="3"/>
      <c r="CB254" s="3"/>
      <c r="CC254" s="3"/>
      <c r="CD254" s="3"/>
      <c r="CE254" s="3"/>
      <c r="CF254" s="3"/>
      <c r="CG254" s="3"/>
      <c r="CH254" s="3"/>
      <c r="CI254" s="3"/>
      <c r="CJ254" s="3"/>
      <c r="CK254" s="3"/>
      <c r="CL254" s="3"/>
      <c r="CM254" s="3"/>
      <c r="CN254" s="3"/>
      <c r="CO254" s="3"/>
    </row>
    <row r="255" spans="1:93" x14ac:dyDescent="0.25">
      <c r="A255" s="23">
        <v>232</v>
      </c>
      <c r="B255" s="27">
        <f t="shared" si="201"/>
        <v>976.89671832809768</v>
      </c>
      <c r="C255" s="27">
        <f t="shared" si="202"/>
        <v>305.95748821853186</v>
      </c>
      <c r="D255" s="27">
        <f t="shared" si="203"/>
        <v>670.93923010956587</v>
      </c>
      <c r="E255" s="27">
        <f t="shared" si="216"/>
        <v>104228.77101624405</v>
      </c>
      <c r="F255" s="27">
        <f t="shared" si="217"/>
        <v>124771.22898375582</v>
      </c>
      <c r="G255" s="27">
        <f t="shared" si="198"/>
        <v>483930.92967077764</v>
      </c>
      <c r="H255" s="27">
        <f t="shared" si="218"/>
        <v>0</v>
      </c>
      <c r="I255" s="27">
        <f t="shared" si="204"/>
        <v>122.16307932520334</v>
      </c>
      <c r="J255" s="27">
        <f t="shared" si="205"/>
        <v>366.48923797561002</v>
      </c>
      <c r="K255" s="27">
        <f t="shared" si="206"/>
        <v>219.89354278536604</v>
      </c>
      <c r="L255" s="27">
        <f t="shared" si="207"/>
        <v>97.730463460162667</v>
      </c>
      <c r="M255" s="7">
        <f t="shared" si="208"/>
        <v>1.6118627698271979</v>
      </c>
      <c r="N255" s="27">
        <f t="shared" si="261"/>
        <v>806.27632354634204</v>
      </c>
      <c r="O255" s="7">
        <f t="shared" si="209"/>
        <v>2.5683829724324099</v>
      </c>
      <c r="P255" s="27">
        <f t="shared" si="210"/>
        <v>4109.4127558918553</v>
      </c>
      <c r="Q255" s="27">
        <f t="shared" si="211"/>
        <v>3903.9421180972622</v>
      </c>
      <c r="R255" s="7">
        <f t="shared" si="212"/>
        <v>2.5683829724324099</v>
      </c>
      <c r="S255" s="27">
        <f t="shared" si="199"/>
        <v>588159.70068702183</v>
      </c>
      <c r="T255" s="27">
        <f t="shared" si="213"/>
        <v>2120.7690762228222</v>
      </c>
      <c r="U255" s="27">
        <f t="shared" si="219"/>
        <v>196819.51055746176</v>
      </c>
      <c r="V255" s="7">
        <f>-SUM(T$24:T255)/T$23</f>
        <v>16.808796028711793</v>
      </c>
      <c r="W255" s="27">
        <f t="shared" si="200"/>
        <v>0</v>
      </c>
      <c r="X255" s="27">
        <f t="shared" si="220"/>
        <v>185492.77445109957</v>
      </c>
      <c r="Y255" s="7">
        <f>-SUM(W$24:W255)/W$23</f>
        <v>15.899018028200768</v>
      </c>
      <c r="Z255" s="29"/>
      <c r="AA255" s="27">
        <f t="shared" si="221"/>
        <v>976.89671832809768</v>
      </c>
      <c r="AB255" s="27">
        <f t="shared" si="222"/>
        <v>305.95748821853186</v>
      </c>
      <c r="AC255" s="27">
        <f t="shared" si="223"/>
        <v>670.93923010956587</v>
      </c>
      <c r="AD255" s="27">
        <f t="shared" si="224"/>
        <v>104228.77101624405</v>
      </c>
      <c r="AE255" s="27">
        <f t="shared" si="225"/>
        <v>124771.22898375582</v>
      </c>
      <c r="AF255" s="27">
        <f t="shared" si="226"/>
        <v>483930.92967077764</v>
      </c>
      <c r="AG255" s="27">
        <f t="shared" si="227"/>
        <v>0</v>
      </c>
      <c r="AH255" s="27">
        <f t="shared" si="228"/>
        <v>122.16307932520334</v>
      </c>
      <c r="AI255" s="27">
        <f t="shared" si="229"/>
        <v>366.48923797561002</v>
      </c>
      <c r="AJ255" s="27">
        <f t="shared" si="230"/>
        <v>219.89354278536604</v>
      </c>
      <c r="AK255" s="27">
        <f t="shared" si="231"/>
        <v>97.730463460162667</v>
      </c>
      <c r="AL255" s="7">
        <f t="shared" si="232"/>
        <v>1.6118627698271979</v>
      </c>
      <c r="AM255" s="27">
        <f t="shared" si="262"/>
        <v>806.27632354634204</v>
      </c>
      <c r="AN255" s="7">
        <f t="shared" si="233"/>
        <v>2.5683829724324099</v>
      </c>
      <c r="AO255" s="27">
        <f t="shared" si="234"/>
        <v>4109.4127558918553</v>
      </c>
      <c r="AP255" s="27">
        <f t="shared" si="235"/>
        <v>3903.9421180972622</v>
      </c>
      <c r="AQ255" s="7">
        <f t="shared" si="236"/>
        <v>2.5683829724324099</v>
      </c>
      <c r="AR255" s="27">
        <f t="shared" si="237"/>
        <v>588159.70068702183</v>
      </c>
      <c r="AS255" s="27">
        <f t="shared" si="238"/>
        <v>2120.7690762228222</v>
      </c>
      <c r="AT255" s="27">
        <f t="shared" si="239"/>
        <v>196819.51055746176</v>
      </c>
      <c r="AU255" s="7">
        <f>-SUM(AS$24:AS255)/AS$23</f>
        <v>16.808796028711793</v>
      </c>
      <c r="AV255" s="27">
        <f t="shared" si="214"/>
        <v>0</v>
      </c>
      <c r="AW255" s="27">
        <f t="shared" si="240"/>
        <v>185492.77445109957</v>
      </c>
      <c r="AX255" s="7">
        <f>-SUM(AV$24:AV255)/AV$23</f>
        <v>15.899018028200768</v>
      </c>
      <c r="AY255" s="28"/>
      <c r="AZ255" s="27">
        <f t="shared" si="241"/>
        <v>976.89671832809768</v>
      </c>
      <c r="BA255" s="27">
        <f t="shared" si="242"/>
        <v>305.95748821853186</v>
      </c>
      <c r="BB255" s="27">
        <f t="shared" si="243"/>
        <v>670.93923010956587</v>
      </c>
      <c r="BC255" s="27">
        <f t="shared" si="244"/>
        <v>104228.77101624405</v>
      </c>
      <c r="BD255" s="27">
        <f t="shared" si="245"/>
        <v>124771.22898375582</v>
      </c>
      <c r="BE255" s="27">
        <f t="shared" si="246"/>
        <v>483930.92967077764</v>
      </c>
      <c r="BF255" s="27">
        <f t="shared" si="247"/>
        <v>0</v>
      </c>
      <c r="BG255" s="27">
        <f t="shared" si="248"/>
        <v>122.16307932520334</v>
      </c>
      <c r="BH255" s="27">
        <f t="shared" si="249"/>
        <v>366.48923797561002</v>
      </c>
      <c r="BI255" s="27">
        <f t="shared" si="250"/>
        <v>219.89354278536604</v>
      </c>
      <c r="BJ255" s="27">
        <f t="shared" si="251"/>
        <v>97.730463460162667</v>
      </c>
      <c r="BK255" s="7">
        <f t="shared" si="252"/>
        <v>1.6118627698271979</v>
      </c>
      <c r="BL255" s="27">
        <f t="shared" si="263"/>
        <v>806.27632354634204</v>
      </c>
      <c r="BM255" s="7">
        <f t="shared" si="253"/>
        <v>2.5683829724324099</v>
      </c>
      <c r="BN255" s="27">
        <f t="shared" si="254"/>
        <v>4109.4127558918553</v>
      </c>
      <c r="BO255" s="27">
        <f t="shared" si="255"/>
        <v>3903.9421180972622</v>
      </c>
      <c r="BP255" s="7">
        <f t="shared" si="256"/>
        <v>2.5683829724324099</v>
      </c>
      <c r="BQ255" s="27">
        <f t="shared" si="257"/>
        <v>588159.70068702183</v>
      </c>
      <c r="BR255" s="27">
        <f t="shared" si="258"/>
        <v>2120.7690762228222</v>
      </c>
      <c r="BS255" s="27">
        <f t="shared" si="259"/>
        <v>196819.51055746176</v>
      </c>
      <c r="BT255" s="7">
        <f>-SUM(BR$24:BR255)/BR$23</f>
        <v>16.808796028711793</v>
      </c>
      <c r="BU255" s="27">
        <f t="shared" si="215"/>
        <v>0</v>
      </c>
      <c r="BV255" s="27">
        <f t="shared" si="260"/>
        <v>185492.77445109957</v>
      </c>
      <c r="BW255" s="7">
        <f>-SUM(BU$24:BU255)/BU$23</f>
        <v>15.899018028200768</v>
      </c>
      <c r="BX255" s="14"/>
      <c r="BY255" s="3"/>
      <c r="BZ255" s="3"/>
      <c r="CA255" s="3"/>
      <c r="CB255" s="3"/>
      <c r="CC255" s="3"/>
      <c r="CD255" s="3"/>
      <c r="CE255" s="3"/>
      <c r="CF255" s="3"/>
      <c r="CG255" s="3"/>
      <c r="CH255" s="3"/>
      <c r="CI255" s="3"/>
      <c r="CJ255" s="3"/>
      <c r="CK255" s="3"/>
      <c r="CL255" s="3"/>
      <c r="CM255" s="3"/>
      <c r="CN255" s="3"/>
      <c r="CO255" s="3"/>
    </row>
    <row r="256" spans="1:93" x14ac:dyDescent="0.25">
      <c r="A256" s="23">
        <v>233</v>
      </c>
      <c r="B256" s="27">
        <f t="shared" si="201"/>
        <v>976.89671832809768</v>
      </c>
      <c r="C256" s="27">
        <f t="shared" si="202"/>
        <v>304.0005821307123</v>
      </c>
      <c r="D256" s="27">
        <f t="shared" si="203"/>
        <v>672.89613619738543</v>
      </c>
      <c r="E256" s="27">
        <f t="shared" si="216"/>
        <v>103555.87488004666</v>
      </c>
      <c r="F256" s="27">
        <f t="shared" si="217"/>
        <v>125444.12511995321</v>
      </c>
      <c r="G256" s="27">
        <f t="shared" si="198"/>
        <v>487000.06123212748</v>
      </c>
      <c r="H256" s="27">
        <f t="shared" si="218"/>
        <v>0</v>
      </c>
      <c r="I256" s="27">
        <f t="shared" si="204"/>
        <v>122.41471526683307</v>
      </c>
      <c r="J256" s="27">
        <f t="shared" si="205"/>
        <v>367.24414580049921</v>
      </c>
      <c r="K256" s="27">
        <f t="shared" si="206"/>
        <v>220.34648748029954</v>
      </c>
      <c r="L256" s="27">
        <f t="shared" si="207"/>
        <v>97.931772213466459</v>
      </c>
      <c r="M256" s="7">
        <f t="shared" si="208"/>
        <v>1.6151829432224971</v>
      </c>
      <c r="N256" s="27">
        <f t="shared" si="261"/>
        <v>807.9371207610983</v>
      </c>
      <c r="O256" s="7">
        <f t="shared" si="209"/>
        <v>2.5788468825859141</v>
      </c>
      <c r="P256" s="27">
        <f t="shared" si="210"/>
        <v>4126.1550121374621</v>
      </c>
      <c r="Q256" s="27">
        <f t="shared" si="211"/>
        <v>3919.8472615305886</v>
      </c>
      <c r="R256" s="7">
        <f t="shared" si="212"/>
        <v>2.5788468825859141</v>
      </c>
      <c r="S256" s="27">
        <f t="shared" si="199"/>
        <v>590555.9361121743</v>
      </c>
      <c r="T256" s="27">
        <f t="shared" si="213"/>
        <v>2135.0134224413923</v>
      </c>
      <c r="U256" s="27">
        <f t="shared" si="219"/>
        <v>198954.52397990314</v>
      </c>
      <c r="V256" s="7">
        <f>-SUM(T$24:T256)/T$23</f>
        <v>16.980283050594636</v>
      </c>
      <c r="W256" s="27">
        <f t="shared" si="200"/>
        <v>0</v>
      </c>
      <c r="X256" s="27">
        <f t="shared" si="220"/>
        <v>185492.77445109957</v>
      </c>
      <c r="Y256" s="7">
        <f>-SUM(W$24:W256)/W$23</f>
        <v>15.899018028200768</v>
      </c>
      <c r="Z256" s="29"/>
      <c r="AA256" s="27">
        <f t="shared" si="221"/>
        <v>976.89671832809768</v>
      </c>
      <c r="AB256" s="27">
        <f t="shared" si="222"/>
        <v>304.0005821307123</v>
      </c>
      <c r="AC256" s="27">
        <f t="shared" si="223"/>
        <v>672.89613619738543</v>
      </c>
      <c r="AD256" s="27">
        <f t="shared" si="224"/>
        <v>103555.87488004666</v>
      </c>
      <c r="AE256" s="27">
        <f t="shared" si="225"/>
        <v>125444.12511995321</v>
      </c>
      <c r="AF256" s="27">
        <f t="shared" si="226"/>
        <v>487000.06123212748</v>
      </c>
      <c r="AG256" s="27">
        <f t="shared" si="227"/>
        <v>0</v>
      </c>
      <c r="AH256" s="27">
        <f t="shared" si="228"/>
        <v>122.41471526683307</v>
      </c>
      <c r="AI256" s="27">
        <f t="shared" si="229"/>
        <v>367.24414580049921</v>
      </c>
      <c r="AJ256" s="27">
        <f t="shared" si="230"/>
        <v>220.34648748029954</v>
      </c>
      <c r="AK256" s="27">
        <f t="shared" si="231"/>
        <v>97.931772213466459</v>
      </c>
      <c r="AL256" s="7">
        <f t="shared" si="232"/>
        <v>1.6151829432224971</v>
      </c>
      <c r="AM256" s="27">
        <f t="shared" si="262"/>
        <v>807.9371207610983</v>
      </c>
      <c r="AN256" s="7">
        <f t="shared" si="233"/>
        <v>2.5788468825859141</v>
      </c>
      <c r="AO256" s="27">
        <f t="shared" si="234"/>
        <v>4126.1550121374621</v>
      </c>
      <c r="AP256" s="27">
        <f t="shared" si="235"/>
        <v>3919.8472615305886</v>
      </c>
      <c r="AQ256" s="7">
        <f t="shared" si="236"/>
        <v>2.5788468825859141</v>
      </c>
      <c r="AR256" s="27">
        <f t="shared" si="237"/>
        <v>590555.9361121743</v>
      </c>
      <c r="AS256" s="27">
        <f t="shared" si="238"/>
        <v>2135.0134224413923</v>
      </c>
      <c r="AT256" s="27">
        <f t="shared" si="239"/>
        <v>198954.52397990314</v>
      </c>
      <c r="AU256" s="7">
        <f>-SUM(AS$24:AS256)/AS$23</f>
        <v>16.980283050594636</v>
      </c>
      <c r="AV256" s="27">
        <f t="shared" si="214"/>
        <v>0</v>
      </c>
      <c r="AW256" s="27">
        <f t="shared" si="240"/>
        <v>185492.77445109957</v>
      </c>
      <c r="AX256" s="7">
        <f>-SUM(AV$24:AV256)/AV$23</f>
        <v>15.899018028200768</v>
      </c>
      <c r="AY256" s="28"/>
      <c r="AZ256" s="27">
        <f t="shared" si="241"/>
        <v>976.89671832809768</v>
      </c>
      <c r="BA256" s="27">
        <f t="shared" si="242"/>
        <v>304.0005821307123</v>
      </c>
      <c r="BB256" s="27">
        <f t="shared" si="243"/>
        <v>672.89613619738543</v>
      </c>
      <c r="BC256" s="27">
        <f t="shared" si="244"/>
        <v>103555.87488004666</v>
      </c>
      <c r="BD256" s="27">
        <f t="shared" si="245"/>
        <v>125444.12511995321</v>
      </c>
      <c r="BE256" s="27">
        <f t="shared" si="246"/>
        <v>487000.06123212748</v>
      </c>
      <c r="BF256" s="27">
        <f t="shared" si="247"/>
        <v>0</v>
      </c>
      <c r="BG256" s="27">
        <f t="shared" si="248"/>
        <v>122.41471526683307</v>
      </c>
      <c r="BH256" s="27">
        <f t="shared" si="249"/>
        <v>367.24414580049921</v>
      </c>
      <c r="BI256" s="27">
        <f t="shared" si="250"/>
        <v>220.34648748029954</v>
      </c>
      <c r="BJ256" s="27">
        <f t="shared" si="251"/>
        <v>97.931772213466459</v>
      </c>
      <c r="BK256" s="7">
        <f t="shared" si="252"/>
        <v>1.6151829432224971</v>
      </c>
      <c r="BL256" s="27">
        <f t="shared" si="263"/>
        <v>807.9371207610983</v>
      </c>
      <c r="BM256" s="7">
        <f t="shared" si="253"/>
        <v>2.5788468825859141</v>
      </c>
      <c r="BN256" s="27">
        <f t="shared" si="254"/>
        <v>4126.1550121374621</v>
      </c>
      <c r="BO256" s="27">
        <f t="shared" si="255"/>
        <v>3919.8472615305886</v>
      </c>
      <c r="BP256" s="7">
        <f t="shared" si="256"/>
        <v>2.5788468825859141</v>
      </c>
      <c r="BQ256" s="27">
        <f t="shared" si="257"/>
        <v>590555.9361121743</v>
      </c>
      <c r="BR256" s="27">
        <f t="shared" si="258"/>
        <v>2135.0134224413923</v>
      </c>
      <c r="BS256" s="27">
        <f t="shared" si="259"/>
        <v>198954.52397990314</v>
      </c>
      <c r="BT256" s="7">
        <f>-SUM(BR$24:BR256)/BR$23</f>
        <v>16.980283050594636</v>
      </c>
      <c r="BU256" s="27">
        <f t="shared" si="215"/>
        <v>0</v>
      </c>
      <c r="BV256" s="27">
        <f t="shared" si="260"/>
        <v>185492.77445109957</v>
      </c>
      <c r="BW256" s="7">
        <f>-SUM(BU$24:BU256)/BU$23</f>
        <v>15.899018028200768</v>
      </c>
      <c r="BX256" s="14"/>
      <c r="BY256" s="3"/>
      <c r="BZ256" s="3"/>
      <c r="CA256" s="3"/>
      <c r="CB256" s="3"/>
      <c r="CC256" s="3"/>
      <c r="CD256" s="3"/>
      <c r="CE256" s="3"/>
      <c r="CF256" s="3"/>
      <c r="CG256" s="3"/>
      <c r="CH256" s="3"/>
      <c r="CI256" s="3"/>
      <c r="CJ256" s="3"/>
      <c r="CK256" s="3"/>
      <c r="CL256" s="3"/>
      <c r="CM256" s="3"/>
      <c r="CN256" s="3"/>
      <c r="CO256" s="3"/>
    </row>
    <row r="257" spans="1:93" x14ac:dyDescent="0.25">
      <c r="A257" s="23">
        <v>234</v>
      </c>
      <c r="B257" s="27">
        <f t="shared" si="201"/>
        <v>976.89671832809768</v>
      </c>
      <c r="C257" s="27">
        <f t="shared" si="202"/>
        <v>302.03796840013661</v>
      </c>
      <c r="D257" s="27">
        <f t="shared" si="203"/>
        <v>674.85874992796118</v>
      </c>
      <c r="E257" s="27">
        <f t="shared" si="216"/>
        <v>102881.01613011869</v>
      </c>
      <c r="F257" s="27">
        <f t="shared" si="217"/>
        <v>126118.98386988118</v>
      </c>
      <c r="G257" s="27">
        <f t="shared" si="198"/>
        <v>490080.91796694475</v>
      </c>
      <c r="H257" s="27">
        <f t="shared" si="218"/>
        <v>0</v>
      </c>
      <c r="I257" s="27">
        <f t="shared" si="204"/>
        <v>122.66686953730216</v>
      </c>
      <c r="J257" s="27">
        <f t="shared" si="205"/>
        <v>368.0006086119065</v>
      </c>
      <c r="K257" s="27">
        <f t="shared" si="206"/>
        <v>220.80036516714392</v>
      </c>
      <c r="L257" s="27">
        <f t="shared" si="207"/>
        <v>98.133495629841732</v>
      </c>
      <c r="M257" s="7">
        <f t="shared" si="208"/>
        <v>1.6185099556313782</v>
      </c>
      <c r="N257" s="27">
        <f t="shared" si="261"/>
        <v>809.60133894619435</v>
      </c>
      <c r="O257" s="7">
        <f t="shared" si="209"/>
        <v>2.5893534240046447</v>
      </c>
      <c r="P257" s="27">
        <f t="shared" si="210"/>
        <v>4142.9654784074319</v>
      </c>
      <c r="Q257" s="27">
        <f t="shared" si="211"/>
        <v>3935.8172044870603</v>
      </c>
      <c r="R257" s="7">
        <f t="shared" si="212"/>
        <v>2.5893534240046447</v>
      </c>
      <c r="S257" s="27">
        <f t="shared" si="199"/>
        <v>592961.93409706361</v>
      </c>
      <c r="T257" s="27">
        <f t="shared" si="213"/>
        <v>2149.3191472127683</v>
      </c>
      <c r="U257" s="27">
        <f t="shared" si="219"/>
        <v>201103.84312711592</v>
      </c>
      <c r="V257" s="7">
        <f>-SUM(T$24:T257)/T$23</f>
        <v>17.152919126675982</v>
      </c>
      <c r="W257" s="27">
        <f t="shared" si="200"/>
        <v>0</v>
      </c>
      <c r="X257" s="27">
        <f t="shared" si="220"/>
        <v>185492.77445109957</v>
      </c>
      <c r="Y257" s="7">
        <f>-SUM(W$24:W257)/W$23</f>
        <v>15.899018028200768</v>
      </c>
      <c r="Z257" s="29"/>
      <c r="AA257" s="27">
        <f t="shared" si="221"/>
        <v>976.89671832809768</v>
      </c>
      <c r="AB257" s="27">
        <f t="shared" si="222"/>
        <v>302.03796840013661</v>
      </c>
      <c r="AC257" s="27">
        <f t="shared" si="223"/>
        <v>674.85874992796118</v>
      </c>
      <c r="AD257" s="27">
        <f t="shared" si="224"/>
        <v>102881.01613011869</v>
      </c>
      <c r="AE257" s="27">
        <f t="shared" si="225"/>
        <v>126118.98386988118</v>
      </c>
      <c r="AF257" s="27">
        <f t="shared" si="226"/>
        <v>490080.91796694475</v>
      </c>
      <c r="AG257" s="27">
        <f t="shared" si="227"/>
        <v>0</v>
      </c>
      <c r="AH257" s="27">
        <f t="shared" si="228"/>
        <v>122.66686953730216</v>
      </c>
      <c r="AI257" s="27">
        <f t="shared" si="229"/>
        <v>368.0006086119065</v>
      </c>
      <c r="AJ257" s="27">
        <f t="shared" si="230"/>
        <v>220.80036516714392</v>
      </c>
      <c r="AK257" s="27">
        <f t="shared" si="231"/>
        <v>98.133495629841732</v>
      </c>
      <c r="AL257" s="7">
        <f t="shared" si="232"/>
        <v>1.6185099556313782</v>
      </c>
      <c r="AM257" s="27">
        <f t="shared" si="262"/>
        <v>809.60133894619435</v>
      </c>
      <c r="AN257" s="7">
        <f t="shared" si="233"/>
        <v>2.5893534240046447</v>
      </c>
      <c r="AO257" s="27">
        <f t="shared" si="234"/>
        <v>4142.9654784074319</v>
      </c>
      <c r="AP257" s="27">
        <f t="shared" si="235"/>
        <v>3935.8172044870603</v>
      </c>
      <c r="AQ257" s="7">
        <f t="shared" si="236"/>
        <v>2.5893534240046447</v>
      </c>
      <c r="AR257" s="27">
        <f t="shared" si="237"/>
        <v>592961.93409706361</v>
      </c>
      <c r="AS257" s="27">
        <f t="shared" si="238"/>
        <v>2149.3191472127683</v>
      </c>
      <c r="AT257" s="27">
        <f t="shared" si="239"/>
        <v>201103.84312711592</v>
      </c>
      <c r="AU257" s="7">
        <f>-SUM(AS$24:AS257)/AS$23</f>
        <v>17.152919126675982</v>
      </c>
      <c r="AV257" s="27">
        <f t="shared" si="214"/>
        <v>0</v>
      </c>
      <c r="AW257" s="27">
        <f t="shared" si="240"/>
        <v>185492.77445109957</v>
      </c>
      <c r="AX257" s="7">
        <f>-SUM(AV$24:AV257)/AV$23</f>
        <v>15.899018028200768</v>
      </c>
      <c r="AY257" s="28"/>
      <c r="AZ257" s="27">
        <f t="shared" si="241"/>
        <v>976.89671832809768</v>
      </c>
      <c r="BA257" s="27">
        <f t="shared" si="242"/>
        <v>302.03796840013661</v>
      </c>
      <c r="BB257" s="27">
        <f t="shared" si="243"/>
        <v>674.85874992796118</v>
      </c>
      <c r="BC257" s="27">
        <f t="shared" si="244"/>
        <v>102881.01613011869</v>
      </c>
      <c r="BD257" s="27">
        <f t="shared" si="245"/>
        <v>126118.98386988118</v>
      </c>
      <c r="BE257" s="27">
        <f t="shared" si="246"/>
        <v>490080.91796694475</v>
      </c>
      <c r="BF257" s="27">
        <f t="shared" si="247"/>
        <v>0</v>
      </c>
      <c r="BG257" s="27">
        <f t="shared" si="248"/>
        <v>122.66686953730216</v>
      </c>
      <c r="BH257" s="27">
        <f t="shared" si="249"/>
        <v>368.0006086119065</v>
      </c>
      <c r="BI257" s="27">
        <f t="shared" si="250"/>
        <v>220.80036516714392</v>
      </c>
      <c r="BJ257" s="27">
        <f t="shared" si="251"/>
        <v>98.133495629841732</v>
      </c>
      <c r="BK257" s="7">
        <f t="shared" si="252"/>
        <v>1.6185099556313782</v>
      </c>
      <c r="BL257" s="27">
        <f t="shared" si="263"/>
        <v>809.60133894619435</v>
      </c>
      <c r="BM257" s="7">
        <f t="shared" si="253"/>
        <v>2.5893534240046447</v>
      </c>
      <c r="BN257" s="27">
        <f t="shared" si="254"/>
        <v>4142.9654784074319</v>
      </c>
      <c r="BO257" s="27">
        <f t="shared" si="255"/>
        <v>3935.8172044870603</v>
      </c>
      <c r="BP257" s="7">
        <f t="shared" si="256"/>
        <v>2.5893534240046447</v>
      </c>
      <c r="BQ257" s="27">
        <f t="shared" si="257"/>
        <v>592961.93409706361</v>
      </c>
      <c r="BR257" s="27">
        <f t="shared" si="258"/>
        <v>2149.3191472127683</v>
      </c>
      <c r="BS257" s="27">
        <f t="shared" si="259"/>
        <v>201103.84312711592</v>
      </c>
      <c r="BT257" s="7">
        <f>-SUM(BR$24:BR257)/BR$23</f>
        <v>17.152919126675982</v>
      </c>
      <c r="BU257" s="27">
        <f t="shared" si="215"/>
        <v>0</v>
      </c>
      <c r="BV257" s="27">
        <f t="shared" si="260"/>
        <v>185492.77445109957</v>
      </c>
      <c r="BW257" s="7">
        <f>-SUM(BU$24:BU257)/BU$23</f>
        <v>15.899018028200768</v>
      </c>
      <c r="BX257" s="14"/>
      <c r="BY257" s="3"/>
      <c r="BZ257" s="3"/>
      <c r="CA257" s="3"/>
      <c r="CB257" s="3"/>
      <c r="CC257" s="3"/>
      <c r="CD257" s="3"/>
      <c r="CE257" s="3"/>
      <c r="CF257" s="3"/>
      <c r="CG257" s="3"/>
      <c r="CH257" s="3"/>
      <c r="CI257" s="3"/>
      <c r="CJ257" s="3"/>
      <c r="CK257" s="3"/>
      <c r="CL257" s="3"/>
      <c r="CM257" s="3"/>
      <c r="CN257" s="3"/>
      <c r="CO257" s="3"/>
    </row>
    <row r="258" spans="1:93" x14ac:dyDescent="0.25">
      <c r="A258" s="23">
        <v>235</v>
      </c>
      <c r="B258" s="27">
        <f t="shared" si="201"/>
        <v>976.89671832809768</v>
      </c>
      <c r="C258" s="27">
        <f t="shared" si="202"/>
        <v>300.06963037951334</v>
      </c>
      <c r="D258" s="27">
        <f t="shared" si="203"/>
        <v>676.82708794858434</v>
      </c>
      <c r="E258" s="27">
        <f t="shared" si="216"/>
        <v>102204.18904217011</v>
      </c>
      <c r="F258" s="27">
        <f t="shared" si="217"/>
        <v>126795.81095782976</v>
      </c>
      <c r="G258" s="27">
        <f t="shared" si="198"/>
        <v>493173.54537339648</v>
      </c>
      <c r="H258" s="27">
        <f t="shared" si="218"/>
        <v>0</v>
      </c>
      <c r="I258" s="27">
        <f t="shared" si="204"/>
        <v>122.91954320428317</v>
      </c>
      <c r="J258" s="27">
        <f t="shared" si="205"/>
        <v>368.75862961284952</v>
      </c>
      <c r="K258" s="27">
        <f t="shared" si="206"/>
        <v>221.25517776770971</v>
      </c>
      <c r="L258" s="27">
        <f t="shared" si="207"/>
        <v>98.335634563426538</v>
      </c>
      <c r="M258" s="7">
        <f t="shared" si="208"/>
        <v>1.6218438211410893</v>
      </c>
      <c r="N258" s="27">
        <f t="shared" si="261"/>
        <v>811.26898514826894</v>
      </c>
      <c r="O258" s="7">
        <f t="shared" si="209"/>
        <v>2.5999027703736535</v>
      </c>
      <c r="P258" s="27">
        <f t="shared" si="210"/>
        <v>4159.8444325978453</v>
      </c>
      <c r="Q258" s="27">
        <f t="shared" si="211"/>
        <v>3951.8522109679529</v>
      </c>
      <c r="R258" s="7">
        <f t="shared" si="212"/>
        <v>2.5999027703736535</v>
      </c>
      <c r="S258" s="27">
        <f t="shared" si="199"/>
        <v>595377.73441556667</v>
      </c>
      <c r="T258" s="27">
        <f t="shared" si="213"/>
        <v>2163.6865074915868</v>
      </c>
      <c r="U258" s="27">
        <f t="shared" si="219"/>
        <v>203267.52963460752</v>
      </c>
      <c r="V258" s="7">
        <f>-SUM(T$24:T258)/T$23</f>
        <v>17.326709207599002</v>
      </c>
      <c r="W258" s="27">
        <f t="shared" si="200"/>
        <v>0</v>
      </c>
      <c r="X258" s="27">
        <f t="shared" si="220"/>
        <v>185492.77445109957</v>
      </c>
      <c r="Y258" s="7">
        <f>-SUM(W$24:W258)/W$23</f>
        <v>15.899018028200768</v>
      </c>
      <c r="Z258" s="29"/>
      <c r="AA258" s="27">
        <f t="shared" si="221"/>
        <v>976.89671832809768</v>
      </c>
      <c r="AB258" s="27">
        <f t="shared" si="222"/>
        <v>300.06963037951334</v>
      </c>
      <c r="AC258" s="27">
        <f t="shared" si="223"/>
        <v>676.82708794858434</v>
      </c>
      <c r="AD258" s="27">
        <f t="shared" si="224"/>
        <v>102204.18904217011</v>
      </c>
      <c r="AE258" s="27">
        <f t="shared" si="225"/>
        <v>126795.81095782976</v>
      </c>
      <c r="AF258" s="27">
        <f t="shared" si="226"/>
        <v>493173.54537339648</v>
      </c>
      <c r="AG258" s="27">
        <f t="shared" si="227"/>
        <v>0</v>
      </c>
      <c r="AH258" s="27">
        <f t="shared" si="228"/>
        <v>122.91954320428317</v>
      </c>
      <c r="AI258" s="27">
        <f t="shared" si="229"/>
        <v>368.75862961284952</v>
      </c>
      <c r="AJ258" s="27">
        <f t="shared" si="230"/>
        <v>221.25517776770971</v>
      </c>
      <c r="AK258" s="27">
        <f t="shared" si="231"/>
        <v>98.335634563426538</v>
      </c>
      <c r="AL258" s="7">
        <f t="shared" si="232"/>
        <v>1.6218438211410893</v>
      </c>
      <c r="AM258" s="27">
        <f t="shared" si="262"/>
        <v>811.26898514826894</v>
      </c>
      <c r="AN258" s="7">
        <f t="shared" si="233"/>
        <v>2.5999027703736535</v>
      </c>
      <c r="AO258" s="27">
        <f t="shared" si="234"/>
        <v>4159.8444325978453</v>
      </c>
      <c r="AP258" s="27">
        <f t="shared" si="235"/>
        <v>3951.8522109679529</v>
      </c>
      <c r="AQ258" s="7">
        <f t="shared" si="236"/>
        <v>2.5999027703736535</v>
      </c>
      <c r="AR258" s="27">
        <f t="shared" si="237"/>
        <v>595377.73441556667</v>
      </c>
      <c r="AS258" s="27">
        <f t="shared" si="238"/>
        <v>2163.6865074915868</v>
      </c>
      <c r="AT258" s="27">
        <f t="shared" si="239"/>
        <v>203267.52963460752</v>
      </c>
      <c r="AU258" s="7">
        <f>-SUM(AS$24:AS258)/AS$23</f>
        <v>17.326709207599002</v>
      </c>
      <c r="AV258" s="27">
        <f t="shared" si="214"/>
        <v>0</v>
      </c>
      <c r="AW258" s="27">
        <f t="shared" si="240"/>
        <v>185492.77445109957</v>
      </c>
      <c r="AX258" s="7">
        <f>-SUM(AV$24:AV258)/AV$23</f>
        <v>15.899018028200768</v>
      </c>
      <c r="AY258" s="28"/>
      <c r="AZ258" s="27">
        <f t="shared" si="241"/>
        <v>976.89671832809768</v>
      </c>
      <c r="BA258" s="27">
        <f t="shared" si="242"/>
        <v>300.06963037951334</v>
      </c>
      <c r="BB258" s="27">
        <f t="shared" si="243"/>
        <v>676.82708794858434</v>
      </c>
      <c r="BC258" s="27">
        <f t="shared" si="244"/>
        <v>102204.18904217011</v>
      </c>
      <c r="BD258" s="27">
        <f t="shared" si="245"/>
        <v>126795.81095782976</v>
      </c>
      <c r="BE258" s="27">
        <f t="shared" si="246"/>
        <v>493173.54537339648</v>
      </c>
      <c r="BF258" s="27">
        <f t="shared" si="247"/>
        <v>0</v>
      </c>
      <c r="BG258" s="27">
        <f t="shared" si="248"/>
        <v>122.91954320428317</v>
      </c>
      <c r="BH258" s="27">
        <f t="shared" si="249"/>
        <v>368.75862961284952</v>
      </c>
      <c r="BI258" s="27">
        <f t="shared" si="250"/>
        <v>221.25517776770971</v>
      </c>
      <c r="BJ258" s="27">
        <f t="shared" si="251"/>
        <v>98.335634563426538</v>
      </c>
      <c r="BK258" s="7">
        <f t="shared" si="252"/>
        <v>1.6218438211410893</v>
      </c>
      <c r="BL258" s="27">
        <f t="shared" si="263"/>
        <v>811.26898514826894</v>
      </c>
      <c r="BM258" s="7">
        <f t="shared" si="253"/>
        <v>2.5999027703736535</v>
      </c>
      <c r="BN258" s="27">
        <f t="shared" si="254"/>
        <v>4159.8444325978453</v>
      </c>
      <c r="BO258" s="27">
        <f t="shared" si="255"/>
        <v>3951.8522109679529</v>
      </c>
      <c r="BP258" s="7">
        <f t="shared" si="256"/>
        <v>2.5999027703736535</v>
      </c>
      <c r="BQ258" s="27">
        <f t="shared" si="257"/>
        <v>595377.73441556667</v>
      </c>
      <c r="BR258" s="27">
        <f t="shared" si="258"/>
        <v>2163.6865074915868</v>
      </c>
      <c r="BS258" s="27">
        <f t="shared" si="259"/>
        <v>203267.52963460752</v>
      </c>
      <c r="BT258" s="7">
        <f>-SUM(BR$24:BR258)/BR$23</f>
        <v>17.326709207599002</v>
      </c>
      <c r="BU258" s="27">
        <f t="shared" si="215"/>
        <v>0</v>
      </c>
      <c r="BV258" s="27">
        <f t="shared" si="260"/>
        <v>185492.77445109957</v>
      </c>
      <c r="BW258" s="7">
        <f>-SUM(BU$24:BU258)/BU$23</f>
        <v>15.899018028200768</v>
      </c>
      <c r="BX258" s="14"/>
      <c r="BY258" s="3"/>
      <c r="BZ258" s="3"/>
      <c r="CA258" s="3"/>
      <c r="CB258" s="3"/>
      <c r="CC258" s="3"/>
      <c r="CD258" s="3"/>
      <c r="CE258" s="3"/>
      <c r="CF258" s="3"/>
      <c r="CG258" s="3"/>
      <c r="CH258" s="3"/>
      <c r="CI258" s="3"/>
      <c r="CJ258" s="3"/>
      <c r="CK258" s="3"/>
      <c r="CL258" s="3"/>
      <c r="CM258" s="3"/>
      <c r="CN258" s="3"/>
      <c r="CO258" s="3"/>
    </row>
    <row r="259" spans="1:93" x14ac:dyDescent="0.25">
      <c r="A259" s="23">
        <v>236</v>
      </c>
      <c r="B259" s="27">
        <f t="shared" si="201"/>
        <v>976.89671832809768</v>
      </c>
      <c r="C259" s="27">
        <f t="shared" si="202"/>
        <v>298.09555137299668</v>
      </c>
      <c r="D259" s="27">
        <f t="shared" si="203"/>
        <v>678.80116695510105</v>
      </c>
      <c r="E259" s="27">
        <f t="shared" si="216"/>
        <v>101525.387875215</v>
      </c>
      <c r="F259" s="27">
        <f t="shared" si="217"/>
        <v>127474.61212478486</v>
      </c>
      <c r="G259" s="27">
        <f t="shared" si="198"/>
        <v>496277.98912838858</v>
      </c>
      <c r="H259" s="27">
        <f t="shared" si="218"/>
        <v>0</v>
      </c>
      <c r="I259" s="27">
        <f t="shared" si="204"/>
        <v>123.17273733764785</v>
      </c>
      <c r="J259" s="27">
        <f t="shared" si="205"/>
        <v>369.51821201294354</v>
      </c>
      <c r="K259" s="27">
        <f t="shared" si="206"/>
        <v>221.71092720776613</v>
      </c>
      <c r="L259" s="27">
        <f t="shared" si="207"/>
        <v>98.538189870118273</v>
      </c>
      <c r="M259" s="7">
        <f t="shared" si="208"/>
        <v>1.625184553867896</v>
      </c>
      <c r="N259" s="27">
        <f t="shared" si="261"/>
        <v>812.9400664284758</v>
      </c>
      <c r="O259" s="7">
        <f t="shared" si="209"/>
        <v>2.6104950960856059</v>
      </c>
      <c r="P259" s="27">
        <f t="shared" si="210"/>
        <v>4176.7921537369693</v>
      </c>
      <c r="Q259" s="27">
        <f t="shared" si="211"/>
        <v>3967.9525460501209</v>
      </c>
      <c r="R259" s="7">
        <f t="shared" si="212"/>
        <v>2.6104950960856059</v>
      </c>
      <c r="S259" s="27">
        <f t="shared" si="199"/>
        <v>597803.37700360373</v>
      </c>
      <c r="T259" s="27">
        <f t="shared" si="213"/>
        <v>2178.1157612935476</v>
      </c>
      <c r="U259" s="27">
        <f t="shared" si="219"/>
        <v>205445.64539590105</v>
      </c>
      <c r="V259" s="7">
        <f>-SUM(T$24:T259)/T$23</f>
        <v>17.501658264731013</v>
      </c>
      <c r="W259" s="27">
        <f t="shared" si="200"/>
        <v>0</v>
      </c>
      <c r="X259" s="27">
        <f t="shared" si="220"/>
        <v>185492.77445109957</v>
      </c>
      <c r="Y259" s="7">
        <f>-SUM(W$24:W259)/W$23</f>
        <v>15.899018028200768</v>
      </c>
      <c r="Z259" s="29"/>
      <c r="AA259" s="27">
        <f t="shared" si="221"/>
        <v>976.89671832809768</v>
      </c>
      <c r="AB259" s="27">
        <f t="shared" si="222"/>
        <v>298.09555137299668</v>
      </c>
      <c r="AC259" s="27">
        <f t="shared" si="223"/>
        <v>678.80116695510105</v>
      </c>
      <c r="AD259" s="27">
        <f t="shared" si="224"/>
        <v>101525.387875215</v>
      </c>
      <c r="AE259" s="27">
        <f t="shared" si="225"/>
        <v>127474.61212478486</v>
      </c>
      <c r="AF259" s="27">
        <f t="shared" si="226"/>
        <v>496277.98912838858</v>
      </c>
      <c r="AG259" s="27">
        <f t="shared" si="227"/>
        <v>0</v>
      </c>
      <c r="AH259" s="27">
        <f t="shared" si="228"/>
        <v>123.17273733764785</v>
      </c>
      <c r="AI259" s="27">
        <f t="shared" si="229"/>
        <v>369.51821201294354</v>
      </c>
      <c r="AJ259" s="27">
        <f t="shared" si="230"/>
        <v>221.71092720776613</v>
      </c>
      <c r="AK259" s="27">
        <f t="shared" si="231"/>
        <v>98.538189870118273</v>
      </c>
      <c r="AL259" s="7">
        <f t="shared" si="232"/>
        <v>1.625184553867896</v>
      </c>
      <c r="AM259" s="27">
        <f t="shared" si="262"/>
        <v>812.9400664284758</v>
      </c>
      <c r="AN259" s="7">
        <f t="shared" si="233"/>
        <v>2.6104950960856059</v>
      </c>
      <c r="AO259" s="27">
        <f t="shared" si="234"/>
        <v>4176.7921537369693</v>
      </c>
      <c r="AP259" s="27">
        <f t="shared" si="235"/>
        <v>3967.9525460501209</v>
      </c>
      <c r="AQ259" s="7">
        <f t="shared" si="236"/>
        <v>2.6104950960856059</v>
      </c>
      <c r="AR259" s="27">
        <f t="shared" si="237"/>
        <v>597803.37700360373</v>
      </c>
      <c r="AS259" s="27">
        <f t="shared" si="238"/>
        <v>2178.1157612935476</v>
      </c>
      <c r="AT259" s="27">
        <f t="shared" si="239"/>
        <v>205445.64539590105</v>
      </c>
      <c r="AU259" s="7">
        <f>-SUM(AS$24:AS259)/AS$23</f>
        <v>17.501658264731013</v>
      </c>
      <c r="AV259" s="27">
        <f t="shared" si="214"/>
        <v>0</v>
      </c>
      <c r="AW259" s="27">
        <f t="shared" si="240"/>
        <v>185492.77445109957</v>
      </c>
      <c r="AX259" s="7">
        <f>-SUM(AV$24:AV259)/AV$23</f>
        <v>15.899018028200768</v>
      </c>
      <c r="AY259" s="28"/>
      <c r="AZ259" s="27">
        <f t="shared" si="241"/>
        <v>976.89671832809768</v>
      </c>
      <c r="BA259" s="27">
        <f t="shared" si="242"/>
        <v>298.09555137299668</v>
      </c>
      <c r="BB259" s="27">
        <f t="shared" si="243"/>
        <v>678.80116695510105</v>
      </c>
      <c r="BC259" s="27">
        <f t="shared" si="244"/>
        <v>101525.387875215</v>
      </c>
      <c r="BD259" s="27">
        <f t="shared" si="245"/>
        <v>127474.61212478486</v>
      </c>
      <c r="BE259" s="27">
        <f t="shared" si="246"/>
        <v>496277.98912838858</v>
      </c>
      <c r="BF259" s="27">
        <f t="shared" si="247"/>
        <v>0</v>
      </c>
      <c r="BG259" s="27">
        <f t="shared" si="248"/>
        <v>123.17273733764785</v>
      </c>
      <c r="BH259" s="27">
        <f t="shared" si="249"/>
        <v>369.51821201294354</v>
      </c>
      <c r="BI259" s="27">
        <f t="shared" si="250"/>
        <v>221.71092720776613</v>
      </c>
      <c r="BJ259" s="27">
        <f t="shared" si="251"/>
        <v>98.538189870118273</v>
      </c>
      <c r="BK259" s="7">
        <f t="shared" si="252"/>
        <v>1.625184553867896</v>
      </c>
      <c r="BL259" s="27">
        <f t="shared" si="263"/>
        <v>812.9400664284758</v>
      </c>
      <c r="BM259" s="7">
        <f t="shared" si="253"/>
        <v>2.6104950960856059</v>
      </c>
      <c r="BN259" s="27">
        <f t="shared" si="254"/>
        <v>4176.7921537369693</v>
      </c>
      <c r="BO259" s="27">
        <f t="shared" si="255"/>
        <v>3967.9525460501209</v>
      </c>
      <c r="BP259" s="7">
        <f t="shared" si="256"/>
        <v>2.6104950960856059</v>
      </c>
      <c r="BQ259" s="27">
        <f t="shared" si="257"/>
        <v>597803.37700360373</v>
      </c>
      <c r="BR259" s="27">
        <f t="shared" si="258"/>
        <v>2178.1157612935476</v>
      </c>
      <c r="BS259" s="27">
        <f t="shared" si="259"/>
        <v>205445.64539590105</v>
      </c>
      <c r="BT259" s="7">
        <f>-SUM(BR$24:BR259)/BR$23</f>
        <v>17.501658264731013</v>
      </c>
      <c r="BU259" s="27">
        <f t="shared" si="215"/>
        <v>0</v>
      </c>
      <c r="BV259" s="27">
        <f t="shared" si="260"/>
        <v>185492.77445109957</v>
      </c>
      <c r="BW259" s="7">
        <f>-SUM(BU$24:BU259)/BU$23</f>
        <v>15.899018028200768</v>
      </c>
      <c r="BX259" s="14"/>
      <c r="BY259" s="3"/>
      <c r="BZ259" s="3"/>
      <c r="CA259" s="3"/>
      <c r="CB259" s="3"/>
      <c r="CC259" s="3"/>
      <c r="CD259" s="3"/>
      <c r="CE259" s="3"/>
      <c r="CF259" s="3"/>
      <c r="CG259" s="3"/>
      <c r="CH259" s="3"/>
      <c r="CI259" s="3"/>
      <c r="CJ259" s="3"/>
      <c r="CK259" s="3"/>
      <c r="CL259" s="3"/>
      <c r="CM259" s="3"/>
      <c r="CN259" s="3"/>
      <c r="CO259" s="3"/>
    </row>
    <row r="260" spans="1:93" x14ac:dyDescent="0.25">
      <c r="A260" s="23">
        <v>237</v>
      </c>
      <c r="B260" s="27">
        <f t="shared" si="201"/>
        <v>976.89671832809768</v>
      </c>
      <c r="C260" s="27">
        <f t="shared" si="202"/>
        <v>296.11571463604429</v>
      </c>
      <c r="D260" s="27">
        <f t="shared" si="203"/>
        <v>680.78100369205345</v>
      </c>
      <c r="E260" s="27">
        <f t="shared" si="216"/>
        <v>100844.60687152295</v>
      </c>
      <c r="F260" s="27">
        <f t="shared" si="217"/>
        <v>128155.39312847692</v>
      </c>
      <c r="G260" s="27">
        <f t="shared" si="198"/>
        <v>499394.29508827638</v>
      </c>
      <c r="H260" s="27">
        <f t="shared" si="218"/>
        <v>0</v>
      </c>
      <c r="I260" s="27">
        <f t="shared" si="204"/>
        <v>123.42645300947174</v>
      </c>
      <c r="J260" s="27">
        <f t="shared" si="205"/>
        <v>370.27935902841523</v>
      </c>
      <c r="K260" s="27">
        <f t="shared" si="206"/>
        <v>222.16761541704915</v>
      </c>
      <c r="L260" s="27">
        <f t="shared" si="207"/>
        <v>98.741162407577391</v>
      </c>
      <c r="M260" s="7">
        <f t="shared" si="208"/>
        <v>1.6285321679571412</v>
      </c>
      <c r="N260" s="27">
        <f t="shared" si="261"/>
        <v>814.61458986251341</v>
      </c>
      <c r="O260" s="7">
        <f t="shared" si="209"/>
        <v>2.6211305762436656</v>
      </c>
      <c r="P260" s="27">
        <f t="shared" si="210"/>
        <v>4193.8089219898648</v>
      </c>
      <c r="Q260" s="27">
        <f t="shared" si="211"/>
        <v>3984.1184758903714</v>
      </c>
      <c r="R260" s="7">
        <f t="shared" si="212"/>
        <v>2.6211305762436656</v>
      </c>
      <c r="S260" s="27">
        <f t="shared" si="199"/>
        <v>600238.90195979946</v>
      </c>
      <c r="T260" s="27">
        <f t="shared" si="213"/>
        <v>2192.6071676997608</v>
      </c>
      <c r="U260" s="27">
        <f t="shared" si="219"/>
        <v>207638.25256360081</v>
      </c>
      <c r="V260" s="7">
        <f>-SUM(T$24:T260)/T$23</f>
        <v>17.677771290249066</v>
      </c>
      <c r="W260" s="27">
        <f t="shared" si="200"/>
        <v>0</v>
      </c>
      <c r="X260" s="27">
        <f t="shared" si="220"/>
        <v>185492.77445109957</v>
      </c>
      <c r="Y260" s="7">
        <f>-SUM(W$24:W260)/W$23</f>
        <v>15.899018028200768</v>
      </c>
      <c r="Z260" s="29"/>
      <c r="AA260" s="27">
        <f t="shared" si="221"/>
        <v>976.89671832809768</v>
      </c>
      <c r="AB260" s="27">
        <f t="shared" si="222"/>
        <v>296.11571463604429</v>
      </c>
      <c r="AC260" s="27">
        <f t="shared" si="223"/>
        <v>680.78100369205345</v>
      </c>
      <c r="AD260" s="27">
        <f t="shared" si="224"/>
        <v>100844.60687152295</v>
      </c>
      <c r="AE260" s="27">
        <f t="shared" si="225"/>
        <v>128155.39312847692</v>
      </c>
      <c r="AF260" s="27">
        <f t="shared" si="226"/>
        <v>499394.29508827638</v>
      </c>
      <c r="AG260" s="27">
        <f t="shared" si="227"/>
        <v>0</v>
      </c>
      <c r="AH260" s="27">
        <f t="shared" si="228"/>
        <v>123.42645300947174</v>
      </c>
      <c r="AI260" s="27">
        <f t="shared" si="229"/>
        <v>370.27935902841523</v>
      </c>
      <c r="AJ260" s="27">
        <f t="shared" si="230"/>
        <v>222.16761541704915</v>
      </c>
      <c r="AK260" s="27">
        <f t="shared" si="231"/>
        <v>98.741162407577391</v>
      </c>
      <c r="AL260" s="7">
        <f t="shared" si="232"/>
        <v>1.6285321679571412</v>
      </c>
      <c r="AM260" s="27">
        <f t="shared" si="262"/>
        <v>814.61458986251341</v>
      </c>
      <c r="AN260" s="7">
        <f t="shared" si="233"/>
        <v>2.6211305762436656</v>
      </c>
      <c r="AO260" s="27">
        <f t="shared" si="234"/>
        <v>4193.8089219898648</v>
      </c>
      <c r="AP260" s="27">
        <f t="shared" si="235"/>
        <v>3984.1184758903714</v>
      </c>
      <c r="AQ260" s="7">
        <f t="shared" si="236"/>
        <v>2.6211305762436656</v>
      </c>
      <c r="AR260" s="27">
        <f t="shared" si="237"/>
        <v>600238.90195979946</v>
      </c>
      <c r="AS260" s="27">
        <f t="shared" si="238"/>
        <v>2192.6071676997608</v>
      </c>
      <c r="AT260" s="27">
        <f t="shared" si="239"/>
        <v>207638.25256360081</v>
      </c>
      <c r="AU260" s="7">
        <f>-SUM(AS$24:AS260)/AS$23</f>
        <v>17.677771290249066</v>
      </c>
      <c r="AV260" s="27">
        <f t="shared" si="214"/>
        <v>0</v>
      </c>
      <c r="AW260" s="27">
        <f t="shared" si="240"/>
        <v>185492.77445109957</v>
      </c>
      <c r="AX260" s="7">
        <f>-SUM(AV$24:AV260)/AV$23</f>
        <v>15.899018028200768</v>
      </c>
      <c r="AY260" s="28"/>
      <c r="AZ260" s="27">
        <f t="shared" si="241"/>
        <v>976.89671832809768</v>
      </c>
      <c r="BA260" s="27">
        <f t="shared" si="242"/>
        <v>296.11571463604429</v>
      </c>
      <c r="BB260" s="27">
        <f t="shared" si="243"/>
        <v>680.78100369205345</v>
      </c>
      <c r="BC260" s="27">
        <f t="shared" si="244"/>
        <v>100844.60687152295</v>
      </c>
      <c r="BD260" s="27">
        <f t="shared" si="245"/>
        <v>128155.39312847692</v>
      </c>
      <c r="BE260" s="27">
        <f t="shared" si="246"/>
        <v>499394.29508827638</v>
      </c>
      <c r="BF260" s="27">
        <f t="shared" si="247"/>
        <v>0</v>
      </c>
      <c r="BG260" s="27">
        <f t="shared" si="248"/>
        <v>123.42645300947174</v>
      </c>
      <c r="BH260" s="27">
        <f t="shared" si="249"/>
        <v>370.27935902841523</v>
      </c>
      <c r="BI260" s="27">
        <f t="shared" si="250"/>
        <v>222.16761541704915</v>
      </c>
      <c r="BJ260" s="27">
        <f t="shared" si="251"/>
        <v>98.741162407577391</v>
      </c>
      <c r="BK260" s="7">
        <f t="shared" si="252"/>
        <v>1.6285321679571412</v>
      </c>
      <c r="BL260" s="27">
        <f t="shared" si="263"/>
        <v>814.61458986251341</v>
      </c>
      <c r="BM260" s="7">
        <f t="shared" si="253"/>
        <v>2.6211305762436656</v>
      </c>
      <c r="BN260" s="27">
        <f t="shared" si="254"/>
        <v>4193.8089219898648</v>
      </c>
      <c r="BO260" s="27">
        <f t="shared" si="255"/>
        <v>3984.1184758903714</v>
      </c>
      <c r="BP260" s="7">
        <f t="shared" si="256"/>
        <v>2.6211305762436656</v>
      </c>
      <c r="BQ260" s="27">
        <f t="shared" si="257"/>
        <v>600238.90195979946</v>
      </c>
      <c r="BR260" s="27">
        <f t="shared" si="258"/>
        <v>2192.6071676997608</v>
      </c>
      <c r="BS260" s="27">
        <f t="shared" si="259"/>
        <v>207638.25256360081</v>
      </c>
      <c r="BT260" s="7">
        <f>-SUM(BR$24:BR260)/BR$23</f>
        <v>17.677771290249066</v>
      </c>
      <c r="BU260" s="27">
        <f t="shared" si="215"/>
        <v>0</v>
      </c>
      <c r="BV260" s="27">
        <f t="shared" si="260"/>
        <v>185492.77445109957</v>
      </c>
      <c r="BW260" s="7">
        <f>-SUM(BU$24:BU260)/BU$23</f>
        <v>15.899018028200768</v>
      </c>
      <c r="BX260" s="14"/>
      <c r="BY260" s="3"/>
      <c r="BZ260" s="3"/>
      <c r="CA260" s="3"/>
      <c r="CB260" s="3"/>
      <c r="CC260" s="3"/>
      <c r="CD260" s="3"/>
      <c r="CE260" s="3"/>
      <c r="CF260" s="3"/>
      <c r="CG260" s="3"/>
      <c r="CH260" s="3"/>
      <c r="CI260" s="3"/>
      <c r="CJ260" s="3"/>
      <c r="CK260" s="3"/>
      <c r="CL260" s="3"/>
      <c r="CM260" s="3"/>
      <c r="CN260" s="3"/>
      <c r="CO260" s="3"/>
    </row>
    <row r="261" spans="1:93" x14ac:dyDescent="0.25">
      <c r="A261" s="23">
        <v>238</v>
      </c>
      <c r="B261" s="27">
        <f t="shared" si="201"/>
        <v>976.89671832809768</v>
      </c>
      <c r="C261" s="27">
        <f t="shared" si="202"/>
        <v>294.13010337527572</v>
      </c>
      <c r="D261" s="27">
        <f t="shared" si="203"/>
        <v>682.76661495282201</v>
      </c>
      <c r="E261" s="27">
        <f t="shared" si="216"/>
        <v>100161.84025657013</v>
      </c>
      <c r="F261" s="27">
        <f t="shared" si="217"/>
        <v>128838.15974342974</v>
      </c>
      <c r="G261" s="27">
        <f t="shared" si="198"/>
        <v>502522.50928957458</v>
      </c>
      <c r="H261" s="27">
        <f t="shared" si="218"/>
        <v>0</v>
      </c>
      <c r="I261" s="27">
        <f t="shared" si="204"/>
        <v>123.6806912940387</v>
      </c>
      <c r="J261" s="27">
        <f t="shared" si="205"/>
        <v>371.04207388211609</v>
      </c>
      <c r="K261" s="27">
        <f t="shared" si="206"/>
        <v>222.62524432926966</v>
      </c>
      <c r="L261" s="27">
        <f t="shared" si="207"/>
        <v>98.944553035230953</v>
      </c>
      <c r="M261" s="7">
        <f t="shared" si="208"/>
        <v>1.631886677583305</v>
      </c>
      <c r="N261" s="27">
        <f t="shared" si="261"/>
        <v>816.29256254065535</v>
      </c>
      <c r="O261" s="7">
        <f t="shared" si="209"/>
        <v>2.6318093866643877</v>
      </c>
      <c r="P261" s="27">
        <f t="shared" si="210"/>
        <v>4210.89501866302</v>
      </c>
      <c r="Q261" s="27">
        <f t="shared" si="211"/>
        <v>4000.3502677298688</v>
      </c>
      <c r="R261" s="7">
        <f t="shared" si="212"/>
        <v>2.6318093866643877</v>
      </c>
      <c r="S261" s="27">
        <f t="shared" si="199"/>
        <v>602684.34954614483</v>
      </c>
      <c r="T261" s="27">
        <f t="shared" si="213"/>
        <v>2207.1609868611158</v>
      </c>
      <c r="U261" s="27">
        <f t="shared" si="219"/>
        <v>209845.41355046193</v>
      </c>
      <c r="V261" s="7">
        <f>-SUM(T$24:T261)/T$23</f>
        <v>17.855053297225862</v>
      </c>
      <c r="W261" s="27">
        <f t="shared" si="200"/>
        <v>0</v>
      </c>
      <c r="X261" s="27">
        <f t="shared" si="220"/>
        <v>185492.77445109957</v>
      </c>
      <c r="Y261" s="7">
        <f>-SUM(W$24:W261)/W$23</f>
        <v>15.899018028200768</v>
      </c>
      <c r="Z261" s="29"/>
      <c r="AA261" s="27">
        <f t="shared" si="221"/>
        <v>976.89671832809768</v>
      </c>
      <c r="AB261" s="27">
        <f t="shared" si="222"/>
        <v>294.13010337527572</v>
      </c>
      <c r="AC261" s="27">
        <f t="shared" si="223"/>
        <v>682.76661495282201</v>
      </c>
      <c r="AD261" s="27">
        <f t="shared" si="224"/>
        <v>100161.84025657013</v>
      </c>
      <c r="AE261" s="27">
        <f t="shared" si="225"/>
        <v>128838.15974342974</v>
      </c>
      <c r="AF261" s="27">
        <f t="shared" si="226"/>
        <v>502522.50928957458</v>
      </c>
      <c r="AG261" s="27">
        <f t="shared" si="227"/>
        <v>0</v>
      </c>
      <c r="AH261" s="27">
        <f t="shared" si="228"/>
        <v>123.6806912940387</v>
      </c>
      <c r="AI261" s="27">
        <f t="shared" si="229"/>
        <v>371.04207388211609</v>
      </c>
      <c r="AJ261" s="27">
        <f t="shared" si="230"/>
        <v>222.62524432926966</v>
      </c>
      <c r="AK261" s="27">
        <f t="shared" si="231"/>
        <v>98.944553035230953</v>
      </c>
      <c r="AL261" s="7">
        <f t="shared" si="232"/>
        <v>1.631886677583305</v>
      </c>
      <c r="AM261" s="27">
        <f t="shared" si="262"/>
        <v>816.29256254065535</v>
      </c>
      <c r="AN261" s="7">
        <f t="shared" si="233"/>
        <v>2.6318093866643877</v>
      </c>
      <c r="AO261" s="27">
        <f t="shared" si="234"/>
        <v>4210.89501866302</v>
      </c>
      <c r="AP261" s="27">
        <f t="shared" si="235"/>
        <v>4000.3502677298688</v>
      </c>
      <c r="AQ261" s="7">
        <f t="shared" si="236"/>
        <v>2.6318093866643877</v>
      </c>
      <c r="AR261" s="27">
        <f t="shared" si="237"/>
        <v>602684.34954614483</v>
      </c>
      <c r="AS261" s="27">
        <f t="shared" si="238"/>
        <v>2207.1609868611158</v>
      </c>
      <c r="AT261" s="27">
        <f t="shared" si="239"/>
        <v>209845.41355046193</v>
      </c>
      <c r="AU261" s="7">
        <f>-SUM(AS$24:AS261)/AS$23</f>
        <v>17.855053297225862</v>
      </c>
      <c r="AV261" s="27">
        <f t="shared" si="214"/>
        <v>0</v>
      </c>
      <c r="AW261" s="27">
        <f t="shared" si="240"/>
        <v>185492.77445109957</v>
      </c>
      <c r="AX261" s="7">
        <f>-SUM(AV$24:AV261)/AV$23</f>
        <v>15.899018028200768</v>
      </c>
      <c r="AY261" s="28"/>
      <c r="AZ261" s="27">
        <f t="shared" si="241"/>
        <v>976.89671832809768</v>
      </c>
      <c r="BA261" s="27">
        <f t="shared" si="242"/>
        <v>294.13010337527572</v>
      </c>
      <c r="BB261" s="27">
        <f t="shared" si="243"/>
        <v>682.76661495282201</v>
      </c>
      <c r="BC261" s="27">
        <f t="shared" si="244"/>
        <v>100161.84025657013</v>
      </c>
      <c r="BD261" s="27">
        <f t="shared" si="245"/>
        <v>128838.15974342974</v>
      </c>
      <c r="BE261" s="27">
        <f t="shared" si="246"/>
        <v>502522.50928957458</v>
      </c>
      <c r="BF261" s="27">
        <f t="shared" si="247"/>
        <v>0</v>
      </c>
      <c r="BG261" s="27">
        <f t="shared" si="248"/>
        <v>123.6806912940387</v>
      </c>
      <c r="BH261" s="27">
        <f t="shared" si="249"/>
        <v>371.04207388211609</v>
      </c>
      <c r="BI261" s="27">
        <f t="shared" si="250"/>
        <v>222.62524432926966</v>
      </c>
      <c r="BJ261" s="27">
        <f t="shared" si="251"/>
        <v>98.944553035230953</v>
      </c>
      <c r="BK261" s="7">
        <f t="shared" si="252"/>
        <v>1.631886677583305</v>
      </c>
      <c r="BL261" s="27">
        <f t="shared" si="263"/>
        <v>816.29256254065535</v>
      </c>
      <c r="BM261" s="7">
        <f t="shared" si="253"/>
        <v>2.6318093866643877</v>
      </c>
      <c r="BN261" s="27">
        <f t="shared" si="254"/>
        <v>4210.89501866302</v>
      </c>
      <c r="BO261" s="27">
        <f t="shared" si="255"/>
        <v>4000.3502677298688</v>
      </c>
      <c r="BP261" s="7">
        <f t="shared" si="256"/>
        <v>2.6318093866643877</v>
      </c>
      <c r="BQ261" s="27">
        <f t="shared" si="257"/>
        <v>602684.34954614483</v>
      </c>
      <c r="BR261" s="27">
        <f t="shared" si="258"/>
        <v>2207.1609868611158</v>
      </c>
      <c r="BS261" s="27">
        <f t="shared" si="259"/>
        <v>209845.41355046193</v>
      </c>
      <c r="BT261" s="7">
        <f>-SUM(BR$24:BR261)/BR$23</f>
        <v>17.855053297225862</v>
      </c>
      <c r="BU261" s="27">
        <f t="shared" si="215"/>
        <v>0</v>
      </c>
      <c r="BV261" s="27">
        <f t="shared" si="260"/>
        <v>185492.77445109957</v>
      </c>
      <c r="BW261" s="7">
        <f>-SUM(BU$24:BU261)/BU$23</f>
        <v>15.899018028200768</v>
      </c>
      <c r="BX261" s="14"/>
      <c r="BY261" s="3"/>
      <c r="BZ261" s="3"/>
      <c r="CA261" s="3"/>
      <c r="CB261" s="3"/>
      <c r="CC261" s="3"/>
      <c r="CD261" s="3"/>
      <c r="CE261" s="3"/>
      <c r="CF261" s="3"/>
      <c r="CG261" s="3"/>
      <c r="CH261" s="3"/>
      <c r="CI261" s="3"/>
      <c r="CJ261" s="3"/>
      <c r="CK261" s="3"/>
      <c r="CL261" s="3"/>
      <c r="CM261" s="3"/>
      <c r="CN261" s="3"/>
      <c r="CO261" s="3"/>
    </row>
    <row r="262" spans="1:93" x14ac:dyDescent="0.25">
      <c r="A262" s="23">
        <v>239</v>
      </c>
      <c r="B262" s="27">
        <f t="shared" si="201"/>
        <v>976.89671832809768</v>
      </c>
      <c r="C262" s="27">
        <f t="shared" si="202"/>
        <v>292.13870074833</v>
      </c>
      <c r="D262" s="27">
        <f t="shared" si="203"/>
        <v>684.75801757976762</v>
      </c>
      <c r="E262" s="27">
        <f t="shared" si="216"/>
        <v>99477.082238990362</v>
      </c>
      <c r="F262" s="27">
        <f t="shared" si="217"/>
        <v>129522.91776100951</v>
      </c>
      <c r="G262" s="27">
        <f t="shared" si="198"/>
        <v>505662.67794967291</v>
      </c>
      <c r="H262" s="27">
        <f t="shared" si="218"/>
        <v>0</v>
      </c>
      <c r="I262" s="27">
        <f t="shared" si="204"/>
        <v>123.93545326784538</v>
      </c>
      <c r="J262" s="27">
        <f t="shared" si="205"/>
        <v>371.80635980353617</v>
      </c>
      <c r="K262" s="27">
        <f t="shared" si="206"/>
        <v>223.08381588212171</v>
      </c>
      <c r="L262" s="27">
        <f t="shared" si="207"/>
        <v>99.148362614276309</v>
      </c>
      <c r="M262" s="7">
        <f t="shared" si="208"/>
        <v>1.6352480969500642</v>
      </c>
      <c r="N262" s="27">
        <f t="shared" si="261"/>
        <v>817.97399156777954</v>
      </c>
      <c r="O262" s="7">
        <f t="shared" si="209"/>
        <v>2.6425317038806262</v>
      </c>
      <c r="P262" s="27">
        <f t="shared" si="210"/>
        <v>4228.0507262090023</v>
      </c>
      <c r="Q262" s="27">
        <f t="shared" si="211"/>
        <v>4016.6481898985521</v>
      </c>
      <c r="R262" s="7">
        <f t="shared" si="212"/>
        <v>2.6425317038806262</v>
      </c>
      <c r="S262" s="27">
        <f t="shared" si="199"/>
        <v>605139.76018866338</v>
      </c>
      <c r="T262" s="27">
        <f t="shared" si="213"/>
        <v>2221.7774800026746</v>
      </c>
      <c r="U262" s="27">
        <f t="shared" si="219"/>
        <v>212067.1910304646</v>
      </c>
      <c r="V262" s="7">
        <f>-SUM(T$24:T262)/T$23</f>
        <v>18.033509319716035</v>
      </c>
      <c r="W262" s="27">
        <f t="shared" si="200"/>
        <v>0</v>
      </c>
      <c r="X262" s="27">
        <f t="shared" si="220"/>
        <v>185492.77445109957</v>
      </c>
      <c r="Y262" s="7">
        <f>-SUM(W$24:W262)/W$23</f>
        <v>15.899018028200768</v>
      </c>
      <c r="Z262" s="29"/>
      <c r="AA262" s="27">
        <f t="shared" si="221"/>
        <v>976.89671832809768</v>
      </c>
      <c r="AB262" s="27">
        <f t="shared" si="222"/>
        <v>292.13870074833</v>
      </c>
      <c r="AC262" s="27">
        <f t="shared" si="223"/>
        <v>684.75801757976762</v>
      </c>
      <c r="AD262" s="27">
        <f t="shared" si="224"/>
        <v>99477.082238990362</v>
      </c>
      <c r="AE262" s="27">
        <f t="shared" si="225"/>
        <v>129522.91776100951</v>
      </c>
      <c r="AF262" s="27">
        <f t="shared" si="226"/>
        <v>505662.67794967291</v>
      </c>
      <c r="AG262" s="27">
        <f t="shared" si="227"/>
        <v>0</v>
      </c>
      <c r="AH262" s="27">
        <f t="shared" si="228"/>
        <v>123.93545326784538</v>
      </c>
      <c r="AI262" s="27">
        <f t="shared" si="229"/>
        <v>371.80635980353617</v>
      </c>
      <c r="AJ262" s="27">
        <f t="shared" si="230"/>
        <v>223.08381588212171</v>
      </c>
      <c r="AK262" s="27">
        <f t="shared" si="231"/>
        <v>99.148362614276309</v>
      </c>
      <c r="AL262" s="7">
        <f t="shared" si="232"/>
        <v>1.6352480969500642</v>
      </c>
      <c r="AM262" s="27">
        <f t="shared" si="262"/>
        <v>817.97399156777954</v>
      </c>
      <c r="AN262" s="7">
        <f t="shared" si="233"/>
        <v>2.6425317038806262</v>
      </c>
      <c r="AO262" s="27">
        <f t="shared" si="234"/>
        <v>4228.0507262090023</v>
      </c>
      <c r="AP262" s="27">
        <f t="shared" si="235"/>
        <v>4016.6481898985521</v>
      </c>
      <c r="AQ262" s="7">
        <f t="shared" si="236"/>
        <v>2.6425317038806262</v>
      </c>
      <c r="AR262" s="27">
        <f t="shared" si="237"/>
        <v>605139.76018866338</v>
      </c>
      <c r="AS262" s="27">
        <f t="shared" si="238"/>
        <v>2221.7774800026746</v>
      </c>
      <c r="AT262" s="27">
        <f t="shared" si="239"/>
        <v>212067.1910304646</v>
      </c>
      <c r="AU262" s="7">
        <f>-SUM(AS$24:AS262)/AS$23</f>
        <v>18.033509319716035</v>
      </c>
      <c r="AV262" s="27">
        <f t="shared" si="214"/>
        <v>0</v>
      </c>
      <c r="AW262" s="27">
        <f t="shared" si="240"/>
        <v>185492.77445109957</v>
      </c>
      <c r="AX262" s="7">
        <f>-SUM(AV$24:AV262)/AV$23</f>
        <v>15.899018028200768</v>
      </c>
      <c r="AY262" s="28"/>
      <c r="AZ262" s="27">
        <f t="shared" si="241"/>
        <v>976.89671832809768</v>
      </c>
      <c r="BA262" s="27">
        <f t="shared" si="242"/>
        <v>292.13870074833</v>
      </c>
      <c r="BB262" s="27">
        <f t="shared" si="243"/>
        <v>684.75801757976762</v>
      </c>
      <c r="BC262" s="27">
        <f t="shared" si="244"/>
        <v>99477.082238990362</v>
      </c>
      <c r="BD262" s="27">
        <f t="shared" si="245"/>
        <v>129522.91776100951</v>
      </c>
      <c r="BE262" s="27">
        <f t="shared" si="246"/>
        <v>505662.67794967291</v>
      </c>
      <c r="BF262" s="27">
        <f t="shared" si="247"/>
        <v>0</v>
      </c>
      <c r="BG262" s="27">
        <f t="shared" si="248"/>
        <v>123.93545326784538</v>
      </c>
      <c r="BH262" s="27">
        <f t="shared" si="249"/>
        <v>371.80635980353617</v>
      </c>
      <c r="BI262" s="27">
        <f t="shared" si="250"/>
        <v>223.08381588212171</v>
      </c>
      <c r="BJ262" s="27">
        <f t="shared" si="251"/>
        <v>99.148362614276309</v>
      </c>
      <c r="BK262" s="7">
        <f t="shared" si="252"/>
        <v>1.6352480969500642</v>
      </c>
      <c r="BL262" s="27">
        <f t="shared" si="263"/>
        <v>817.97399156777954</v>
      </c>
      <c r="BM262" s="7">
        <f t="shared" si="253"/>
        <v>2.6425317038806262</v>
      </c>
      <c r="BN262" s="27">
        <f t="shared" si="254"/>
        <v>4228.0507262090023</v>
      </c>
      <c r="BO262" s="27">
        <f t="shared" si="255"/>
        <v>4016.6481898985521</v>
      </c>
      <c r="BP262" s="7">
        <f t="shared" si="256"/>
        <v>2.6425317038806262</v>
      </c>
      <c r="BQ262" s="27">
        <f t="shared" si="257"/>
        <v>605139.76018866338</v>
      </c>
      <c r="BR262" s="27">
        <f t="shared" si="258"/>
        <v>2221.7774800026746</v>
      </c>
      <c r="BS262" s="27">
        <f t="shared" si="259"/>
        <v>212067.1910304646</v>
      </c>
      <c r="BT262" s="7">
        <f>-SUM(BR$24:BR262)/BR$23</f>
        <v>18.033509319716035</v>
      </c>
      <c r="BU262" s="27">
        <f t="shared" si="215"/>
        <v>0</v>
      </c>
      <c r="BV262" s="27">
        <f t="shared" si="260"/>
        <v>185492.77445109957</v>
      </c>
      <c r="BW262" s="7">
        <f>-SUM(BU$24:BU262)/BU$23</f>
        <v>15.899018028200768</v>
      </c>
      <c r="BX262" s="14"/>
      <c r="BY262" s="3"/>
      <c r="BZ262" s="3"/>
      <c r="CA262" s="3"/>
      <c r="CB262" s="3"/>
      <c r="CC262" s="3"/>
      <c r="CD262" s="3"/>
      <c r="CE262" s="3"/>
      <c r="CF262" s="3"/>
      <c r="CG262" s="3"/>
      <c r="CH262" s="3"/>
      <c r="CI262" s="3"/>
      <c r="CJ262" s="3"/>
      <c r="CK262" s="3"/>
      <c r="CL262" s="3"/>
      <c r="CM262" s="3"/>
      <c r="CN262" s="3"/>
      <c r="CO262" s="3"/>
    </row>
    <row r="263" spans="1:93" x14ac:dyDescent="0.25">
      <c r="A263" s="23">
        <v>240</v>
      </c>
      <c r="B263" s="27">
        <f t="shared" si="201"/>
        <v>976.89671832809768</v>
      </c>
      <c r="C263" s="27">
        <f t="shared" si="202"/>
        <v>290.14148986372237</v>
      </c>
      <c r="D263" s="27">
        <f t="shared" si="203"/>
        <v>686.75522846437525</v>
      </c>
      <c r="E263" s="27">
        <f t="shared" si="216"/>
        <v>98790.327010525987</v>
      </c>
      <c r="F263" s="27">
        <f t="shared" si="217"/>
        <v>130209.67298947388</v>
      </c>
      <c r="G263" s="27">
        <f t="shared" si="198"/>
        <v>508814.84746755322</v>
      </c>
      <c r="H263" s="27">
        <f t="shared" si="218"/>
        <v>0</v>
      </c>
      <c r="I263" s="27">
        <f t="shared" si="204"/>
        <v>124.19074000960589</v>
      </c>
      <c r="J263" s="27">
        <f t="shared" si="205"/>
        <v>372.5722200288177</v>
      </c>
      <c r="K263" s="27">
        <f t="shared" si="206"/>
        <v>223.54333201729062</v>
      </c>
      <c r="L263" s="27">
        <f t="shared" si="207"/>
        <v>99.35259200768472</v>
      </c>
      <c r="M263" s="7">
        <f t="shared" si="208"/>
        <v>1.6386164402903534</v>
      </c>
      <c r="N263" s="27">
        <f t="shared" si="261"/>
        <v>819.65888406339889</v>
      </c>
      <c r="O263" s="7">
        <f t="shared" si="209"/>
        <v>2.6532977051444511</v>
      </c>
      <c r="P263" s="27">
        <f t="shared" si="210"/>
        <v>4245.2763282311216</v>
      </c>
      <c r="Q263" s="27">
        <f t="shared" si="211"/>
        <v>4033.0125118195651</v>
      </c>
      <c r="R263" s="7">
        <f t="shared" si="212"/>
        <v>2.6532977051444511</v>
      </c>
      <c r="S263" s="27">
        <f t="shared" si="199"/>
        <v>607605.17447807931</v>
      </c>
      <c r="T263" s="27">
        <f t="shared" si="213"/>
        <v>2236.4569094280687</v>
      </c>
      <c r="U263" s="27">
        <f t="shared" si="219"/>
        <v>214303.64793989266</v>
      </c>
      <c r="V263" s="7">
        <f>-SUM(T$24:T263)/T$23</f>
        <v>18.213144412842787</v>
      </c>
      <c r="W263" s="27">
        <f t="shared" si="200"/>
        <v>0</v>
      </c>
      <c r="X263" s="27">
        <f t="shared" si="220"/>
        <v>185492.77445109957</v>
      </c>
      <c r="Y263" s="7">
        <f>-SUM(W$24:W263)/W$23</f>
        <v>15.899018028200768</v>
      </c>
      <c r="Z263" s="29"/>
      <c r="AA263" s="27">
        <f t="shared" si="221"/>
        <v>976.89671832809768</v>
      </c>
      <c r="AB263" s="27">
        <f t="shared" si="222"/>
        <v>290.14148986372237</v>
      </c>
      <c r="AC263" s="27">
        <f t="shared" si="223"/>
        <v>686.75522846437525</v>
      </c>
      <c r="AD263" s="27">
        <f t="shared" si="224"/>
        <v>98790.327010525987</v>
      </c>
      <c r="AE263" s="27">
        <f t="shared" si="225"/>
        <v>130209.67298947388</v>
      </c>
      <c r="AF263" s="27">
        <f t="shared" si="226"/>
        <v>508814.84746755322</v>
      </c>
      <c r="AG263" s="27">
        <f t="shared" si="227"/>
        <v>0</v>
      </c>
      <c r="AH263" s="27">
        <f t="shared" si="228"/>
        <v>124.19074000960589</v>
      </c>
      <c r="AI263" s="27">
        <f t="shared" si="229"/>
        <v>372.5722200288177</v>
      </c>
      <c r="AJ263" s="27">
        <f t="shared" si="230"/>
        <v>223.54333201729062</v>
      </c>
      <c r="AK263" s="27">
        <f t="shared" si="231"/>
        <v>99.35259200768472</v>
      </c>
      <c r="AL263" s="7">
        <f t="shared" si="232"/>
        <v>1.6386164402903534</v>
      </c>
      <c r="AM263" s="27">
        <f t="shared" si="262"/>
        <v>819.65888406339889</v>
      </c>
      <c r="AN263" s="7">
        <f t="shared" si="233"/>
        <v>2.6532977051444511</v>
      </c>
      <c r="AO263" s="27">
        <f t="shared" si="234"/>
        <v>4245.2763282311216</v>
      </c>
      <c r="AP263" s="27">
        <f t="shared" si="235"/>
        <v>4033.0125118195651</v>
      </c>
      <c r="AQ263" s="7">
        <f t="shared" si="236"/>
        <v>2.6532977051444511</v>
      </c>
      <c r="AR263" s="27">
        <f t="shared" si="237"/>
        <v>607605.17447807931</v>
      </c>
      <c r="AS263" s="27">
        <f t="shared" si="238"/>
        <v>2236.4569094280687</v>
      </c>
      <c r="AT263" s="27">
        <f t="shared" si="239"/>
        <v>214303.64793989266</v>
      </c>
      <c r="AU263" s="7">
        <f>-SUM(AS$24:AS263)/AS$23</f>
        <v>18.213144412842787</v>
      </c>
      <c r="AV263" s="27">
        <f t="shared" si="214"/>
        <v>0</v>
      </c>
      <c r="AW263" s="27">
        <f t="shared" si="240"/>
        <v>185492.77445109957</v>
      </c>
      <c r="AX263" s="7">
        <f>-SUM(AV$24:AV263)/AV$23</f>
        <v>15.899018028200768</v>
      </c>
      <c r="AY263" s="28"/>
      <c r="AZ263" s="27">
        <f t="shared" si="241"/>
        <v>976.89671832809768</v>
      </c>
      <c r="BA263" s="27">
        <f t="shared" si="242"/>
        <v>290.14148986372237</v>
      </c>
      <c r="BB263" s="27">
        <f t="shared" si="243"/>
        <v>686.75522846437525</v>
      </c>
      <c r="BC263" s="27">
        <f t="shared" si="244"/>
        <v>98790.327010525987</v>
      </c>
      <c r="BD263" s="27">
        <f t="shared" si="245"/>
        <v>130209.67298947388</v>
      </c>
      <c r="BE263" s="27">
        <f t="shared" si="246"/>
        <v>508814.84746755322</v>
      </c>
      <c r="BF263" s="27">
        <f t="shared" si="247"/>
        <v>0</v>
      </c>
      <c r="BG263" s="27">
        <f t="shared" si="248"/>
        <v>124.19074000960589</v>
      </c>
      <c r="BH263" s="27">
        <f t="shared" si="249"/>
        <v>372.5722200288177</v>
      </c>
      <c r="BI263" s="27">
        <f t="shared" si="250"/>
        <v>223.54333201729062</v>
      </c>
      <c r="BJ263" s="27">
        <f t="shared" si="251"/>
        <v>99.35259200768472</v>
      </c>
      <c r="BK263" s="7">
        <f t="shared" si="252"/>
        <v>1.6386164402903534</v>
      </c>
      <c r="BL263" s="27">
        <f t="shared" si="263"/>
        <v>819.65888406339889</v>
      </c>
      <c r="BM263" s="7">
        <f t="shared" si="253"/>
        <v>2.6532977051444511</v>
      </c>
      <c r="BN263" s="27">
        <f t="shared" si="254"/>
        <v>4245.2763282311216</v>
      </c>
      <c r="BO263" s="27">
        <f t="shared" si="255"/>
        <v>4033.0125118195651</v>
      </c>
      <c r="BP263" s="7">
        <f t="shared" si="256"/>
        <v>2.6532977051444511</v>
      </c>
      <c r="BQ263" s="27">
        <f t="shared" si="257"/>
        <v>607605.17447807931</v>
      </c>
      <c r="BR263" s="27">
        <f t="shared" si="258"/>
        <v>2236.4569094280687</v>
      </c>
      <c r="BS263" s="27">
        <f t="shared" si="259"/>
        <v>214303.64793989266</v>
      </c>
      <c r="BT263" s="7">
        <f>-SUM(BR$24:BR263)/BR$23</f>
        <v>18.213144412842787</v>
      </c>
      <c r="BU263" s="27">
        <f t="shared" si="215"/>
        <v>0</v>
      </c>
      <c r="BV263" s="27">
        <f t="shared" si="260"/>
        <v>185492.77445109957</v>
      </c>
      <c r="BW263" s="7">
        <f>-SUM(BU$24:BU263)/BU$23</f>
        <v>15.899018028200768</v>
      </c>
      <c r="BX263" s="14"/>
      <c r="BY263" s="3"/>
      <c r="BZ263" s="3"/>
      <c r="CA263" s="3"/>
      <c r="CB263" s="3"/>
      <c r="CC263" s="3"/>
      <c r="CD263" s="3"/>
      <c r="CE263" s="3"/>
      <c r="CF263" s="3"/>
      <c r="CG263" s="3"/>
      <c r="CH263" s="3"/>
      <c r="CI263" s="3"/>
      <c r="CJ263" s="3"/>
      <c r="CK263" s="3"/>
      <c r="CL263" s="3"/>
      <c r="CM263" s="3"/>
      <c r="CN263" s="3"/>
      <c r="CO263" s="3"/>
    </row>
    <row r="264" spans="1:93" x14ac:dyDescent="0.25">
      <c r="A264" s="23">
        <v>241</v>
      </c>
      <c r="B264" s="27">
        <f t="shared" si="201"/>
        <v>976.89671832809768</v>
      </c>
      <c r="C264" s="27">
        <f t="shared" si="202"/>
        <v>288.1384537807013</v>
      </c>
      <c r="D264" s="27">
        <f t="shared" si="203"/>
        <v>688.75826454739649</v>
      </c>
      <c r="E264" s="27">
        <f t="shared" si="216"/>
        <v>98101.568745978584</v>
      </c>
      <c r="F264" s="27">
        <f t="shared" si="217"/>
        <v>130898.43125402128</v>
      </c>
      <c r="G264" s="27">
        <f t="shared" si="198"/>
        <v>511979.06442450942</v>
      </c>
      <c r="H264" s="27">
        <f t="shared" si="218"/>
        <v>0</v>
      </c>
      <c r="I264" s="27">
        <f t="shared" si="204"/>
        <v>124.44655260025628</v>
      </c>
      <c r="J264" s="27">
        <f t="shared" si="205"/>
        <v>373.33965780076886</v>
      </c>
      <c r="K264" s="27">
        <f t="shared" si="206"/>
        <v>224.00379468046134</v>
      </c>
      <c r="L264" s="27">
        <f t="shared" si="207"/>
        <v>99.557242080205029</v>
      </c>
      <c r="M264" s="7">
        <f t="shared" si="208"/>
        <v>1.6419917218664239</v>
      </c>
      <c r="N264" s="27">
        <f t="shared" si="261"/>
        <v>821.34724716169148</v>
      </c>
      <c r="O264" s="7">
        <f t="shared" si="209"/>
        <v>2.6641075684300795</v>
      </c>
      <c r="P264" s="27">
        <f t="shared" si="210"/>
        <v>4262.5721094881274</v>
      </c>
      <c r="Q264" s="27">
        <f t="shared" si="211"/>
        <v>4049.4435040137209</v>
      </c>
      <c r="R264" s="7">
        <f t="shared" si="212"/>
        <v>2.6641075684300795</v>
      </c>
      <c r="S264" s="27">
        <f t="shared" si="199"/>
        <v>610080.63317048817</v>
      </c>
      <c r="T264" s="27">
        <f t="shared" si="213"/>
        <v>2251.1995385239316</v>
      </c>
      <c r="U264" s="27">
        <f t="shared" si="219"/>
        <v>216554.8474784166</v>
      </c>
      <c r="V264" s="7">
        <f>-SUM(T$24:T264)/T$23</f>
        <v>18.393963652884871</v>
      </c>
      <c r="W264" s="27">
        <f t="shared" si="200"/>
        <v>0</v>
      </c>
      <c r="X264" s="27">
        <f t="shared" si="220"/>
        <v>185492.77445109957</v>
      </c>
      <c r="Y264" s="7">
        <f>-SUM(W$24:W264)/W$23</f>
        <v>15.899018028200768</v>
      </c>
      <c r="Z264" s="29"/>
      <c r="AA264" s="27">
        <f t="shared" si="221"/>
        <v>976.89671832809768</v>
      </c>
      <c r="AB264" s="27">
        <f t="shared" si="222"/>
        <v>288.1384537807013</v>
      </c>
      <c r="AC264" s="27">
        <f t="shared" si="223"/>
        <v>688.75826454739649</v>
      </c>
      <c r="AD264" s="27">
        <f t="shared" si="224"/>
        <v>98101.568745978584</v>
      </c>
      <c r="AE264" s="27">
        <f t="shared" si="225"/>
        <v>130898.43125402128</v>
      </c>
      <c r="AF264" s="27">
        <f t="shared" si="226"/>
        <v>511979.06442450942</v>
      </c>
      <c r="AG264" s="27">
        <f t="shared" si="227"/>
        <v>0</v>
      </c>
      <c r="AH264" s="27">
        <f t="shared" si="228"/>
        <v>124.44655260025628</v>
      </c>
      <c r="AI264" s="27">
        <f t="shared" si="229"/>
        <v>373.33965780076886</v>
      </c>
      <c r="AJ264" s="27">
        <f t="shared" si="230"/>
        <v>224.00379468046134</v>
      </c>
      <c r="AK264" s="27">
        <f t="shared" si="231"/>
        <v>99.557242080205029</v>
      </c>
      <c r="AL264" s="7">
        <f t="shared" si="232"/>
        <v>1.6419917218664239</v>
      </c>
      <c r="AM264" s="27">
        <f t="shared" si="262"/>
        <v>821.34724716169148</v>
      </c>
      <c r="AN264" s="7">
        <f t="shared" si="233"/>
        <v>2.6641075684300795</v>
      </c>
      <c r="AO264" s="27">
        <f t="shared" si="234"/>
        <v>4262.5721094881274</v>
      </c>
      <c r="AP264" s="27">
        <f t="shared" si="235"/>
        <v>4049.4435040137209</v>
      </c>
      <c r="AQ264" s="7">
        <f t="shared" si="236"/>
        <v>2.6641075684300795</v>
      </c>
      <c r="AR264" s="27">
        <f t="shared" si="237"/>
        <v>610080.63317048817</v>
      </c>
      <c r="AS264" s="27">
        <f t="shared" si="238"/>
        <v>2251.1995385239316</v>
      </c>
      <c r="AT264" s="27">
        <f t="shared" si="239"/>
        <v>216554.8474784166</v>
      </c>
      <c r="AU264" s="7">
        <f>-SUM(AS$24:AS264)/AS$23</f>
        <v>18.393963652884871</v>
      </c>
      <c r="AV264" s="27">
        <f t="shared" si="214"/>
        <v>0</v>
      </c>
      <c r="AW264" s="27">
        <f t="shared" si="240"/>
        <v>185492.77445109957</v>
      </c>
      <c r="AX264" s="7">
        <f>-SUM(AV$24:AV264)/AV$23</f>
        <v>15.899018028200768</v>
      </c>
      <c r="AY264" s="28"/>
      <c r="AZ264" s="27">
        <f t="shared" si="241"/>
        <v>976.89671832809768</v>
      </c>
      <c r="BA264" s="27">
        <f t="shared" si="242"/>
        <v>288.1384537807013</v>
      </c>
      <c r="BB264" s="27">
        <f t="shared" si="243"/>
        <v>688.75826454739649</v>
      </c>
      <c r="BC264" s="27">
        <f t="shared" si="244"/>
        <v>98101.568745978584</v>
      </c>
      <c r="BD264" s="27">
        <f t="shared" si="245"/>
        <v>130898.43125402128</v>
      </c>
      <c r="BE264" s="27">
        <f t="shared" si="246"/>
        <v>511979.06442450942</v>
      </c>
      <c r="BF264" s="27">
        <f t="shared" si="247"/>
        <v>0</v>
      </c>
      <c r="BG264" s="27">
        <f t="shared" si="248"/>
        <v>124.44655260025628</v>
      </c>
      <c r="BH264" s="27">
        <f t="shared" si="249"/>
        <v>373.33965780076886</v>
      </c>
      <c r="BI264" s="27">
        <f t="shared" si="250"/>
        <v>224.00379468046134</v>
      </c>
      <c r="BJ264" s="27">
        <f t="shared" si="251"/>
        <v>99.557242080205029</v>
      </c>
      <c r="BK264" s="7">
        <f t="shared" si="252"/>
        <v>1.6419917218664239</v>
      </c>
      <c r="BL264" s="27">
        <f t="shared" si="263"/>
        <v>821.34724716169148</v>
      </c>
      <c r="BM264" s="7">
        <f t="shared" si="253"/>
        <v>2.6641075684300795</v>
      </c>
      <c r="BN264" s="27">
        <f t="shared" si="254"/>
        <v>4262.5721094881274</v>
      </c>
      <c r="BO264" s="27">
        <f t="shared" si="255"/>
        <v>4049.4435040137209</v>
      </c>
      <c r="BP264" s="7">
        <f t="shared" si="256"/>
        <v>2.6641075684300795</v>
      </c>
      <c r="BQ264" s="27">
        <f t="shared" si="257"/>
        <v>610080.63317048817</v>
      </c>
      <c r="BR264" s="27">
        <f t="shared" si="258"/>
        <v>2251.1995385239316</v>
      </c>
      <c r="BS264" s="27">
        <f t="shared" si="259"/>
        <v>216554.8474784166</v>
      </c>
      <c r="BT264" s="7">
        <f>-SUM(BR$24:BR264)/BR$23</f>
        <v>18.393963652884871</v>
      </c>
      <c r="BU264" s="27">
        <f t="shared" si="215"/>
        <v>0</v>
      </c>
      <c r="BV264" s="27">
        <f t="shared" si="260"/>
        <v>185492.77445109957</v>
      </c>
      <c r="BW264" s="7">
        <f>-SUM(BU$24:BU264)/BU$23</f>
        <v>15.899018028200768</v>
      </c>
      <c r="BX264" s="14"/>
      <c r="BY264" s="3"/>
      <c r="BZ264" s="3"/>
      <c r="CA264" s="3"/>
      <c r="CB264" s="3"/>
      <c r="CC264" s="3"/>
      <c r="CD264" s="3"/>
      <c r="CE264" s="3"/>
      <c r="CF264" s="3"/>
      <c r="CG264" s="3"/>
      <c r="CH264" s="3"/>
      <c r="CI264" s="3"/>
      <c r="CJ264" s="3"/>
      <c r="CK264" s="3"/>
      <c r="CL264" s="3"/>
      <c r="CM264" s="3"/>
      <c r="CN264" s="3"/>
      <c r="CO264" s="3"/>
    </row>
    <row r="265" spans="1:93" x14ac:dyDescent="0.25">
      <c r="A265" s="23">
        <v>242</v>
      </c>
      <c r="B265" s="27">
        <f t="shared" si="201"/>
        <v>976.89671832809768</v>
      </c>
      <c r="C265" s="27">
        <f t="shared" si="202"/>
        <v>286.12957550910477</v>
      </c>
      <c r="D265" s="27">
        <f t="shared" si="203"/>
        <v>690.76714281899297</v>
      </c>
      <c r="E265" s="27">
        <f t="shared" si="216"/>
        <v>97410.801603159591</v>
      </c>
      <c r="F265" s="27">
        <f t="shared" si="217"/>
        <v>131589.19839684028</v>
      </c>
      <c r="G265" s="27">
        <f t="shared" si="198"/>
        <v>515155.37558487151</v>
      </c>
      <c r="H265" s="27">
        <f t="shared" si="218"/>
        <v>0</v>
      </c>
      <c r="I265" s="27">
        <f t="shared" si="204"/>
        <v>124.70289212295917</v>
      </c>
      <c r="J265" s="27">
        <f t="shared" si="205"/>
        <v>374.10867636887758</v>
      </c>
      <c r="K265" s="27">
        <f t="shared" si="206"/>
        <v>224.46520582132655</v>
      </c>
      <c r="L265" s="27">
        <f t="shared" si="207"/>
        <v>99.762313698367336</v>
      </c>
      <c r="M265" s="7">
        <f t="shared" si="208"/>
        <v>1.6453739559699059</v>
      </c>
      <c r="N265" s="27">
        <f t="shared" si="261"/>
        <v>823.03908801153057</v>
      </c>
      <c r="O265" s="7">
        <f t="shared" si="209"/>
        <v>2.6749614724368178</v>
      </c>
      <c r="P265" s="27">
        <f t="shared" si="210"/>
        <v>4279.9383558989084</v>
      </c>
      <c r="Q265" s="27">
        <f t="shared" si="211"/>
        <v>4065.9414381039628</v>
      </c>
      <c r="R265" s="7">
        <f t="shared" si="212"/>
        <v>2.6749614724368178</v>
      </c>
      <c r="S265" s="27">
        <f t="shared" si="199"/>
        <v>612566.17718803126</v>
      </c>
      <c r="T265" s="27">
        <f t="shared" si="213"/>
        <v>2266.0056317643348</v>
      </c>
      <c r="U265" s="27">
        <f t="shared" si="219"/>
        <v>218820.85311018093</v>
      </c>
      <c r="V265" s="7">
        <f>-SUM(T$24:T265)/T$23</f>
        <v>18.575972137363934</v>
      </c>
      <c r="W265" s="27">
        <f t="shared" si="200"/>
        <v>0</v>
      </c>
      <c r="X265" s="27">
        <f t="shared" si="220"/>
        <v>185492.77445109957</v>
      </c>
      <c r="Y265" s="7">
        <f>-SUM(W$24:W265)/W$23</f>
        <v>15.899018028200768</v>
      </c>
      <c r="Z265" s="29"/>
      <c r="AA265" s="27">
        <f t="shared" si="221"/>
        <v>976.89671832809768</v>
      </c>
      <c r="AB265" s="27">
        <f t="shared" si="222"/>
        <v>286.12957550910477</v>
      </c>
      <c r="AC265" s="27">
        <f t="shared" si="223"/>
        <v>690.76714281899297</v>
      </c>
      <c r="AD265" s="27">
        <f t="shared" si="224"/>
        <v>97410.801603159591</v>
      </c>
      <c r="AE265" s="27">
        <f t="shared" si="225"/>
        <v>131589.19839684028</v>
      </c>
      <c r="AF265" s="27">
        <f t="shared" si="226"/>
        <v>515155.37558487151</v>
      </c>
      <c r="AG265" s="27">
        <f t="shared" si="227"/>
        <v>0</v>
      </c>
      <c r="AH265" s="27">
        <f t="shared" si="228"/>
        <v>124.70289212295917</v>
      </c>
      <c r="AI265" s="27">
        <f t="shared" si="229"/>
        <v>374.10867636887758</v>
      </c>
      <c r="AJ265" s="27">
        <f t="shared" si="230"/>
        <v>224.46520582132655</v>
      </c>
      <c r="AK265" s="27">
        <f t="shared" si="231"/>
        <v>99.762313698367336</v>
      </c>
      <c r="AL265" s="7">
        <f t="shared" si="232"/>
        <v>1.6453739559699059</v>
      </c>
      <c r="AM265" s="27">
        <f t="shared" si="262"/>
        <v>823.03908801153057</v>
      </c>
      <c r="AN265" s="7">
        <f t="shared" si="233"/>
        <v>2.6749614724368178</v>
      </c>
      <c r="AO265" s="27">
        <f t="shared" si="234"/>
        <v>4279.9383558989084</v>
      </c>
      <c r="AP265" s="27">
        <f t="shared" si="235"/>
        <v>4065.9414381039628</v>
      </c>
      <c r="AQ265" s="7">
        <f t="shared" si="236"/>
        <v>2.6749614724368178</v>
      </c>
      <c r="AR265" s="27">
        <f t="shared" si="237"/>
        <v>612566.17718803126</v>
      </c>
      <c r="AS265" s="27">
        <f t="shared" si="238"/>
        <v>2266.0056317643348</v>
      </c>
      <c r="AT265" s="27">
        <f t="shared" si="239"/>
        <v>218820.85311018093</v>
      </c>
      <c r="AU265" s="7">
        <f>-SUM(AS$24:AS265)/AS$23</f>
        <v>18.575972137363934</v>
      </c>
      <c r="AV265" s="27">
        <f t="shared" si="214"/>
        <v>0</v>
      </c>
      <c r="AW265" s="27">
        <f t="shared" si="240"/>
        <v>185492.77445109957</v>
      </c>
      <c r="AX265" s="7">
        <f>-SUM(AV$24:AV265)/AV$23</f>
        <v>15.899018028200768</v>
      </c>
      <c r="AY265" s="28"/>
      <c r="AZ265" s="27">
        <f t="shared" si="241"/>
        <v>976.89671832809768</v>
      </c>
      <c r="BA265" s="27">
        <f t="shared" si="242"/>
        <v>286.12957550910477</v>
      </c>
      <c r="BB265" s="27">
        <f t="shared" si="243"/>
        <v>690.76714281899297</v>
      </c>
      <c r="BC265" s="27">
        <f t="shared" si="244"/>
        <v>97410.801603159591</v>
      </c>
      <c r="BD265" s="27">
        <f t="shared" si="245"/>
        <v>131589.19839684028</v>
      </c>
      <c r="BE265" s="27">
        <f t="shared" si="246"/>
        <v>515155.37558487151</v>
      </c>
      <c r="BF265" s="27">
        <f t="shared" si="247"/>
        <v>0</v>
      </c>
      <c r="BG265" s="27">
        <f t="shared" si="248"/>
        <v>124.70289212295917</v>
      </c>
      <c r="BH265" s="27">
        <f t="shared" si="249"/>
        <v>374.10867636887758</v>
      </c>
      <c r="BI265" s="27">
        <f t="shared" si="250"/>
        <v>224.46520582132655</v>
      </c>
      <c r="BJ265" s="27">
        <f t="shared" si="251"/>
        <v>99.762313698367336</v>
      </c>
      <c r="BK265" s="7">
        <f t="shared" si="252"/>
        <v>1.6453739559699059</v>
      </c>
      <c r="BL265" s="27">
        <f t="shared" si="263"/>
        <v>823.03908801153057</v>
      </c>
      <c r="BM265" s="7">
        <f t="shared" si="253"/>
        <v>2.6749614724368178</v>
      </c>
      <c r="BN265" s="27">
        <f t="shared" si="254"/>
        <v>4279.9383558989084</v>
      </c>
      <c r="BO265" s="27">
        <f t="shared" si="255"/>
        <v>4065.9414381039628</v>
      </c>
      <c r="BP265" s="7">
        <f t="shared" si="256"/>
        <v>2.6749614724368178</v>
      </c>
      <c r="BQ265" s="27">
        <f t="shared" si="257"/>
        <v>612566.17718803126</v>
      </c>
      <c r="BR265" s="27">
        <f t="shared" si="258"/>
        <v>2266.0056317643348</v>
      </c>
      <c r="BS265" s="27">
        <f t="shared" si="259"/>
        <v>218820.85311018093</v>
      </c>
      <c r="BT265" s="7">
        <f>-SUM(BR$24:BR265)/BR$23</f>
        <v>18.575972137363934</v>
      </c>
      <c r="BU265" s="27">
        <f t="shared" si="215"/>
        <v>0</v>
      </c>
      <c r="BV265" s="27">
        <f t="shared" si="260"/>
        <v>185492.77445109957</v>
      </c>
      <c r="BW265" s="7">
        <f>-SUM(BU$24:BU265)/BU$23</f>
        <v>15.899018028200768</v>
      </c>
      <c r="BX265" s="14"/>
      <c r="BY265" s="3"/>
      <c r="BZ265" s="3"/>
      <c r="CA265" s="3"/>
      <c r="CB265" s="3"/>
      <c r="CC265" s="3"/>
      <c r="CD265" s="3"/>
      <c r="CE265" s="3"/>
      <c r="CF265" s="3"/>
      <c r="CG265" s="3"/>
      <c r="CH265" s="3"/>
      <c r="CI265" s="3"/>
      <c r="CJ265" s="3"/>
      <c r="CK265" s="3"/>
      <c r="CL265" s="3"/>
      <c r="CM265" s="3"/>
      <c r="CN265" s="3"/>
      <c r="CO265" s="3"/>
    </row>
    <row r="266" spans="1:93" x14ac:dyDescent="0.25">
      <c r="A266" s="23">
        <v>243</v>
      </c>
      <c r="B266" s="27">
        <f t="shared" si="201"/>
        <v>976.89671832809768</v>
      </c>
      <c r="C266" s="27">
        <f t="shared" si="202"/>
        <v>284.11483800921599</v>
      </c>
      <c r="D266" s="27">
        <f t="shared" si="203"/>
        <v>692.7818803188818</v>
      </c>
      <c r="E266" s="27">
        <f t="shared" si="216"/>
        <v>96718.019722840705</v>
      </c>
      <c r="F266" s="27">
        <f t="shared" si="217"/>
        <v>132281.98027715916</v>
      </c>
      <c r="G266" s="27">
        <f t="shared" si="198"/>
        <v>518343.82789673074</v>
      </c>
      <c r="H266" s="27">
        <f t="shared" si="218"/>
        <v>0</v>
      </c>
      <c r="I266" s="27">
        <f t="shared" si="204"/>
        <v>124.95975966310833</v>
      </c>
      <c r="J266" s="27">
        <f t="shared" si="205"/>
        <v>374.87927898932503</v>
      </c>
      <c r="K266" s="27">
        <f t="shared" si="206"/>
        <v>224.92756739359501</v>
      </c>
      <c r="L266" s="27">
        <f t="shared" si="207"/>
        <v>99.967807730486669</v>
      </c>
      <c r="M266" s="7">
        <f t="shared" si="208"/>
        <v>1.6487631569218673</v>
      </c>
      <c r="N266" s="27">
        <f t="shared" si="261"/>
        <v>824.73441377651511</v>
      </c>
      <c r="O266" s="7">
        <f t="shared" si="209"/>
        <v>2.6858595965920156</v>
      </c>
      <c r="P266" s="27">
        <f t="shared" si="210"/>
        <v>4297.3753545472246</v>
      </c>
      <c r="Q266" s="27">
        <f t="shared" si="211"/>
        <v>4082.5065868198631</v>
      </c>
      <c r="R266" s="7">
        <f t="shared" si="212"/>
        <v>2.6858595965920156</v>
      </c>
      <c r="S266" s="27">
        <f t="shared" si="199"/>
        <v>615061.84761957161</v>
      </c>
      <c r="T266" s="27">
        <f t="shared" si="213"/>
        <v>2280.8754547152503</v>
      </c>
      <c r="U266" s="27">
        <f t="shared" si="219"/>
        <v>221101.72856489618</v>
      </c>
      <c r="V266" s="7">
        <f>-SUM(T$24:T266)/T$23</f>
        <v>18.75917498513223</v>
      </c>
      <c r="W266" s="27">
        <f t="shared" si="200"/>
        <v>0</v>
      </c>
      <c r="X266" s="27">
        <f t="shared" si="220"/>
        <v>185492.77445109957</v>
      </c>
      <c r="Y266" s="7">
        <f>-SUM(W$24:W266)/W$23</f>
        <v>15.899018028200768</v>
      </c>
      <c r="Z266" s="29"/>
      <c r="AA266" s="27">
        <f t="shared" si="221"/>
        <v>976.89671832809768</v>
      </c>
      <c r="AB266" s="27">
        <f t="shared" si="222"/>
        <v>284.11483800921599</v>
      </c>
      <c r="AC266" s="27">
        <f t="shared" si="223"/>
        <v>692.7818803188818</v>
      </c>
      <c r="AD266" s="27">
        <f t="shared" si="224"/>
        <v>96718.019722840705</v>
      </c>
      <c r="AE266" s="27">
        <f t="shared" si="225"/>
        <v>132281.98027715916</v>
      </c>
      <c r="AF266" s="27">
        <f t="shared" si="226"/>
        <v>518343.82789673074</v>
      </c>
      <c r="AG266" s="27">
        <f t="shared" si="227"/>
        <v>0</v>
      </c>
      <c r="AH266" s="27">
        <f t="shared" si="228"/>
        <v>124.95975966310833</v>
      </c>
      <c r="AI266" s="27">
        <f t="shared" si="229"/>
        <v>374.87927898932503</v>
      </c>
      <c r="AJ266" s="27">
        <f t="shared" si="230"/>
        <v>224.92756739359501</v>
      </c>
      <c r="AK266" s="27">
        <f t="shared" si="231"/>
        <v>99.967807730486669</v>
      </c>
      <c r="AL266" s="7">
        <f t="shared" si="232"/>
        <v>1.6487631569218673</v>
      </c>
      <c r="AM266" s="27">
        <f t="shared" si="262"/>
        <v>824.73441377651511</v>
      </c>
      <c r="AN266" s="7">
        <f t="shared" si="233"/>
        <v>2.6858595965920156</v>
      </c>
      <c r="AO266" s="27">
        <f t="shared" si="234"/>
        <v>4297.3753545472246</v>
      </c>
      <c r="AP266" s="27">
        <f t="shared" si="235"/>
        <v>4082.5065868198631</v>
      </c>
      <c r="AQ266" s="7">
        <f t="shared" si="236"/>
        <v>2.6858595965920156</v>
      </c>
      <c r="AR266" s="27">
        <f t="shared" si="237"/>
        <v>615061.84761957161</v>
      </c>
      <c r="AS266" s="27">
        <f t="shared" si="238"/>
        <v>2280.8754547152503</v>
      </c>
      <c r="AT266" s="27">
        <f t="shared" si="239"/>
        <v>221101.72856489618</v>
      </c>
      <c r="AU266" s="7">
        <f>-SUM(AS$24:AS266)/AS$23</f>
        <v>18.75917498513223</v>
      </c>
      <c r="AV266" s="27">
        <f t="shared" si="214"/>
        <v>0</v>
      </c>
      <c r="AW266" s="27">
        <f t="shared" si="240"/>
        <v>185492.77445109957</v>
      </c>
      <c r="AX266" s="7">
        <f>-SUM(AV$24:AV266)/AV$23</f>
        <v>15.899018028200768</v>
      </c>
      <c r="AY266" s="28"/>
      <c r="AZ266" s="27">
        <f t="shared" si="241"/>
        <v>976.89671832809768</v>
      </c>
      <c r="BA266" s="27">
        <f t="shared" si="242"/>
        <v>284.11483800921599</v>
      </c>
      <c r="BB266" s="27">
        <f t="shared" si="243"/>
        <v>692.7818803188818</v>
      </c>
      <c r="BC266" s="27">
        <f t="shared" si="244"/>
        <v>96718.019722840705</v>
      </c>
      <c r="BD266" s="27">
        <f t="shared" si="245"/>
        <v>132281.98027715916</v>
      </c>
      <c r="BE266" s="27">
        <f t="shared" si="246"/>
        <v>518343.82789673074</v>
      </c>
      <c r="BF266" s="27">
        <f t="shared" si="247"/>
        <v>0</v>
      </c>
      <c r="BG266" s="27">
        <f t="shared" si="248"/>
        <v>124.95975966310833</v>
      </c>
      <c r="BH266" s="27">
        <f t="shared" si="249"/>
        <v>374.87927898932503</v>
      </c>
      <c r="BI266" s="27">
        <f t="shared" si="250"/>
        <v>224.92756739359501</v>
      </c>
      <c r="BJ266" s="27">
        <f t="shared" si="251"/>
        <v>99.967807730486669</v>
      </c>
      <c r="BK266" s="7">
        <f t="shared" si="252"/>
        <v>1.6487631569218673</v>
      </c>
      <c r="BL266" s="27">
        <f t="shared" si="263"/>
        <v>824.73441377651511</v>
      </c>
      <c r="BM266" s="7">
        <f t="shared" si="253"/>
        <v>2.6858595965920156</v>
      </c>
      <c r="BN266" s="27">
        <f t="shared" si="254"/>
        <v>4297.3753545472246</v>
      </c>
      <c r="BO266" s="27">
        <f t="shared" si="255"/>
        <v>4082.5065868198631</v>
      </c>
      <c r="BP266" s="7">
        <f t="shared" si="256"/>
        <v>2.6858595965920156</v>
      </c>
      <c r="BQ266" s="27">
        <f t="shared" si="257"/>
        <v>615061.84761957161</v>
      </c>
      <c r="BR266" s="27">
        <f t="shared" si="258"/>
        <v>2280.8754547152503</v>
      </c>
      <c r="BS266" s="27">
        <f t="shared" si="259"/>
        <v>221101.72856489618</v>
      </c>
      <c r="BT266" s="7">
        <f>-SUM(BR$24:BR266)/BR$23</f>
        <v>18.75917498513223</v>
      </c>
      <c r="BU266" s="27">
        <f t="shared" si="215"/>
        <v>0</v>
      </c>
      <c r="BV266" s="27">
        <f t="shared" si="260"/>
        <v>185492.77445109957</v>
      </c>
      <c r="BW266" s="7">
        <f>-SUM(BU$24:BU266)/BU$23</f>
        <v>15.899018028200768</v>
      </c>
      <c r="BX266" s="14"/>
      <c r="BY266" s="3"/>
      <c r="BZ266" s="3"/>
      <c r="CA266" s="3"/>
      <c r="CB266" s="3"/>
      <c r="CC266" s="3"/>
      <c r="CD266" s="3"/>
      <c r="CE266" s="3"/>
      <c r="CF266" s="3"/>
      <c r="CG266" s="3"/>
      <c r="CH266" s="3"/>
      <c r="CI266" s="3"/>
      <c r="CJ266" s="3"/>
      <c r="CK266" s="3"/>
      <c r="CL266" s="3"/>
      <c r="CM266" s="3"/>
      <c r="CN266" s="3"/>
      <c r="CO266" s="3"/>
    </row>
    <row r="267" spans="1:93" x14ac:dyDescent="0.25">
      <c r="A267" s="23">
        <v>244</v>
      </c>
      <c r="B267" s="27">
        <f t="shared" si="201"/>
        <v>976.89671832809768</v>
      </c>
      <c r="C267" s="27">
        <f t="shared" si="202"/>
        <v>282.09422419161922</v>
      </c>
      <c r="D267" s="27">
        <f t="shared" si="203"/>
        <v>694.80249413647857</v>
      </c>
      <c r="E267" s="27">
        <f t="shared" si="216"/>
        <v>96023.217228704219</v>
      </c>
      <c r="F267" s="27">
        <f t="shared" si="217"/>
        <v>132976.78277129564</v>
      </c>
      <c r="G267" s="27">
        <f t="shared" si="198"/>
        <v>521544.46849266882</v>
      </c>
      <c r="H267" s="27">
        <f t="shared" si="218"/>
        <v>0</v>
      </c>
      <c r="I267" s="27">
        <f t="shared" si="204"/>
        <v>125.21715630833323</v>
      </c>
      <c r="J267" s="27">
        <f t="shared" si="205"/>
        <v>375.65146892499968</v>
      </c>
      <c r="K267" s="27">
        <f t="shared" si="206"/>
        <v>225.39088135499983</v>
      </c>
      <c r="L267" s="27">
        <f t="shared" si="207"/>
        <v>100.17372504666658</v>
      </c>
      <c r="M267" s="7">
        <f t="shared" si="208"/>
        <v>1.6521593390728753</v>
      </c>
      <c r="N267" s="27">
        <f t="shared" si="261"/>
        <v>826.4332316349994</v>
      </c>
      <c r="O267" s="7">
        <f t="shared" si="209"/>
        <v>2.6968021210540312</v>
      </c>
      <c r="P267" s="27">
        <f t="shared" si="210"/>
        <v>4314.8833936864503</v>
      </c>
      <c r="Q267" s="27">
        <f t="shared" si="211"/>
        <v>4099.1392240021278</v>
      </c>
      <c r="R267" s="7">
        <f t="shared" si="212"/>
        <v>2.6968021210540312</v>
      </c>
      <c r="S267" s="27">
        <f t="shared" si="199"/>
        <v>617567.68572137319</v>
      </c>
      <c r="T267" s="27">
        <f t="shared" si="213"/>
        <v>2295.8092740390312</v>
      </c>
      <c r="U267" s="27">
        <f t="shared" si="219"/>
        <v>223397.53783893521</v>
      </c>
      <c r="V267" s="7">
        <f>-SUM(T$24:T267)/T$23</f>
        <v>18.943577336460663</v>
      </c>
      <c r="W267" s="27">
        <f t="shared" si="200"/>
        <v>0</v>
      </c>
      <c r="X267" s="27">
        <f t="shared" si="220"/>
        <v>185492.77445109957</v>
      </c>
      <c r="Y267" s="7">
        <f>-SUM(W$24:W267)/W$23</f>
        <v>15.899018028200768</v>
      </c>
      <c r="Z267" s="29"/>
      <c r="AA267" s="27">
        <f t="shared" si="221"/>
        <v>976.89671832809768</v>
      </c>
      <c r="AB267" s="27">
        <f t="shared" si="222"/>
        <v>282.09422419161922</v>
      </c>
      <c r="AC267" s="27">
        <f t="shared" si="223"/>
        <v>694.80249413647857</v>
      </c>
      <c r="AD267" s="27">
        <f t="shared" si="224"/>
        <v>96023.217228704219</v>
      </c>
      <c r="AE267" s="27">
        <f t="shared" si="225"/>
        <v>132976.78277129564</v>
      </c>
      <c r="AF267" s="27">
        <f t="shared" si="226"/>
        <v>521544.46849266882</v>
      </c>
      <c r="AG267" s="27">
        <f t="shared" si="227"/>
        <v>0</v>
      </c>
      <c r="AH267" s="27">
        <f t="shared" si="228"/>
        <v>125.21715630833323</v>
      </c>
      <c r="AI267" s="27">
        <f t="shared" si="229"/>
        <v>375.65146892499968</v>
      </c>
      <c r="AJ267" s="27">
        <f t="shared" si="230"/>
        <v>225.39088135499983</v>
      </c>
      <c r="AK267" s="27">
        <f t="shared" si="231"/>
        <v>100.17372504666658</v>
      </c>
      <c r="AL267" s="7">
        <f t="shared" si="232"/>
        <v>1.6521593390728753</v>
      </c>
      <c r="AM267" s="27">
        <f t="shared" si="262"/>
        <v>826.4332316349994</v>
      </c>
      <c r="AN267" s="7">
        <f t="shared" si="233"/>
        <v>2.6968021210540312</v>
      </c>
      <c r="AO267" s="27">
        <f t="shared" si="234"/>
        <v>4314.8833936864503</v>
      </c>
      <c r="AP267" s="27">
        <f t="shared" si="235"/>
        <v>4099.1392240021278</v>
      </c>
      <c r="AQ267" s="7">
        <f t="shared" si="236"/>
        <v>2.6968021210540312</v>
      </c>
      <c r="AR267" s="27">
        <f t="shared" si="237"/>
        <v>617567.68572137319</v>
      </c>
      <c r="AS267" s="27">
        <f t="shared" si="238"/>
        <v>2295.8092740390312</v>
      </c>
      <c r="AT267" s="27">
        <f t="shared" si="239"/>
        <v>223397.53783893521</v>
      </c>
      <c r="AU267" s="7">
        <f>-SUM(AS$24:AS267)/AS$23</f>
        <v>18.943577336460663</v>
      </c>
      <c r="AV267" s="27">
        <f t="shared" si="214"/>
        <v>0</v>
      </c>
      <c r="AW267" s="27">
        <f t="shared" si="240"/>
        <v>185492.77445109957</v>
      </c>
      <c r="AX267" s="7">
        <f>-SUM(AV$24:AV267)/AV$23</f>
        <v>15.899018028200768</v>
      </c>
      <c r="AY267" s="28"/>
      <c r="AZ267" s="27">
        <f t="shared" si="241"/>
        <v>976.89671832809768</v>
      </c>
      <c r="BA267" s="27">
        <f t="shared" si="242"/>
        <v>282.09422419161922</v>
      </c>
      <c r="BB267" s="27">
        <f t="shared" si="243"/>
        <v>694.80249413647857</v>
      </c>
      <c r="BC267" s="27">
        <f t="shared" si="244"/>
        <v>96023.217228704219</v>
      </c>
      <c r="BD267" s="27">
        <f t="shared" si="245"/>
        <v>132976.78277129564</v>
      </c>
      <c r="BE267" s="27">
        <f t="shared" si="246"/>
        <v>521544.46849266882</v>
      </c>
      <c r="BF267" s="27">
        <f t="shared" si="247"/>
        <v>0</v>
      </c>
      <c r="BG267" s="27">
        <f t="shared" si="248"/>
        <v>125.21715630833323</v>
      </c>
      <c r="BH267" s="27">
        <f t="shared" si="249"/>
        <v>375.65146892499968</v>
      </c>
      <c r="BI267" s="27">
        <f t="shared" si="250"/>
        <v>225.39088135499983</v>
      </c>
      <c r="BJ267" s="27">
        <f t="shared" si="251"/>
        <v>100.17372504666658</v>
      </c>
      <c r="BK267" s="7">
        <f t="shared" si="252"/>
        <v>1.6521593390728753</v>
      </c>
      <c r="BL267" s="27">
        <f t="shared" si="263"/>
        <v>826.4332316349994</v>
      </c>
      <c r="BM267" s="7">
        <f t="shared" si="253"/>
        <v>2.6968021210540312</v>
      </c>
      <c r="BN267" s="27">
        <f t="shared" si="254"/>
        <v>4314.8833936864503</v>
      </c>
      <c r="BO267" s="27">
        <f t="shared" si="255"/>
        <v>4099.1392240021278</v>
      </c>
      <c r="BP267" s="7">
        <f t="shared" si="256"/>
        <v>2.6968021210540312</v>
      </c>
      <c r="BQ267" s="27">
        <f t="shared" si="257"/>
        <v>617567.68572137319</v>
      </c>
      <c r="BR267" s="27">
        <f t="shared" si="258"/>
        <v>2295.8092740390312</v>
      </c>
      <c r="BS267" s="27">
        <f t="shared" si="259"/>
        <v>223397.53783893521</v>
      </c>
      <c r="BT267" s="7">
        <f>-SUM(BR$24:BR267)/BR$23</f>
        <v>18.943577336460663</v>
      </c>
      <c r="BU267" s="27">
        <f t="shared" si="215"/>
        <v>0</v>
      </c>
      <c r="BV267" s="27">
        <f t="shared" si="260"/>
        <v>185492.77445109957</v>
      </c>
      <c r="BW267" s="7">
        <f>-SUM(BU$24:BU267)/BU$23</f>
        <v>15.899018028200768</v>
      </c>
      <c r="BX267" s="14"/>
      <c r="BY267" s="3"/>
      <c r="BZ267" s="3"/>
      <c r="CA267" s="3"/>
      <c r="CB267" s="3"/>
      <c r="CC267" s="3"/>
      <c r="CD267" s="3"/>
      <c r="CE267" s="3"/>
      <c r="CF267" s="3"/>
      <c r="CG267" s="3"/>
      <c r="CH267" s="3"/>
      <c r="CI267" s="3"/>
      <c r="CJ267" s="3"/>
      <c r="CK267" s="3"/>
      <c r="CL267" s="3"/>
      <c r="CM267" s="3"/>
      <c r="CN267" s="3"/>
      <c r="CO267" s="3"/>
    </row>
    <row r="268" spans="1:93" x14ac:dyDescent="0.25">
      <c r="A268" s="23">
        <v>245</v>
      </c>
      <c r="B268" s="27">
        <f t="shared" si="201"/>
        <v>976.89671832809768</v>
      </c>
      <c r="C268" s="27">
        <f t="shared" si="202"/>
        <v>280.06771691705455</v>
      </c>
      <c r="D268" s="27">
        <f t="shared" si="203"/>
        <v>696.82900141104324</v>
      </c>
      <c r="E268" s="27">
        <f t="shared" si="216"/>
        <v>95326.388227293181</v>
      </c>
      <c r="F268" s="27">
        <f t="shared" si="217"/>
        <v>133673.61177270667</v>
      </c>
      <c r="G268" s="27">
        <f t="shared" si="198"/>
        <v>524757.34469048982</v>
      </c>
      <c r="H268" s="27">
        <f t="shared" si="218"/>
        <v>0</v>
      </c>
      <c r="I268" s="27">
        <f t="shared" si="204"/>
        <v>125.4750831485037</v>
      </c>
      <c r="J268" s="27">
        <f t="shared" si="205"/>
        <v>376.4252494455111</v>
      </c>
      <c r="K268" s="27">
        <f t="shared" si="206"/>
        <v>225.85514966730668</v>
      </c>
      <c r="L268" s="27">
        <f t="shared" si="207"/>
        <v>100.38006651880296</v>
      </c>
      <c r="M268" s="7">
        <f t="shared" si="208"/>
        <v>1.655562516803057</v>
      </c>
      <c r="N268" s="27">
        <f t="shared" si="261"/>
        <v>828.13554878012451</v>
      </c>
      <c r="O268" s="7">
        <f t="shared" si="209"/>
        <v>2.7077892267152106</v>
      </c>
      <c r="P268" s="27">
        <f t="shared" si="210"/>
        <v>4332.4627627443369</v>
      </c>
      <c r="Q268" s="27">
        <f t="shared" si="211"/>
        <v>4115.8396246071197</v>
      </c>
      <c r="R268" s="7">
        <f t="shared" si="212"/>
        <v>2.7077892267152106</v>
      </c>
      <c r="S268" s="27">
        <f t="shared" si="199"/>
        <v>620083.7329177832</v>
      </c>
      <c r="T268" s="27">
        <f t="shared" si="213"/>
        <v>2310.8073574988975</v>
      </c>
      <c r="U268" s="27">
        <f t="shared" si="219"/>
        <v>225708.34519643412</v>
      </c>
      <c r="V268" s="7">
        <f>-SUM(T$24:T268)/T$23</f>
        <v>19.129184353127243</v>
      </c>
      <c r="W268" s="27">
        <f t="shared" si="200"/>
        <v>0</v>
      </c>
      <c r="X268" s="27">
        <f t="shared" si="220"/>
        <v>185492.77445109957</v>
      </c>
      <c r="Y268" s="7">
        <f>-SUM(W$24:W268)/W$23</f>
        <v>15.899018028200768</v>
      </c>
      <c r="Z268" s="29"/>
      <c r="AA268" s="27">
        <f t="shared" si="221"/>
        <v>976.89671832809768</v>
      </c>
      <c r="AB268" s="27">
        <f t="shared" si="222"/>
        <v>280.06771691705455</v>
      </c>
      <c r="AC268" s="27">
        <f t="shared" si="223"/>
        <v>696.82900141104324</v>
      </c>
      <c r="AD268" s="27">
        <f t="shared" si="224"/>
        <v>95326.388227293181</v>
      </c>
      <c r="AE268" s="27">
        <f t="shared" si="225"/>
        <v>133673.61177270667</v>
      </c>
      <c r="AF268" s="27">
        <f t="shared" si="226"/>
        <v>524757.34469048982</v>
      </c>
      <c r="AG268" s="27">
        <f t="shared" si="227"/>
        <v>0</v>
      </c>
      <c r="AH268" s="27">
        <f t="shared" si="228"/>
        <v>125.4750831485037</v>
      </c>
      <c r="AI268" s="27">
        <f t="shared" si="229"/>
        <v>376.4252494455111</v>
      </c>
      <c r="AJ268" s="27">
        <f t="shared" si="230"/>
        <v>225.85514966730668</v>
      </c>
      <c r="AK268" s="27">
        <f t="shared" si="231"/>
        <v>100.38006651880296</v>
      </c>
      <c r="AL268" s="7">
        <f t="shared" si="232"/>
        <v>1.655562516803057</v>
      </c>
      <c r="AM268" s="27">
        <f t="shared" si="262"/>
        <v>828.13554878012451</v>
      </c>
      <c r="AN268" s="7">
        <f t="shared" si="233"/>
        <v>2.7077892267152106</v>
      </c>
      <c r="AO268" s="27">
        <f t="shared" si="234"/>
        <v>4332.4627627443369</v>
      </c>
      <c r="AP268" s="27">
        <f t="shared" si="235"/>
        <v>4115.8396246071197</v>
      </c>
      <c r="AQ268" s="7">
        <f t="shared" si="236"/>
        <v>2.7077892267152106</v>
      </c>
      <c r="AR268" s="27">
        <f t="shared" si="237"/>
        <v>620083.7329177832</v>
      </c>
      <c r="AS268" s="27">
        <f t="shared" si="238"/>
        <v>2310.8073574988975</v>
      </c>
      <c r="AT268" s="27">
        <f t="shared" si="239"/>
        <v>225708.34519643412</v>
      </c>
      <c r="AU268" s="7">
        <f>-SUM(AS$24:AS268)/AS$23</f>
        <v>19.129184353127243</v>
      </c>
      <c r="AV268" s="27">
        <f t="shared" si="214"/>
        <v>0</v>
      </c>
      <c r="AW268" s="27">
        <f t="shared" si="240"/>
        <v>185492.77445109957</v>
      </c>
      <c r="AX268" s="7">
        <f>-SUM(AV$24:AV268)/AV$23</f>
        <v>15.899018028200768</v>
      </c>
      <c r="AY268" s="28"/>
      <c r="AZ268" s="27">
        <f t="shared" si="241"/>
        <v>976.89671832809768</v>
      </c>
      <c r="BA268" s="27">
        <f t="shared" si="242"/>
        <v>280.06771691705455</v>
      </c>
      <c r="BB268" s="27">
        <f t="shared" si="243"/>
        <v>696.82900141104324</v>
      </c>
      <c r="BC268" s="27">
        <f t="shared" si="244"/>
        <v>95326.388227293181</v>
      </c>
      <c r="BD268" s="27">
        <f t="shared" si="245"/>
        <v>133673.61177270667</v>
      </c>
      <c r="BE268" s="27">
        <f t="shared" si="246"/>
        <v>524757.34469048982</v>
      </c>
      <c r="BF268" s="27">
        <f t="shared" si="247"/>
        <v>0</v>
      </c>
      <c r="BG268" s="27">
        <f t="shared" si="248"/>
        <v>125.4750831485037</v>
      </c>
      <c r="BH268" s="27">
        <f t="shared" si="249"/>
        <v>376.4252494455111</v>
      </c>
      <c r="BI268" s="27">
        <f t="shared" si="250"/>
        <v>225.85514966730668</v>
      </c>
      <c r="BJ268" s="27">
        <f t="shared" si="251"/>
        <v>100.38006651880296</v>
      </c>
      <c r="BK268" s="7">
        <f t="shared" si="252"/>
        <v>1.655562516803057</v>
      </c>
      <c r="BL268" s="27">
        <f t="shared" si="263"/>
        <v>828.13554878012451</v>
      </c>
      <c r="BM268" s="7">
        <f t="shared" si="253"/>
        <v>2.7077892267152106</v>
      </c>
      <c r="BN268" s="27">
        <f t="shared" si="254"/>
        <v>4332.4627627443369</v>
      </c>
      <c r="BO268" s="27">
        <f t="shared" si="255"/>
        <v>4115.8396246071197</v>
      </c>
      <c r="BP268" s="7">
        <f t="shared" si="256"/>
        <v>2.7077892267152106</v>
      </c>
      <c r="BQ268" s="27">
        <f t="shared" si="257"/>
        <v>620083.7329177832</v>
      </c>
      <c r="BR268" s="27">
        <f t="shared" si="258"/>
        <v>2310.8073574988975</v>
      </c>
      <c r="BS268" s="27">
        <f t="shared" si="259"/>
        <v>225708.34519643412</v>
      </c>
      <c r="BT268" s="7">
        <f>-SUM(BR$24:BR268)/BR$23</f>
        <v>19.129184353127243</v>
      </c>
      <c r="BU268" s="27">
        <f t="shared" si="215"/>
        <v>0</v>
      </c>
      <c r="BV268" s="27">
        <f t="shared" si="260"/>
        <v>185492.77445109957</v>
      </c>
      <c r="BW268" s="7">
        <f>-SUM(BU$24:BU268)/BU$23</f>
        <v>15.899018028200768</v>
      </c>
      <c r="BX268" s="14"/>
      <c r="BY268" s="3"/>
      <c r="BZ268" s="3"/>
      <c r="CA268" s="3"/>
      <c r="CB268" s="3"/>
      <c r="CC268" s="3"/>
      <c r="CD268" s="3"/>
      <c r="CE268" s="3"/>
      <c r="CF268" s="3"/>
      <c r="CG268" s="3"/>
      <c r="CH268" s="3"/>
      <c r="CI268" s="3"/>
      <c r="CJ268" s="3"/>
      <c r="CK268" s="3"/>
      <c r="CL268" s="3"/>
      <c r="CM268" s="3"/>
      <c r="CN268" s="3"/>
      <c r="CO268" s="3"/>
    </row>
    <row r="269" spans="1:93" x14ac:dyDescent="0.25">
      <c r="A269" s="23">
        <v>246</v>
      </c>
      <c r="B269" s="27">
        <f t="shared" si="201"/>
        <v>976.89671832809768</v>
      </c>
      <c r="C269" s="27">
        <f t="shared" si="202"/>
        <v>278.03529899627233</v>
      </c>
      <c r="D269" s="27">
        <f t="shared" si="203"/>
        <v>698.86141933182546</v>
      </c>
      <c r="E269" s="27">
        <f t="shared" si="216"/>
        <v>94627.52680796136</v>
      </c>
      <c r="F269" s="27">
        <f t="shared" si="217"/>
        <v>134372.47319203851</v>
      </c>
      <c r="G269" s="27">
        <f t="shared" si="198"/>
        <v>527982.50399395556</v>
      </c>
      <c r="H269" s="27">
        <f t="shared" si="218"/>
        <v>0</v>
      </c>
      <c r="I269" s="27">
        <f t="shared" si="204"/>
        <v>125.73354127573452</v>
      </c>
      <c r="J269" s="27">
        <f t="shared" si="205"/>
        <v>377.20062382720357</v>
      </c>
      <c r="K269" s="27">
        <f t="shared" si="206"/>
        <v>226.32037429632217</v>
      </c>
      <c r="L269" s="27">
        <f t="shared" si="207"/>
        <v>100.58683302058762</v>
      </c>
      <c r="M269" s="7">
        <f t="shared" si="208"/>
        <v>1.6589727045221601</v>
      </c>
      <c r="N269" s="27">
        <f t="shared" si="261"/>
        <v>829.84137241984786</v>
      </c>
      <c r="O269" s="7">
        <f t="shared" si="209"/>
        <v>2.7188210952048779</v>
      </c>
      <c r="P269" s="27">
        <f t="shared" si="210"/>
        <v>4350.1137523278048</v>
      </c>
      <c r="Q269" s="27">
        <f t="shared" si="211"/>
        <v>4132.608064711414</v>
      </c>
      <c r="R269" s="7">
        <f t="shared" si="212"/>
        <v>2.7188210952048779</v>
      </c>
      <c r="S269" s="27">
        <f t="shared" si="199"/>
        <v>622610.03080191708</v>
      </c>
      <c r="T269" s="27">
        <f t="shared" si="213"/>
        <v>2325.8699739634685</v>
      </c>
      <c r="U269" s="27">
        <f t="shared" si="219"/>
        <v>228034.2151703976</v>
      </c>
      <c r="V269" s="7">
        <f>-SUM(T$24:T269)/T$23</f>
        <v>19.316001218505836</v>
      </c>
      <c r="W269" s="27">
        <f t="shared" si="200"/>
        <v>0</v>
      </c>
      <c r="X269" s="27">
        <f t="shared" si="220"/>
        <v>185492.77445109957</v>
      </c>
      <c r="Y269" s="7">
        <f>-SUM(W$24:W269)/W$23</f>
        <v>15.899018028200768</v>
      </c>
      <c r="Z269" s="29"/>
      <c r="AA269" s="27">
        <f t="shared" si="221"/>
        <v>976.89671832809768</v>
      </c>
      <c r="AB269" s="27">
        <f t="shared" si="222"/>
        <v>278.03529899627233</v>
      </c>
      <c r="AC269" s="27">
        <f t="shared" si="223"/>
        <v>698.86141933182546</v>
      </c>
      <c r="AD269" s="27">
        <f t="shared" si="224"/>
        <v>94627.52680796136</v>
      </c>
      <c r="AE269" s="27">
        <f t="shared" si="225"/>
        <v>134372.47319203851</v>
      </c>
      <c r="AF269" s="27">
        <f t="shared" si="226"/>
        <v>527982.50399395556</v>
      </c>
      <c r="AG269" s="27">
        <f t="shared" si="227"/>
        <v>0</v>
      </c>
      <c r="AH269" s="27">
        <f t="shared" si="228"/>
        <v>125.73354127573452</v>
      </c>
      <c r="AI269" s="27">
        <f t="shared" si="229"/>
        <v>377.20062382720357</v>
      </c>
      <c r="AJ269" s="27">
        <f t="shared" si="230"/>
        <v>226.32037429632217</v>
      </c>
      <c r="AK269" s="27">
        <f t="shared" si="231"/>
        <v>100.58683302058762</v>
      </c>
      <c r="AL269" s="7">
        <f t="shared" si="232"/>
        <v>1.6589727045221601</v>
      </c>
      <c r="AM269" s="27">
        <f t="shared" si="262"/>
        <v>829.84137241984786</v>
      </c>
      <c r="AN269" s="7">
        <f t="shared" si="233"/>
        <v>2.7188210952048779</v>
      </c>
      <c r="AO269" s="27">
        <f t="shared" si="234"/>
        <v>4350.1137523278048</v>
      </c>
      <c r="AP269" s="27">
        <f t="shared" si="235"/>
        <v>4132.608064711414</v>
      </c>
      <c r="AQ269" s="7">
        <f t="shared" si="236"/>
        <v>2.7188210952048779</v>
      </c>
      <c r="AR269" s="27">
        <f t="shared" si="237"/>
        <v>622610.03080191708</v>
      </c>
      <c r="AS269" s="27">
        <f t="shared" si="238"/>
        <v>2325.8699739634685</v>
      </c>
      <c r="AT269" s="27">
        <f t="shared" si="239"/>
        <v>228034.2151703976</v>
      </c>
      <c r="AU269" s="7">
        <f>-SUM(AS$24:AS269)/AS$23</f>
        <v>19.316001218505836</v>
      </c>
      <c r="AV269" s="27">
        <f t="shared" si="214"/>
        <v>0</v>
      </c>
      <c r="AW269" s="27">
        <f t="shared" si="240"/>
        <v>185492.77445109957</v>
      </c>
      <c r="AX269" s="7">
        <f>-SUM(AV$24:AV269)/AV$23</f>
        <v>15.899018028200768</v>
      </c>
      <c r="AY269" s="28"/>
      <c r="AZ269" s="27">
        <f t="shared" si="241"/>
        <v>976.89671832809768</v>
      </c>
      <c r="BA269" s="27">
        <f t="shared" si="242"/>
        <v>278.03529899627233</v>
      </c>
      <c r="BB269" s="27">
        <f t="shared" si="243"/>
        <v>698.86141933182546</v>
      </c>
      <c r="BC269" s="27">
        <f t="shared" si="244"/>
        <v>94627.52680796136</v>
      </c>
      <c r="BD269" s="27">
        <f t="shared" si="245"/>
        <v>134372.47319203851</v>
      </c>
      <c r="BE269" s="27">
        <f t="shared" si="246"/>
        <v>527982.50399395556</v>
      </c>
      <c r="BF269" s="27">
        <f t="shared" si="247"/>
        <v>0</v>
      </c>
      <c r="BG269" s="27">
        <f t="shared" si="248"/>
        <v>125.73354127573452</v>
      </c>
      <c r="BH269" s="27">
        <f t="shared" si="249"/>
        <v>377.20062382720357</v>
      </c>
      <c r="BI269" s="27">
        <f t="shared" si="250"/>
        <v>226.32037429632217</v>
      </c>
      <c r="BJ269" s="27">
        <f t="shared" si="251"/>
        <v>100.58683302058762</v>
      </c>
      <c r="BK269" s="7">
        <f t="shared" si="252"/>
        <v>1.6589727045221601</v>
      </c>
      <c r="BL269" s="27">
        <f t="shared" si="263"/>
        <v>829.84137241984786</v>
      </c>
      <c r="BM269" s="7">
        <f t="shared" si="253"/>
        <v>2.7188210952048779</v>
      </c>
      <c r="BN269" s="27">
        <f t="shared" si="254"/>
        <v>4350.1137523278048</v>
      </c>
      <c r="BO269" s="27">
        <f t="shared" si="255"/>
        <v>4132.608064711414</v>
      </c>
      <c r="BP269" s="7">
        <f t="shared" si="256"/>
        <v>2.7188210952048779</v>
      </c>
      <c r="BQ269" s="27">
        <f t="shared" si="257"/>
        <v>622610.03080191708</v>
      </c>
      <c r="BR269" s="27">
        <f t="shared" si="258"/>
        <v>2325.8699739634685</v>
      </c>
      <c r="BS269" s="27">
        <f t="shared" si="259"/>
        <v>228034.2151703976</v>
      </c>
      <c r="BT269" s="7">
        <f>-SUM(BR$24:BR269)/BR$23</f>
        <v>19.316001218505836</v>
      </c>
      <c r="BU269" s="27">
        <f t="shared" si="215"/>
        <v>0</v>
      </c>
      <c r="BV269" s="27">
        <f t="shared" si="260"/>
        <v>185492.77445109957</v>
      </c>
      <c r="BW269" s="7">
        <f>-SUM(BU$24:BU269)/BU$23</f>
        <v>15.899018028200768</v>
      </c>
      <c r="BX269" s="14"/>
      <c r="BY269" s="3"/>
      <c r="BZ269" s="3"/>
      <c r="CA269" s="3"/>
      <c r="CB269" s="3"/>
      <c r="CC269" s="3"/>
      <c r="CD269" s="3"/>
      <c r="CE269" s="3"/>
      <c r="CF269" s="3"/>
      <c r="CG269" s="3"/>
      <c r="CH269" s="3"/>
      <c r="CI269" s="3"/>
      <c r="CJ269" s="3"/>
      <c r="CK269" s="3"/>
      <c r="CL269" s="3"/>
      <c r="CM269" s="3"/>
      <c r="CN269" s="3"/>
      <c r="CO269" s="3"/>
    </row>
    <row r="270" spans="1:93" x14ac:dyDescent="0.25">
      <c r="A270" s="23">
        <v>247</v>
      </c>
      <c r="B270" s="27">
        <f t="shared" si="201"/>
        <v>976.89671832809768</v>
      </c>
      <c r="C270" s="27">
        <f t="shared" si="202"/>
        <v>275.99695318988785</v>
      </c>
      <c r="D270" s="27">
        <f t="shared" si="203"/>
        <v>700.89976513821</v>
      </c>
      <c r="E270" s="27">
        <f t="shared" si="216"/>
        <v>93926.627042823151</v>
      </c>
      <c r="F270" s="27">
        <f t="shared" si="217"/>
        <v>135073.37295717673</v>
      </c>
      <c r="G270" s="27">
        <f t="shared" si="198"/>
        <v>531219.99409352196</v>
      </c>
      <c r="H270" s="27">
        <f t="shared" si="218"/>
        <v>0</v>
      </c>
      <c r="I270" s="27">
        <f t="shared" si="204"/>
        <v>125.99253178439005</v>
      </c>
      <c r="J270" s="27">
        <f t="shared" si="205"/>
        <v>377.97759535317016</v>
      </c>
      <c r="K270" s="27">
        <f t="shared" si="206"/>
        <v>226.78655721190211</v>
      </c>
      <c r="L270" s="27">
        <f t="shared" si="207"/>
        <v>100.79402542751204</v>
      </c>
      <c r="M270" s="7">
        <f t="shared" si="208"/>
        <v>1.6623899166696139</v>
      </c>
      <c r="N270" s="27">
        <f t="shared" si="261"/>
        <v>831.55070977697437</v>
      </c>
      <c r="O270" s="7">
        <f t="shared" si="209"/>
        <v>2.7298979088923372</v>
      </c>
      <c r="P270" s="27">
        <f t="shared" si="210"/>
        <v>4367.8366542277399</v>
      </c>
      <c r="Q270" s="27">
        <f t="shared" si="211"/>
        <v>4149.4448215163529</v>
      </c>
      <c r="R270" s="7">
        <f t="shared" si="212"/>
        <v>2.7298979088923372</v>
      </c>
      <c r="S270" s="27">
        <f t="shared" si="199"/>
        <v>625146.6211363452</v>
      </c>
      <c r="T270" s="27">
        <f t="shared" si="213"/>
        <v>2340.9973934112813</v>
      </c>
      <c r="U270" s="27">
        <f t="shared" si="219"/>
        <v>230375.21256380889</v>
      </c>
      <c r="V270" s="7">
        <f>-SUM(T$24:T270)/T$23</f>
        <v>19.504033137655338</v>
      </c>
      <c r="W270" s="27">
        <f t="shared" si="200"/>
        <v>0</v>
      </c>
      <c r="X270" s="27">
        <f t="shared" si="220"/>
        <v>185492.77445109957</v>
      </c>
      <c r="Y270" s="7">
        <f>-SUM(W$24:W270)/W$23</f>
        <v>15.899018028200768</v>
      </c>
      <c r="Z270" s="29"/>
      <c r="AA270" s="27">
        <f t="shared" si="221"/>
        <v>976.89671832809768</v>
      </c>
      <c r="AB270" s="27">
        <f t="shared" si="222"/>
        <v>275.99695318988785</v>
      </c>
      <c r="AC270" s="27">
        <f t="shared" si="223"/>
        <v>700.89976513821</v>
      </c>
      <c r="AD270" s="27">
        <f t="shared" si="224"/>
        <v>93926.627042823151</v>
      </c>
      <c r="AE270" s="27">
        <f t="shared" si="225"/>
        <v>135073.37295717673</v>
      </c>
      <c r="AF270" s="27">
        <f t="shared" si="226"/>
        <v>531219.99409352196</v>
      </c>
      <c r="AG270" s="27">
        <f t="shared" si="227"/>
        <v>0</v>
      </c>
      <c r="AH270" s="27">
        <f t="shared" si="228"/>
        <v>125.99253178439005</v>
      </c>
      <c r="AI270" s="27">
        <f t="shared" si="229"/>
        <v>377.97759535317016</v>
      </c>
      <c r="AJ270" s="27">
        <f t="shared" si="230"/>
        <v>226.78655721190211</v>
      </c>
      <c r="AK270" s="27">
        <f t="shared" si="231"/>
        <v>100.79402542751204</v>
      </c>
      <c r="AL270" s="7">
        <f t="shared" si="232"/>
        <v>1.6623899166696139</v>
      </c>
      <c r="AM270" s="27">
        <f t="shared" si="262"/>
        <v>831.55070977697437</v>
      </c>
      <c r="AN270" s="7">
        <f t="shared" si="233"/>
        <v>2.7298979088923372</v>
      </c>
      <c r="AO270" s="27">
        <f t="shared" si="234"/>
        <v>4367.8366542277399</v>
      </c>
      <c r="AP270" s="27">
        <f t="shared" si="235"/>
        <v>4149.4448215163529</v>
      </c>
      <c r="AQ270" s="7">
        <f t="shared" si="236"/>
        <v>2.7298979088923372</v>
      </c>
      <c r="AR270" s="27">
        <f t="shared" si="237"/>
        <v>625146.6211363452</v>
      </c>
      <c r="AS270" s="27">
        <f t="shared" si="238"/>
        <v>2340.9973934112813</v>
      </c>
      <c r="AT270" s="27">
        <f t="shared" si="239"/>
        <v>230375.21256380889</v>
      </c>
      <c r="AU270" s="7">
        <f>-SUM(AS$24:AS270)/AS$23</f>
        <v>19.504033137655338</v>
      </c>
      <c r="AV270" s="27">
        <f t="shared" si="214"/>
        <v>0</v>
      </c>
      <c r="AW270" s="27">
        <f t="shared" si="240"/>
        <v>185492.77445109957</v>
      </c>
      <c r="AX270" s="7">
        <f>-SUM(AV$24:AV270)/AV$23</f>
        <v>15.899018028200768</v>
      </c>
      <c r="AY270" s="28"/>
      <c r="AZ270" s="27">
        <f t="shared" si="241"/>
        <v>976.89671832809768</v>
      </c>
      <c r="BA270" s="27">
        <f t="shared" si="242"/>
        <v>275.99695318988785</v>
      </c>
      <c r="BB270" s="27">
        <f t="shared" si="243"/>
        <v>700.89976513821</v>
      </c>
      <c r="BC270" s="27">
        <f t="shared" si="244"/>
        <v>93926.627042823151</v>
      </c>
      <c r="BD270" s="27">
        <f t="shared" si="245"/>
        <v>135073.37295717673</v>
      </c>
      <c r="BE270" s="27">
        <f t="shared" si="246"/>
        <v>531219.99409352196</v>
      </c>
      <c r="BF270" s="27">
        <f t="shared" si="247"/>
        <v>0</v>
      </c>
      <c r="BG270" s="27">
        <f t="shared" si="248"/>
        <v>125.99253178439005</v>
      </c>
      <c r="BH270" s="27">
        <f t="shared" si="249"/>
        <v>377.97759535317016</v>
      </c>
      <c r="BI270" s="27">
        <f t="shared" si="250"/>
        <v>226.78655721190211</v>
      </c>
      <c r="BJ270" s="27">
        <f t="shared" si="251"/>
        <v>100.79402542751204</v>
      </c>
      <c r="BK270" s="7">
        <f t="shared" si="252"/>
        <v>1.6623899166696139</v>
      </c>
      <c r="BL270" s="27">
        <f t="shared" si="263"/>
        <v>831.55070977697437</v>
      </c>
      <c r="BM270" s="7">
        <f t="shared" si="253"/>
        <v>2.7298979088923372</v>
      </c>
      <c r="BN270" s="27">
        <f t="shared" si="254"/>
        <v>4367.8366542277399</v>
      </c>
      <c r="BO270" s="27">
        <f t="shared" si="255"/>
        <v>4149.4448215163529</v>
      </c>
      <c r="BP270" s="7">
        <f t="shared" si="256"/>
        <v>2.7298979088923372</v>
      </c>
      <c r="BQ270" s="27">
        <f t="shared" si="257"/>
        <v>625146.6211363452</v>
      </c>
      <c r="BR270" s="27">
        <f t="shared" si="258"/>
        <v>2340.9973934112813</v>
      </c>
      <c r="BS270" s="27">
        <f t="shared" si="259"/>
        <v>230375.21256380889</v>
      </c>
      <c r="BT270" s="7">
        <f>-SUM(BR$24:BR270)/BR$23</f>
        <v>19.504033137655338</v>
      </c>
      <c r="BU270" s="27">
        <f t="shared" si="215"/>
        <v>0</v>
      </c>
      <c r="BV270" s="27">
        <f t="shared" si="260"/>
        <v>185492.77445109957</v>
      </c>
      <c r="BW270" s="7">
        <f>-SUM(BU$24:BU270)/BU$23</f>
        <v>15.899018028200768</v>
      </c>
      <c r="BX270" s="14"/>
      <c r="BY270" s="3"/>
      <c r="BZ270" s="3"/>
      <c r="CA270" s="3"/>
      <c r="CB270" s="3"/>
      <c r="CC270" s="3"/>
      <c r="CD270" s="3"/>
      <c r="CE270" s="3"/>
      <c r="CF270" s="3"/>
      <c r="CG270" s="3"/>
      <c r="CH270" s="3"/>
      <c r="CI270" s="3"/>
      <c r="CJ270" s="3"/>
      <c r="CK270" s="3"/>
      <c r="CL270" s="3"/>
      <c r="CM270" s="3"/>
      <c r="CN270" s="3"/>
      <c r="CO270" s="3"/>
    </row>
    <row r="271" spans="1:93" x14ac:dyDescent="0.25">
      <c r="A271" s="23">
        <v>248</v>
      </c>
      <c r="B271" s="27">
        <f t="shared" si="201"/>
        <v>976.89671832809768</v>
      </c>
      <c r="C271" s="27">
        <f t="shared" si="202"/>
        <v>273.9526622082347</v>
      </c>
      <c r="D271" s="27">
        <f t="shared" si="203"/>
        <v>702.94405611986303</v>
      </c>
      <c r="E271" s="27">
        <f t="shared" si="216"/>
        <v>93223.682986703294</v>
      </c>
      <c r="F271" s="27">
        <f t="shared" si="217"/>
        <v>135776.31701329659</v>
      </c>
      <c r="G271" s="27">
        <f t="shared" si="198"/>
        <v>534469.86286708084</v>
      </c>
      <c r="H271" s="27">
        <f t="shared" si="218"/>
        <v>0</v>
      </c>
      <c r="I271" s="27">
        <f t="shared" si="204"/>
        <v>126.25205577108885</v>
      </c>
      <c r="J271" s="27">
        <f t="shared" si="205"/>
        <v>378.75616731326659</v>
      </c>
      <c r="K271" s="27">
        <f t="shared" si="206"/>
        <v>227.25370038795995</v>
      </c>
      <c r="L271" s="27">
        <f t="shared" si="207"/>
        <v>101.00164461687108</v>
      </c>
      <c r="M271" s="7">
        <f t="shared" si="208"/>
        <v>1.6658141677145908</v>
      </c>
      <c r="N271" s="27">
        <f t="shared" si="261"/>
        <v>833.26356808918649</v>
      </c>
      <c r="O271" s="7">
        <f t="shared" si="209"/>
        <v>2.7410198508898875</v>
      </c>
      <c r="P271" s="27">
        <f t="shared" si="210"/>
        <v>4385.6317614238196</v>
      </c>
      <c r="Q271" s="27">
        <f t="shared" si="211"/>
        <v>4166.3501733526282</v>
      </c>
      <c r="R271" s="7">
        <f t="shared" si="212"/>
        <v>2.7410198508898875</v>
      </c>
      <c r="S271" s="27">
        <f t="shared" si="199"/>
        <v>627693.54585378419</v>
      </c>
      <c r="T271" s="27">
        <f t="shared" si="213"/>
        <v>2356.1898869353445</v>
      </c>
      <c r="U271" s="27">
        <f t="shared" si="219"/>
        <v>232731.40245074424</v>
      </c>
      <c r="V271" s="7">
        <f>-SUM(T$24:T271)/T$23</f>
        <v>19.693285337409179</v>
      </c>
      <c r="W271" s="27">
        <f t="shared" si="200"/>
        <v>0</v>
      </c>
      <c r="X271" s="27">
        <f t="shared" si="220"/>
        <v>185492.77445109957</v>
      </c>
      <c r="Y271" s="7">
        <f>-SUM(W$24:W271)/W$23</f>
        <v>15.899018028200768</v>
      </c>
      <c r="Z271" s="29"/>
      <c r="AA271" s="27">
        <f t="shared" si="221"/>
        <v>976.89671832809768</v>
      </c>
      <c r="AB271" s="27">
        <f t="shared" si="222"/>
        <v>273.9526622082347</v>
      </c>
      <c r="AC271" s="27">
        <f t="shared" si="223"/>
        <v>702.94405611986303</v>
      </c>
      <c r="AD271" s="27">
        <f t="shared" si="224"/>
        <v>93223.682986703294</v>
      </c>
      <c r="AE271" s="27">
        <f t="shared" si="225"/>
        <v>135776.31701329659</v>
      </c>
      <c r="AF271" s="27">
        <f t="shared" si="226"/>
        <v>534469.86286708084</v>
      </c>
      <c r="AG271" s="27">
        <f t="shared" si="227"/>
        <v>0</v>
      </c>
      <c r="AH271" s="27">
        <f t="shared" si="228"/>
        <v>126.25205577108885</v>
      </c>
      <c r="AI271" s="27">
        <f t="shared" si="229"/>
        <v>378.75616731326659</v>
      </c>
      <c r="AJ271" s="27">
        <f t="shared" si="230"/>
        <v>227.25370038795995</v>
      </c>
      <c r="AK271" s="27">
        <f t="shared" si="231"/>
        <v>101.00164461687108</v>
      </c>
      <c r="AL271" s="7">
        <f t="shared" si="232"/>
        <v>1.6658141677145908</v>
      </c>
      <c r="AM271" s="27">
        <f t="shared" si="262"/>
        <v>833.26356808918649</v>
      </c>
      <c r="AN271" s="7">
        <f t="shared" si="233"/>
        <v>2.7410198508898875</v>
      </c>
      <c r="AO271" s="27">
        <f t="shared" si="234"/>
        <v>4385.6317614238196</v>
      </c>
      <c r="AP271" s="27">
        <f t="shared" si="235"/>
        <v>4166.3501733526282</v>
      </c>
      <c r="AQ271" s="7">
        <f t="shared" si="236"/>
        <v>2.7410198508898875</v>
      </c>
      <c r="AR271" s="27">
        <f t="shared" si="237"/>
        <v>627693.54585378419</v>
      </c>
      <c r="AS271" s="27">
        <f t="shared" si="238"/>
        <v>2356.1898869353445</v>
      </c>
      <c r="AT271" s="27">
        <f t="shared" si="239"/>
        <v>232731.40245074424</v>
      </c>
      <c r="AU271" s="7">
        <f>-SUM(AS$24:AS271)/AS$23</f>
        <v>19.693285337409179</v>
      </c>
      <c r="AV271" s="27">
        <f t="shared" si="214"/>
        <v>0</v>
      </c>
      <c r="AW271" s="27">
        <f t="shared" si="240"/>
        <v>185492.77445109957</v>
      </c>
      <c r="AX271" s="7">
        <f>-SUM(AV$24:AV271)/AV$23</f>
        <v>15.899018028200768</v>
      </c>
      <c r="AY271" s="28"/>
      <c r="AZ271" s="27">
        <f t="shared" si="241"/>
        <v>976.89671832809768</v>
      </c>
      <c r="BA271" s="27">
        <f t="shared" si="242"/>
        <v>273.9526622082347</v>
      </c>
      <c r="BB271" s="27">
        <f t="shared" si="243"/>
        <v>702.94405611986303</v>
      </c>
      <c r="BC271" s="27">
        <f t="shared" si="244"/>
        <v>93223.682986703294</v>
      </c>
      <c r="BD271" s="27">
        <f t="shared" si="245"/>
        <v>135776.31701329659</v>
      </c>
      <c r="BE271" s="27">
        <f t="shared" si="246"/>
        <v>534469.86286708084</v>
      </c>
      <c r="BF271" s="27">
        <f t="shared" si="247"/>
        <v>0</v>
      </c>
      <c r="BG271" s="27">
        <f t="shared" si="248"/>
        <v>126.25205577108885</v>
      </c>
      <c r="BH271" s="27">
        <f t="shared" si="249"/>
        <v>378.75616731326659</v>
      </c>
      <c r="BI271" s="27">
        <f t="shared" si="250"/>
        <v>227.25370038795995</v>
      </c>
      <c r="BJ271" s="27">
        <f t="shared" si="251"/>
        <v>101.00164461687108</v>
      </c>
      <c r="BK271" s="7">
        <f t="shared" si="252"/>
        <v>1.6658141677145908</v>
      </c>
      <c r="BL271" s="27">
        <f t="shared" si="263"/>
        <v>833.26356808918649</v>
      </c>
      <c r="BM271" s="7">
        <f t="shared" si="253"/>
        <v>2.7410198508898875</v>
      </c>
      <c r="BN271" s="27">
        <f t="shared" si="254"/>
        <v>4385.6317614238196</v>
      </c>
      <c r="BO271" s="27">
        <f t="shared" si="255"/>
        <v>4166.3501733526282</v>
      </c>
      <c r="BP271" s="7">
        <f t="shared" si="256"/>
        <v>2.7410198508898875</v>
      </c>
      <c r="BQ271" s="27">
        <f t="shared" si="257"/>
        <v>627693.54585378419</v>
      </c>
      <c r="BR271" s="27">
        <f t="shared" si="258"/>
        <v>2356.1898869353445</v>
      </c>
      <c r="BS271" s="27">
        <f t="shared" si="259"/>
        <v>232731.40245074424</v>
      </c>
      <c r="BT271" s="7">
        <f>-SUM(BR$24:BR271)/BR$23</f>
        <v>19.693285337409179</v>
      </c>
      <c r="BU271" s="27">
        <f t="shared" si="215"/>
        <v>0</v>
      </c>
      <c r="BV271" s="27">
        <f t="shared" si="260"/>
        <v>185492.77445109957</v>
      </c>
      <c r="BW271" s="7">
        <f>-SUM(BU$24:BU271)/BU$23</f>
        <v>15.899018028200768</v>
      </c>
      <c r="BX271" s="14"/>
      <c r="BY271" s="3"/>
      <c r="BZ271" s="3"/>
      <c r="CA271" s="3"/>
      <c r="CB271" s="3"/>
      <c r="CC271" s="3"/>
      <c r="CD271" s="3"/>
      <c r="CE271" s="3"/>
      <c r="CF271" s="3"/>
      <c r="CG271" s="3"/>
      <c r="CH271" s="3"/>
      <c r="CI271" s="3"/>
      <c r="CJ271" s="3"/>
      <c r="CK271" s="3"/>
      <c r="CL271" s="3"/>
      <c r="CM271" s="3"/>
      <c r="CN271" s="3"/>
      <c r="CO271" s="3"/>
    </row>
    <row r="272" spans="1:93" x14ac:dyDescent="0.25">
      <c r="A272" s="23">
        <v>249</v>
      </c>
      <c r="B272" s="27">
        <f t="shared" si="201"/>
        <v>976.89671832809768</v>
      </c>
      <c r="C272" s="27">
        <f t="shared" si="202"/>
        <v>271.90240871121847</v>
      </c>
      <c r="D272" s="27">
        <f t="shared" si="203"/>
        <v>704.99430961687926</v>
      </c>
      <c r="E272" s="27">
        <f t="shared" si="216"/>
        <v>92518.688677086408</v>
      </c>
      <c r="F272" s="27">
        <f t="shared" si="217"/>
        <v>136481.31132291348</v>
      </c>
      <c r="G272" s="27">
        <f t="shared" si="198"/>
        <v>537732.1583807033</v>
      </c>
      <c r="H272" s="27">
        <f t="shared" si="218"/>
        <v>0</v>
      </c>
      <c r="I272" s="27">
        <f t="shared" si="204"/>
        <v>126.51211433470834</v>
      </c>
      <c r="J272" s="27">
        <f t="shared" si="205"/>
        <v>379.53634300412506</v>
      </c>
      <c r="K272" s="27">
        <f t="shared" si="206"/>
        <v>227.72180580247505</v>
      </c>
      <c r="L272" s="27">
        <f t="shared" si="207"/>
        <v>101.20969146776667</v>
      </c>
      <c r="M272" s="7">
        <f t="shared" si="208"/>
        <v>1.6692454721560672</v>
      </c>
      <c r="N272" s="27">
        <f t="shared" si="261"/>
        <v>834.97995460907509</v>
      </c>
      <c r="O272" s="7">
        <f t="shared" si="209"/>
        <v>2.7521871050558504</v>
      </c>
      <c r="P272" s="27">
        <f t="shared" si="210"/>
        <v>4403.4993680893604</v>
      </c>
      <c r="Q272" s="27">
        <f t="shared" si="211"/>
        <v>4183.3243996848923</v>
      </c>
      <c r="R272" s="7">
        <f t="shared" si="212"/>
        <v>2.7521871050558504</v>
      </c>
      <c r="S272" s="27">
        <f t="shared" si="199"/>
        <v>630250.8470577898</v>
      </c>
      <c r="T272" s="27">
        <f t="shared" si="213"/>
        <v>2371.4477267477196</v>
      </c>
      <c r="U272" s="27">
        <f t="shared" si="219"/>
        <v>235102.85017749196</v>
      </c>
      <c r="V272" s="7">
        <f>-SUM(T$24:T272)/T$23</f>
        <v>19.883763066465221</v>
      </c>
      <c r="W272" s="27">
        <f t="shared" si="200"/>
        <v>0</v>
      </c>
      <c r="X272" s="27">
        <f t="shared" si="220"/>
        <v>185492.77445109957</v>
      </c>
      <c r="Y272" s="7">
        <f>-SUM(W$24:W272)/W$23</f>
        <v>15.899018028200768</v>
      </c>
      <c r="Z272" s="29"/>
      <c r="AA272" s="27">
        <f t="shared" si="221"/>
        <v>976.89671832809768</v>
      </c>
      <c r="AB272" s="27">
        <f t="shared" si="222"/>
        <v>271.90240871121847</v>
      </c>
      <c r="AC272" s="27">
        <f t="shared" si="223"/>
        <v>704.99430961687926</v>
      </c>
      <c r="AD272" s="27">
        <f t="shared" si="224"/>
        <v>92518.688677086408</v>
      </c>
      <c r="AE272" s="27">
        <f t="shared" si="225"/>
        <v>136481.31132291348</v>
      </c>
      <c r="AF272" s="27">
        <f t="shared" si="226"/>
        <v>537732.1583807033</v>
      </c>
      <c r="AG272" s="27">
        <f t="shared" si="227"/>
        <v>0</v>
      </c>
      <c r="AH272" s="27">
        <f t="shared" si="228"/>
        <v>126.51211433470834</v>
      </c>
      <c r="AI272" s="27">
        <f t="shared" si="229"/>
        <v>379.53634300412506</v>
      </c>
      <c r="AJ272" s="27">
        <f t="shared" si="230"/>
        <v>227.72180580247505</v>
      </c>
      <c r="AK272" s="27">
        <f t="shared" si="231"/>
        <v>101.20969146776667</v>
      </c>
      <c r="AL272" s="7">
        <f t="shared" si="232"/>
        <v>1.6692454721560672</v>
      </c>
      <c r="AM272" s="27">
        <f t="shared" si="262"/>
        <v>834.97995460907509</v>
      </c>
      <c r="AN272" s="7">
        <f t="shared" si="233"/>
        <v>2.7521871050558504</v>
      </c>
      <c r="AO272" s="27">
        <f t="shared" si="234"/>
        <v>4403.4993680893604</v>
      </c>
      <c r="AP272" s="27">
        <f t="shared" si="235"/>
        <v>4183.3243996848923</v>
      </c>
      <c r="AQ272" s="7">
        <f t="shared" si="236"/>
        <v>2.7521871050558504</v>
      </c>
      <c r="AR272" s="27">
        <f t="shared" si="237"/>
        <v>630250.8470577898</v>
      </c>
      <c r="AS272" s="27">
        <f t="shared" si="238"/>
        <v>2371.4477267477196</v>
      </c>
      <c r="AT272" s="27">
        <f t="shared" si="239"/>
        <v>235102.85017749196</v>
      </c>
      <c r="AU272" s="7">
        <f>-SUM(AS$24:AS272)/AS$23</f>
        <v>19.883763066465221</v>
      </c>
      <c r="AV272" s="27">
        <f t="shared" si="214"/>
        <v>0</v>
      </c>
      <c r="AW272" s="27">
        <f t="shared" si="240"/>
        <v>185492.77445109957</v>
      </c>
      <c r="AX272" s="7">
        <f>-SUM(AV$24:AV272)/AV$23</f>
        <v>15.899018028200768</v>
      </c>
      <c r="AY272" s="28"/>
      <c r="AZ272" s="27">
        <f t="shared" si="241"/>
        <v>976.89671832809768</v>
      </c>
      <c r="BA272" s="27">
        <f t="shared" si="242"/>
        <v>271.90240871121847</v>
      </c>
      <c r="BB272" s="27">
        <f t="shared" si="243"/>
        <v>704.99430961687926</v>
      </c>
      <c r="BC272" s="27">
        <f t="shared" si="244"/>
        <v>92518.688677086408</v>
      </c>
      <c r="BD272" s="27">
        <f t="shared" si="245"/>
        <v>136481.31132291348</v>
      </c>
      <c r="BE272" s="27">
        <f t="shared" si="246"/>
        <v>537732.1583807033</v>
      </c>
      <c r="BF272" s="27">
        <f t="shared" si="247"/>
        <v>0</v>
      </c>
      <c r="BG272" s="27">
        <f t="shared" si="248"/>
        <v>126.51211433470834</v>
      </c>
      <c r="BH272" s="27">
        <f t="shared" si="249"/>
        <v>379.53634300412506</v>
      </c>
      <c r="BI272" s="27">
        <f t="shared" si="250"/>
        <v>227.72180580247505</v>
      </c>
      <c r="BJ272" s="27">
        <f t="shared" si="251"/>
        <v>101.20969146776667</v>
      </c>
      <c r="BK272" s="7">
        <f t="shared" si="252"/>
        <v>1.6692454721560672</v>
      </c>
      <c r="BL272" s="27">
        <f t="shared" si="263"/>
        <v>834.97995460907509</v>
      </c>
      <c r="BM272" s="7">
        <f t="shared" si="253"/>
        <v>2.7521871050558504</v>
      </c>
      <c r="BN272" s="27">
        <f t="shared" si="254"/>
        <v>4403.4993680893604</v>
      </c>
      <c r="BO272" s="27">
        <f t="shared" si="255"/>
        <v>4183.3243996848923</v>
      </c>
      <c r="BP272" s="7">
        <f t="shared" si="256"/>
        <v>2.7521871050558504</v>
      </c>
      <c r="BQ272" s="27">
        <f t="shared" si="257"/>
        <v>630250.8470577898</v>
      </c>
      <c r="BR272" s="27">
        <f t="shared" si="258"/>
        <v>2371.4477267477196</v>
      </c>
      <c r="BS272" s="27">
        <f t="shared" si="259"/>
        <v>235102.85017749196</v>
      </c>
      <c r="BT272" s="7">
        <f>-SUM(BR$24:BR272)/BR$23</f>
        <v>19.883763066465221</v>
      </c>
      <c r="BU272" s="27">
        <f t="shared" si="215"/>
        <v>0</v>
      </c>
      <c r="BV272" s="27">
        <f t="shared" si="260"/>
        <v>185492.77445109957</v>
      </c>
      <c r="BW272" s="7">
        <f>-SUM(BU$24:BU272)/BU$23</f>
        <v>15.899018028200768</v>
      </c>
      <c r="BX272" s="14"/>
      <c r="BY272" s="3"/>
      <c r="BZ272" s="3"/>
      <c r="CA272" s="3"/>
      <c r="CB272" s="3"/>
      <c r="CC272" s="3"/>
      <c r="CD272" s="3"/>
      <c r="CE272" s="3"/>
      <c r="CF272" s="3"/>
      <c r="CG272" s="3"/>
      <c r="CH272" s="3"/>
      <c r="CI272" s="3"/>
      <c r="CJ272" s="3"/>
      <c r="CK272" s="3"/>
      <c r="CL272" s="3"/>
      <c r="CM272" s="3"/>
      <c r="CN272" s="3"/>
      <c r="CO272" s="3"/>
    </row>
    <row r="273" spans="1:93" x14ac:dyDescent="0.25">
      <c r="A273" s="23">
        <v>250</v>
      </c>
      <c r="B273" s="27">
        <f t="shared" si="201"/>
        <v>976.89671832809768</v>
      </c>
      <c r="C273" s="27">
        <f t="shared" si="202"/>
        <v>269.84617530816928</v>
      </c>
      <c r="D273" s="27">
        <f t="shared" si="203"/>
        <v>707.05054301992857</v>
      </c>
      <c r="E273" s="27">
        <f t="shared" si="216"/>
        <v>91811.638134066481</v>
      </c>
      <c r="F273" s="27">
        <f t="shared" si="217"/>
        <v>137188.3618659334</v>
      </c>
      <c r="G273" s="27">
        <f t="shared" si="198"/>
        <v>541006.92888938589</v>
      </c>
      <c r="H273" s="27">
        <f t="shared" si="218"/>
        <v>0</v>
      </c>
      <c r="I273" s="27">
        <f t="shared" si="204"/>
        <v>126.77270857638948</v>
      </c>
      <c r="J273" s="27">
        <f t="shared" si="205"/>
        <v>380.31812572916846</v>
      </c>
      <c r="K273" s="27">
        <f t="shared" si="206"/>
        <v>228.19087543750106</v>
      </c>
      <c r="L273" s="27">
        <f t="shared" si="207"/>
        <v>101.41816686111157</v>
      </c>
      <c r="M273" s="7">
        <f t="shared" si="208"/>
        <v>1.6726838445228851</v>
      </c>
      <c r="N273" s="27">
        <f t="shared" si="261"/>
        <v>836.69987660417053</v>
      </c>
      <c r="O273" s="7">
        <f t="shared" si="209"/>
        <v>2.763399855997609</v>
      </c>
      <c r="P273" s="27">
        <f t="shared" si="210"/>
        <v>4421.4397695961743</v>
      </c>
      <c r="Q273" s="27">
        <f t="shared" si="211"/>
        <v>4200.3677811163652</v>
      </c>
      <c r="R273" s="7">
        <f t="shared" si="212"/>
        <v>2.763399855997609</v>
      </c>
      <c r="S273" s="27">
        <f t="shared" si="199"/>
        <v>632818.56702345249</v>
      </c>
      <c r="T273" s="27">
        <f t="shared" si="213"/>
        <v>2386.7711861840971</v>
      </c>
      <c r="U273" s="27">
        <f t="shared" si="219"/>
        <v>237489.62136367607</v>
      </c>
      <c r="V273" s="7">
        <f>-SUM(T$24:T273)/T$23</f>
        <v>20.075471595475992</v>
      </c>
      <c r="W273" s="27">
        <f t="shared" si="200"/>
        <v>0</v>
      </c>
      <c r="X273" s="27">
        <f t="shared" si="220"/>
        <v>185492.77445109957</v>
      </c>
      <c r="Y273" s="7">
        <f>-SUM(W$24:W273)/W$23</f>
        <v>15.899018028200768</v>
      </c>
      <c r="Z273" s="29"/>
      <c r="AA273" s="27">
        <f t="shared" si="221"/>
        <v>976.89671832809768</v>
      </c>
      <c r="AB273" s="27">
        <f t="shared" si="222"/>
        <v>269.84617530816928</v>
      </c>
      <c r="AC273" s="27">
        <f t="shared" si="223"/>
        <v>707.05054301992857</v>
      </c>
      <c r="AD273" s="27">
        <f t="shared" si="224"/>
        <v>91811.638134066481</v>
      </c>
      <c r="AE273" s="27">
        <f t="shared" si="225"/>
        <v>137188.3618659334</v>
      </c>
      <c r="AF273" s="27">
        <f t="shared" si="226"/>
        <v>541006.92888938589</v>
      </c>
      <c r="AG273" s="27">
        <f t="shared" si="227"/>
        <v>0</v>
      </c>
      <c r="AH273" s="27">
        <f t="shared" si="228"/>
        <v>126.77270857638948</v>
      </c>
      <c r="AI273" s="27">
        <f t="shared" si="229"/>
        <v>380.31812572916846</v>
      </c>
      <c r="AJ273" s="27">
        <f t="shared" si="230"/>
        <v>228.19087543750106</v>
      </c>
      <c r="AK273" s="27">
        <f t="shared" si="231"/>
        <v>101.41816686111157</v>
      </c>
      <c r="AL273" s="7">
        <f t="shared" si="232"/>
        <v>1.6726838445228851</v>
      </c>
      <c r="AM273" s="27">
        <f t="shared" si="262"/>
        <v>836.69987660417053</v>
      </c>
      <c r="AN273" s="7">
        <f t="shared" si="233"/>
        <v>2.763399855997609</v>
      </c>
      <c r="AO273" s="27">
        <f t="shared" si="234"/>
        <v>4421.4397695961743</v>
      </c>
      <c r="AP273" s="27">
        <f t="shared" si="235"/>
        <v>4200.3677811163652</v>
      </c>
      <c r="AQ273" s="7">
        <f t="shared" si="236"/>
        <v>2.763399855997609</v>
      </c>
      <c r="AR273" s="27">
        <f t="shared" si="237"/>
        <v>632818.56702345249</v>
      </c>
      <c r="AS273" s="27">
        <f t="shared" si="238"/>
        <v>2386.7711861840971</v>
      </c>
      <c r="AT273" s="27">
        <f t="shared" si="239"/>
        <v>237489.62136367607</v>
      </c>
      <c r="AU273" s="7">
        <f>-SUM(AS$24:AS273)/AS$23</f>
        <v>20.075471595475992</v>
      </c>
      <c r="AV273" s="27">
        <f t="shared" si="214"/>
        <v>0</v>
      </c>
      <c r="AW273" s="27">
        <f t="shared" si="240"/>
        <v>185492.77445109957</v>
      </c>
      <c r="AX273" s="7">
        <f>-SUM(AV$24:AV273)/AV$23</f>
        <v>15.899018028200768</v>
      </c>
      <c r="AY273" s="28"/>
      <c r="AZ273" s="27">
        <f t="shared" si="241"/>
        <v>976.89671832809768</v>
      </c>
      <c r="BA273" s="27">
        <f t="shared" si="242"/>
        <v>269.84617530816928</v>
      </c>
      <c r="BB273" s="27">
        <f t="shared" si="243"/>
        <v>707.05054301992857</v>
      </c>
      <c r="BC273" s="27">
        <f t="shared" si="244"/>
        <v>91811.638134066481</v>
      </c>
      <c r="BD273" s="27">
        <f t="shared" si="245"/>
        <v>137188.3618659334</v>
      </c>
      <c r="BE273" s="27">
        <f t="shared" si="246"/>
        <v>541006.92888938589</v>
      </c>
      <c r="BF273" s="27">
        <f t="shared" si="247"/>
        <v>0</v>
      </c>
      <c r="BG273" s="27">
        <f t="shared" si="248"/>
        <v>126.77270857638948</v>
      </c>
      <c r="BH273" s="27">
        <f t="shared" si="249"/>
        <v>380.31812572916846</v>
      </c>
      <c r="BI273" s="27">
        <f t="shared" si="250"/>
        <v>228.19087543750106</v>
      </c>
      <c r="BJ273" s="27">
        <f t="shared" si="251"/>
        <v>101.41816686111157</v>
      </c>
      <c r="BK273" s="7">
        <f t="shared" si="252"/>
        <v>1.6726838445228851</v>
      </c>
      <c r="BL273" s="27">
        <f t="shared" si="263"/>
        <v>836.69987660417053</v>
      </c>
      <c r="BM273" s="7">
        <f t="shared" si="253"/>
        <v>2.763399855997609</v>
      </c>
      <c r="BN273" s="27">
        <f t="shared" si="254"/>
        <v>4421.4397695961743</v>
      </c>
      <c r="BO273" s="27">
        <f t="shared" si="255"/>
        <v>4200.3677811163652</v>
      </c>
      <c r="BP273" s="7">
        <f t="shared" si="256"/>
        <v>2.763399855997609</v>
      </c>
      <c r="BQ273" s="27">
        <f t="shared" si="257"/>
        <v>632818.56702345249</v>
      </c>
      <c r="BR273" s="27">
        <f t="shared" si="258"/>
        <v>2386.7711861840971</v>
      </c>
      <c r="BS273" s="27">
        <f t="shared" si="259"/>
        <v>237489.62136367607</v>
      </c>
      <c r="BT273" s="7">
        <f>-SUM(BR$24:BR273)/BR$23</f>
        <v>20.075471595475992</v>
      </c>
      <c r="BU273" s="27">
        <f t="shared" si="215"/>
        <v>0</v>
      </c>
      <c r="BV273" s="27">
        <f t="shared" si="260"/>
        <v>185492.77445109957</v>
      </c>
      <c r="BW273" s="7">
        <f>-SUM(BU$24:BU273)/BU$23</f>
        <v>15.899018028200768</v>
      </c>
      <c r="BX273" s="14"/>
      <c r="BY273" s="3"/>
      <c r="BZ273" s="3"/>
      <c r="CA273" s="3"/>
      <c r="CB273" s="3"/>
      <c r="CC273" s="3"/>
      <c r="CD273" s="3"/>
      <c r="CE273" s="3"/>
      <c r="CF273" s="3"/>
      <c r="CG273" s="3"/>
      <c r="CH273" s="3"/>
      <c r="CI273" s="3"/>
      <c r="CJ273" s="3"/>
      <c r="CK273" s="3"/>
      <c r="CL273" s="3"/>
      <c r="CM273" s="3"/>
      <c r="CN273" s="3"/>
      <c r="CO273" s="3"/>
    </row>
    <row r="274" spans="1:93" x14ac:dyDescent="0.25">
      <c r="A274" s="23">
        <v>251</v>
      </c>
      <c r="B274" s="27">
        <f t="shared" si="201"/>
        <v>976.89671832809768</v>
      </c>
      <c r="C274" s="27">
        <f t="shared" si="202"/>
        <v>267.78394455769444</v>
      </c>
      <c r="D274" s="27">
        <f t="shared" si="203"/>
        <v>709.11277377040335</v>
      </c>
      <c r="E274" s="27">
        <f t="shared" si="216"/>
        <v>91102.525360296073</v>
      </c>
      <c r="F274" s="27">
        <f t="shared" si="217"/>
        <v>137897.47463970381</v>
      </c>
      <c r="G274" s="27">
        <f t="shared" si="198"/>
        <v>544294.22283780086</v>
      </c>
      <c r="H274" s="27">
        <f t="shared" si="218"/>
        <v>0</v>
      </c>
      <c r="I274" s="27">
        <f t="shared" si="204"/>
        <v>127.03383959954132</v>
      </c>
      <c r="J274" s="27">
        <f t="shared" si="205"/>
        <v>381.101518798624</v>
      </c>
      <c r="K274" s="27">
        <f t="shared" si="206"/>
        <v>228.6609112791744</v>
      </c>
      <c r="L274" s="27">
        <f t="shared" si="207"/>
        <v>101.62707167963306</v>
      </c>
      <c r="M274" s="7">
        <f t="shared" si="208"/>
        <v>1.6761292993738133</v>
      </c>
      <c r="N274" s="27">
        <f t="shared" si="261"/>
        <v>838.42334135697286</v>
      </c>
      <c r="O274" s="7">
        <f t="shared" si="209"/>
        <v>2.7746582890746594</v>
      </c>
      <c r="P274" s="27">
        <f t="shared" si="210"/>
        <v>4439.4532625194552</v>
      </c>
      <c r="Q274" s="27">
        <f t="shared" si="211"/>
        <v>4217.4805993934824</v>
      </c>
      <c r="R274" s="7">
        <f t="shared" si="212"/>
        <v>2.7746582890746594</v>
      </c>
      <c r="S274" s="27">
        <f t="shared" si="199"/>
        <v>635396.74819809699</v>
      </c>
      <c r="T274" s="27">
        <f t="shared" si="213"/>
        <v>2402.1605397084122</v>
      </c>
      <c r="U274" s="27">
        <f t="shared" si="219"/>
        <v>239891.78190338449</v>
      </c>
      <c r="V274" s="7">
        <f>-SUM(T$24:T274)/T$23</f>
        <v>20.268416217139322</v>
      </c>
      <c r="W274" s="27">
        <f t="shared" si="200"/>
        <v>0</v>
      </c>
      <c r="X274" s="27">
        <f t="shared" si="220"/>
        <v>185492.77445109957</v>
      </c>
      <c r="Y274" s="7">
        <f>-SUM(W$24:W274)/W$23</f>
        <v>15.899018028200768</v>
      </c>
      <c r="Z274" s="29"/>
      <c r="AA274" s="27">
        <f t="shared" si="221"/>
        <v>976.89671832809768</v>
      </c>
      <c r="AB274" s="27">
        <f t="shared" si="222"/>
        <v>267.78394455769444</v>
      </c>
      <c r="AC274" s="27">
        <f t="shared" si="223"/>
        <v>709.11277377040335</v>
      </c>
      <c r="AD274" s="27">
        <f t="shared" si="224"/>
        <v>91102.525360296073</v>
      </c>
      <c r="AE274" s="27">
        <f t="shared" si="225"/>
        <v>137897.47463970381</v>
      </c>
      <c r="AF274" s="27">
        <f t="shared" si="226"/>
        <v>544294.22283780086</v>
      </c>
      <c r="AG274" s="27">
        <f t="shared" si="227"/>
        <v>0</v>
      </c>
      <c r="AH274" s="27">
        <f t="shared" si="228"/>
        <v>127.03383959954132</v>
      </c>
      <c r="AI274" s="27">
        <f t="shared" si="229"/>
        <v>381.101518798624</v>
      </c>
      <c r="AJ274" s="27">
        <f t="shared" si="230"/>
        <v>228.6609112791744</v>
      </c>
      <c r="AK274" s="27">
        <f t="shared" si="231"/>
        <v>101.62707167963306</v>
      </c>
      <c r="AL274" s="7">
        <f t="shared" si="232"/>
        <v>1.6761292993738133</v>
      </c>
      <c r="AM274" s="27">
        <f t="shared" si="262"/>
        <v>838.42334135697286</v>
      </c>
      <c r="AN274" s="7">
        <f t="shared" si="233"/>
        <v>2.7746582890746594</v>
      </c>
      <c r="AO274" s="27">
        <f t="shared" si="234"/>
        <v>4439.4532625194552</v>
      </c>
      <c r="AP274" s="27">
        <f t="shared" si="235"/>
        <v>4217.4805993934824</v>
      </c>
      <c r="AQ274" s="7">
        <f t="shared" si="236"/>
        <v>2.7746582890746594</v>
      </c>
      <c r="AR274" s="27">
        <f t="shared" si="237"/>
        <v>635396.74819809699</v>
      </c>
      <c r="AS274" s="27">
        <f t="shared" si="238"/>
        <v>2402.1605397084122</v>
      </c>
      <c r="AT274" s="27">
        <f t="shared" si="239"/>
        <v>239891.78190338449</v>
      </c>
      <c r="AU274" s="7">
        <f>-SUM(AS$24:AS274)/AS$23</f>
        <v>20.268416217139322</v>
      </c>
      <c r="AV274" s="27">
        <f t="shared" si="214"/>
        <v>0</v>
      </c>
      <c r="AW274" s="27">
        <f t="shared" si="240"/>
        <v>185492.77445109957</v>
      </c>
      <c r="AX274" s="7">
        <f>-SUM(AV$24:AV274)/AV$23</f>
        <v>15.899018028200768</v>
      </c>
      <c r="AY274" s="28"/>
      <c r="AZ274" s="27">
        <f t="shared" si="241"/>
        <v>976.89671832809768</v>
      </c>
      <c r="BA274" s="27">
        <f t="shared" si="242"/>
        <v>267.78394455769444</v>
      </c>
      <c r="BB274" s="27">
        <f t="shared" si="243"/>
        <v>709.11277377040335</v>
      </c>
      <c r="BC274" s="27">
        <f t="shared" si="244"/>
        <v>91102.525360296073</v>
      </c>
      <c r="BD274" s="27">
        <f t="shared" si="245"/>
        <v>137897.47463970381</v>
      </c>
      <c r="BE274" s="27">
        <f t="shared" si="246"/>
        <v>544294.22283780086</v>
      </c>
      <c r="BF274" s="27">
        <f t="shared" si="247"/>
        <v>0</v>
      </c>
      <c r="BG274" s="27">
        <f t="shared" si="248"/>
        <v>127.03383959954132</v>
      </c>
      <c r="BH274" s="27">
        <f t="shared" si="249"/>
        <v>381.101518798624</v>
      </c>
      <c r="BI274" s="27">
        <f t="shared" si="250"/>
        <v>228.6609112791744</v>
      </c>
      <c r="BJ274" s="27">
        <f t="shared" si="251"/>
        <v>101.62707167963306</v>
      </c>
      <c r="BK274" s="7">
        <f t="shared" si="252"/>
        <v>1.6761292993738133</v>
      </c>
      <c r="BL274" s="27">
        <f t="shared" si="263"/>
        <v>838.42334135697286</v>
      </c>
      <c r="BM274" s="7">
        <f t="shared" si="253"/>
        <v>2.7746582890746594</v>
      </c>
      <c r="BN274" s="27">
        <f t="shared" si="254"/>
        <v>4439.4532625194552</v>
      </c>
      <c r="BO274" s="27">
        <f t="shared" si="255"/>
        <v>4217.4805993934824</v>
      </c>
      <c r="BP274" s="7">
        <f t="shared" si="256"/>
        <v>2.7746582890746594</v>
      </c>
      <c r="BQ274" s="27">
        <f t="shared" si="257"/>
        <v>635396.74819809699</v>
      </c>
      <c r="BR274" s="27">
        <f t="shared" si="258"/>
        <v>2402.1605397084122</v>
      </c>
      <c r="BS274" s="27">
        <f t="shared" si="259"/>
        <v>239891.78190338449</v>
      </c>
      <c r="BT274" s="7">
        <f>-SUM(BR$24:BR274)/BR$23</f>
        <v>20.268416217139322</v>
      </c>
      <c r="BU274" s="27">
        <f t="shared" si="215"/>
        <v>0</v>
      </c>
      <c r="BV274" s="27">
        <f t="shared" si="260"/>
        <v>185492.77445109957</v>
      </c>
      <c r="BW274" s="7">
        <f>-SUM(BU$24:BU274)/BU$23</f>
        <v>15.899018028200768</v>
      </c>
      <c r="BX274" s="14"/>
      <c r="BY274" s="3"/>
      <c r="BZ274" s="3"/>
      <c r="CA274" s="3"/>
      <c r="CB274" s="3"/>
      <c r="CC274" s="3"/>
      <c r="CD274" s="3"/>
      <c r="CE274" s="3"/>
      <c r="CF274" s="3"/>
      <c r="CG274" s="3"/>
      <c r="CH274" s="3"/>
      <c r="CI274" s="3"/>
      <c r="CJ274" s="3"/>
      <c r="CK274" s="3"/>
      <c r="CL274" s="3"/>
      <c r="CM274" s="3"/>
      <c r="CN274" s="3"/>
      <c r="CO274" s="3"/>
    </row>
    <row r="275" spans="1:93" x14ac:dyDescent="0.25">
      <c r="A275" s="23">
        <v>252</v>
      </c>
      <c r="B275" s="27">
        <f t="shared" si="201"/>
        <v>976.89671832809768</v>
      </c>
      <c r="C275" s="27">
        <f t="shared" si="202"/>
        <v>265.71569896753078</v>
      </c>
      <c r="D275" s="27">
        <f t="shared" si="203"/>
        <v>711.18101936056701</v>
      </c>
      <c r="E275" s="27">
        <f t="shared" si="216"/>
        <v>90391.34434093551</v>
      </c>
      <c r="F275" s="27">
        <f t="shared" si="217"/>
        <v>138608.65565906439</v>
      </c>
      <c r="G275" s="27">
        <f t="shared" si="198"/>
        <v>547594.08886104811</v>
      </c>
      <c r="H275" s="27">
        <f t="shared" si="218"/>
        <v>0</v>
      </c>
      <c r="I275" s="27">
        <f t="shared" si="204"/>
        <v>127.29550850984583</v>
      </c>
      <c r="J275" s="27">
        <f t="shared" si="205"/>
        <v>381.88652552953755</v>
      </c>
      <c r="K275" s="27">
        <f t="shared" si="206"/>
        <v>229.13191531772253</v>
      </c>
      <c r="L275" s="27">
        <f t="shared" si="207"/>
        <v>101.83640680787667</v>
      </c>
      <c r="M275" s="7">
        <f t="shared" si="208"/>
        <v>1.6795818512976095</v>
      </c>
      <c r="N275" s="27">
        <f t="shared" si="261"/>
        <v>840.15035616498255</v>
      </c>
      <c r="O275" s="7">
        <f t="shared" si="209"/>
        <v>2.7859625904016756</v>
      </c>
      <c r="P275" s="27">
        <f t="shared" si="210"/>
        <v>4457.5401446426813</v>
      </c>
      <c r="Q275" s="27">
        <f t="shared" si="211"/>
        <v>4234.6631374105473</v>
      </c>
      <c r="R275" s="7">
        <f t="shared" si="212"/>
        <v>2.7859625904016756</v>
      </c>
      <c r="S275" s="27">
        <f t="shared" si="199"/>
        <v>637985.43320198369</v>
      </c>
      <c r="T275" s="27">
        <f t="shared" si="213"/>
        <v>2417.6160629174674</v>
      </c>
      <c r="U275" s="27">
        <f t="shared" si="219"/>
        <v>242309.39796630194</v>
      </c>
      <c r="V275" s="7">
        <f>-SUM(T$24:T275)/T$23</f>
        <v>20.462602246289318</v>
      </c>
      <c r="W275" s="27">
        <f t="shared" si="200"/>
        <v>0</v>
      </c>
      <c r="X275" s="27">
        <f t="shared" si="220"/>
        <v>185492.77445109957</v>
      </c>
      <c r="Y275" s="7">
        <f>-SUM(W$24:W275)/W$23</f>
        <v>15.899018028200768</v>
      </c>
      <c r="Z275" s="29"/>
      <c r="AA275" s="27">
        <f t="shared" si="221"/>
        <v>976.89671832809768</v>
      </c>
      <c r="AB275" s="27">
        <f t="shared" si="222"/>
        <v>265.71569896753078</v>
      </c>
      <c r="AC275" s="27">
        <f t="shared" si="223"/>
        <v>711.18101936056701</v>
      </c>
      <c r="AD275" s="27">
        <f t="shared" si="224"/>
        <v>90391.34434093551</v>
      </c>
      <c r="AE275" s="27">
        <f t="shared" si="225"/>
        <v>138608.65565906439</v>
      </c>
      <c r="AF275" s="27">
        <f t="shared" si="226"/>
        <v>547594.08886104811</v>
      </c>
      <c r="AG275" s="27">
        <f t="shared" si="227"/>
        <v>0</v>
      </c>
      <c r="AH275" s="27">
        <f t="shared" si="228"/>
        <v>127.29550850984583</v>
      </c>
      <c r="AI275" s="27">
        <f t="shared" si="229"/>
        <v>381.88652552953755</v>
      </c>
      <c r="AJ275" s="27">
        <f t="shared" si="230"/>
        <v>229.13191531772253</v>
      </c>
      <c r="AK275" s="27">
        <f t="shared" si="231"/>
        <v>101.83640680787667</v>
      </c>
      <c r="AL275" s="7">
        <f t="shared" si="232"/>
        <v>1.6795818512976095</v>
      </c>
      <c r="AM275" s="27">
        <f t="shared" si="262"/>
        <v>840.15035616498255</v>
      </c>
      <c r="AN275" s="7">
        <f t="shared" si="233"/>
        <v>2.7859625904016756</v>
      </c>
      <c r="AO275" s="27">
        <f t="shared" si="234"/>
        <v>4457.5401446426813</v>
      </c>
      <c r="AP275" s="27">
        <f t="shared" si="235"/>
        <v>4234.6631374105473</v>
      </c>
      <c r="AQ275" s="7">
        <f t="shared" si="236"/>
        <v>2.7859625904016756</v>
      </c>
      <c r="AR275" s="27">
        <f t="shared" si="237"/>
        <v>637985.43320198369</v>
      </c>
      <c r="AS275" s="27">
        <f t="shared" si="238"/>
        <v>2417.6160629174674</v>
      </c>
      <c r="AT275" s="27">
        <f t="shared" si="239"/>
        <v>242309.39796630194</v>
      </c>
      <c r="AU275" s="7">
        <f>-SUM(AS$24:AS275)/AS$23</f>
        <v>20.462602246289318</v>
      </c>
      <c r="AV275" s="27">
        <f t="shared" si="214"/>
        <v>0</v>
      </c>
      <c r="AW275" s="27">
        <f t="shared" si="240"/>
        <v>185492.77445109957</v>
      </c>
      <c r="AX275" s="7">
        <f>-SUM(AV$24:AV275)/AV$23</f>
        <v>15.899018028200768</v>
      </c>
      <c r="AY275" s="28"/>
      <c r="AZ275" s="27">
        <f t="shared" si="241"/>
        <v>976.89671832809768</v>
      </c>
      <c r="BA275" s="27">
        <f t="shared" si="242"/>
        <v>265.71569896753078</v>
      </c>
      <c r="BB275" s="27">
        <f t="shared" si="243"/>
        <v>711.18101936056701</v>
      </c>
      <c r="BC275" s="27">
        <f t="shared" si="244"/>
        <v>90391.34434093551</v>
      </c>
      <c r="BD275" s="27">
        <f t="shared" si="245"/>
        <v>138608.65565906439</v>
      </c>
      <c r="BE275" s="27">
        <f t="shared" si="246"/>
        <v>547594.08886104811</v>
      </c>
      <c r="BF275" s="27">
        <f t="shared" si="247"/>
        <v>0</v>
      </c>
      <c r="BG275" s="27">
        <f t="shared" si="248"/>
        <v>127.29550850984583</v>
      </c>
      <c r="BH275" s="27">
        <f t="shared" si="249"/>
        <v>381.88652552953755</v>
      </c>
      <c r="BI275" s="27">
        <f t="shared" si="250"/>
        <v>229.13191531772253</v>
      </c>
      <c r="BJ275" s="27">
        <f t="shared" si="251"/>
        <v>101.83640680787667</v>
      </c>
      <c r="BK275" s="7">
        <f t="shared" si="252"/>
        <v>1.6795818512976095</v>
      </c>
      <c r="BL275" s="27">
        <f t="shared" si="263"/>
        <v>840.15035616498255</v>
      </c>
      <c r="BM275" s="7">
        <f t="shared" si="253"/>
        <v>2.7859625904016756</v>
      </c>
      <c r="BN275" s="27">
        <f t="shared" si="254"/>
        <v>4457.5401446426813</v>
      </c>
      <c r="BO275" s="27">
        <f t="shared" si="255"/>
        <v>4234.6631374105473</v>
      </c>
      <c r="BP275" s="7">
        <f t="shared" si="256"/>
        <v>2.7859625904016756</v>
      </c>
      <c r="BQ275" s="27">
        <f t="shared" si="257"/>
        <v>637985.43320198369</v>
      </c>
      <c r="BR275" s="27">
        <f t="shared" si="258"/>
        <v>2417.6160629174674</v>
      </c>
      <c r="BS275" s="27">
        <f t="shared" si="259"/>
        <v>242309.39796630194</v>
      </c>
      <c r="BT275" s="7">
        <f>-SUM(BR$24:BR275)/BR$23</f>
        <v>20.462602246289318</v>
      </c>
      <c r="BU275" s="27">
        <f t="shared" si="215"/>
        <v>0</v>
      </c>
      <c r="BV275" s="27">
        <f t="shared" si="260"/>
        <v>185492.77445109957</v>
      </c>
      <c r="BW275" s="7">
        <f>-SUM(BU$24:BU275)/BU$23</f>
        <v>15.899018028200768</v>
      </c>
      <c r="BX275" s="14"/>
      <c r="BY275" s="3"/>
      <c r="BZ275" s="3"/>
      <c r="CA275" s="3"/>
      <c r="CB275" s="3"/>
      <c r="CC275" s="3"/>
      <c r="CD275" s="3"/>
      <c r="CE275" s="3"/>
      <c r="CF275" s="3"/>
      <c r="CG275" s="3"/>
      <c r="CH275" s="3"/>
      <c r="CI275" s="3"/>
      <c r="CJ275" s="3"/>
      <c r="CK275" s="3"/>
      <c r="CL275" s="3"/>
      <c r="CM275" s="3"/>
      <c r="CN275" s="3"/>
      <c r="CO275" s="3"/>
    </row>
    <row r="276" spans="1:93" x14ac:dyDescent="0.25">
      <c r="A276" s="23">
        <v>253</v>
      </c>
      <c r="B276" s="27">
        <f t="shared" si="201"/>
        <v>976.89671832809768</v>
      </c>
      <c r="C276" s="27">
        <f t="shared" si="202"/>
        <v>263.64142099439573</v>
      </c>
      <c r="D276" s="27">
        <f t="shared" si="203"/>
        <v>713.25529733370206</v>
      </c>
      <c r="E276" s="27">
        <f t="shared" si="216"/>
        <v>89678.089043601809</v>
      </c>
      <c r="F276" s="27">
        <f t="shared" si="217"/>
        <v>139321.91095639809</v>
      </c>
      <c r="G276" s="27">
        <f t="shared" si="198"/>
        <v>550906.57578541129</v>
      </c>
      <c r="H276" s="27">
        <f t="shared" si="218"/>
        <v>0</v>
      </c>
      <c r="I276" s="27">
        <f t="shared" si="204"/>
        <v>127.55771641526249</v>
      </c>
      <c r="J276" s="27">
        <f t="shared" si="205"/>
        <v>382.6731492457875</v>
      </c>
      <c r="K276" s="27">
        <f t="shared" si="206"/>
        <v>229.60388954747251</v>
      </c>
      <c r="L276" s="27">
        <f t="shared" si="207"/>
        <v>102.04617313221</v>
      </c>
      <c r="M276" s="7">
        <f t="shared" si="208"/>
        <v>1.683041514913082</v>
      </c>
      <c r="N276" s="27">
        <f t="shared" si="261"/>
        <v>841.88092834073245</v>
      </c>
      <c r="O276" s="7">
        <f t="shared" si="209"/>
        <v>2.7973129468515858</v>
      </c>
      <c r="P276" s="27">
        <f t="shared" si="210"/>
        <v>4475.7007149625369</v>
      </c>
      <c r="Q276" s="27">
        <f t="shared" si="211"/>
        <v>4251.9156792144095</v>
      </c>
      <c r="R276" s="7">
        <f t="shared" si="212"/>
        <v>2.7973129468515858</v>
      </c>
      <c r="S276" s="27">
        <f t="shared" si="199"/>
        <v>640584.66482901317</v>
      </c>
      <c r="T276" s="27">
        <f t="shared" si="213"/>
        <v>2433.1380325455793</v>
      </c>
      <c r="U276" s="27">
        <f t="shared" si="219"/>
        <v>244742.53599884751</v>
      </c>
      <c r="V276" s="7">
        <f>-SUM(T$24:T276)/T$23</f>
        <v>20.658035019987757</v>
      </c>
      <c r="W276" s="27">
        <f t="shared" si="200"/>
        <v>0</v>
      </c>
      <c r="X276" s="27">
        <f t="shared" si="220"/>
        <v>185492.77445109957</v>
      </c>
      <c r="Y276" s="7">
        <f>-SUM(W$24:W276)/W$23</f>
        <v>15.899018028200768</v>
      </c>
      <c r="Z276" s="29"/>
      <c r="AA276" s="27">
        <f t="shared" si="221"/>
        <v>976.89671832809768</v>
      </c>
      <c r="AB276" s="27">
        <f t="shared" si="222"/>
        <v>263.64142099439573</v>
      </c>
      <c r="AC276" s="27">
        <f t="shared" si="223"/>
        <v>713.25529733370206</v>
      </c>
      <c r="AD276" s="27">
        <f t="shared" si="224"/>
        <v>89678.089043601809</v>
      </c>
      <c r="AE276" s="27">
        <f t="shared" si="225"/>
        <v>139321.91095639809</v>
      </c>
      <c r="AF276" s="27">
        <f t="shared" si="226"/>
        <v>550906.57578541129</v>
      </c>
      <c r="AG276" s="27">
        <f t="shared" si="227"/>
        <v>0</v>
      </c>
      <c r="AH276" s="27">
        <f t="shared" si="228"/>
        <v>127.55771641526249</v>
      </c>
      <c r="AI276" s="27">
        <f t="shared" si="229"/>
        <v>382.6731492457875</v>
      </c>
      <c r="AJ276" s="27">
        <f t="shared" si="230"/>
        <v>229.60388954747251</v>
      </c>
      <c r="AK276" s="27">
        <f t="shared" si="231"/>
        <v>102.04617313221</v>
      </c>
      <c r="AL276" s="7">
        <f t="shared" si="232"/>
        <v>1.683041514913082</v>
      </c>
      <c r="AM276" s="27">
        <f t="shared" si="262"/>
        <v>841.88092834073245</v>
      </c>
      <c r="AN276" s="7">
        <f t="shared" si="233"/>
        <v>2.7973129468515858</v>
      </c>
      <c r="AO276" s="27">
        <f t="shared" si="234"/>
        <v>4475.7007149625369</v>
      </c>
      <c r="AP276" s="27">
        <f t="shared" si="235"/>
        <v>4251.9156792144095</v>
      </c>
      <c r="AQ276" s="7">
        <f t="shared" si="236"/>
        <v>2.7973129468515858</v>
      </c>
      <c r="AR276" s="27">
        <f t="shared" si="237"/>
        <v>640584.66482901317</v>
      </c>
      <c r="AS276" s="27">
        <f t="shared" si="238"/>
        <v>2433.1380325455793</v>
      </c>
      <c r="AT276" s="27">
        <f t="shared" si="239"/>
        <v>244742.53599884751</v>
      </c>
      <c r="AU276" s="7">
        <f>-SUM(AS$24:AS276)/AS$23</f>
        <v>20.658035019987757</v>
      </c>
      <c r="AV276" s="27">
        <f t="shared" si="214"/>
        <v>0</v>
      </c>
      <c r="AW276" s="27">
        <f t="shared" si="240"/>
        <v>185492.77445109957</v>
      </c>
      <c r="AX276" s="7">
        <f>-SUM(AV$24:AV276)/AV$23</f>
        <v>15.899018028200768</v>
      </c>
      <c r="AY276" s="28"/>
      <c r="AZ276" s="27">
        <f t="shared" si="241"/>
        <v>976.89671832809768</v>
      </c>
      <c r="BA276" s="27">
        <f t="shared" si="242"/>
        <v>263.64142099439573</v>
      </c>
      <c r="BB276" s="27">
        <f t="shared" si="243"/>
        <v>713.25529733370206</v>
      </c>
      <c r="BC276" s="27">
        <f t="shared" si="244"/>
        <v>89678.089043601809</v>
      </c>
      <c r="BD276" s="27">
        <f t="shared" si="245"/>
        <v>139321.91095639809</v>
      </c>
      <c r="BE276" s="27">
        <f t="shared" si="246"/>
        <v>550906.57578541129</v>
      </c>
      <c r="BF276" s="27">
        <f t="shared" si="247"/>
        <v>0</v>
      </c>
      <c r="BG276" s="27">
        <f t="shared" si="248"/>
        <v>127.55771641526249</v>
      </c>
      <c r="BH276" s="27">
        <f t="shared" si="249"/>
        <v>382.6731492457875</v>
      </c>
      <c r="BI276" s="27">
        <f t="shared" si="250"/>
        <v>229.60388954747251</v>
      </c>
      <c r="BJ276" s="27">
        <f t="shared" si="251"/>
        <v>102.04617313221</v>
      </c>
      <c r="BK276" s="7">
        <f t="shared" si="252"/>
        <v>1.683041514913082</v>
      </c>
      <c r="BL276" s="27">
        <f t="shared" si="263"/>
        <v>841.88092834073245</v>
      </c>
      <c r="BM276" s="7">
        <f t="shared" si="253"/>
        <v>2.7973129468515858</v>
      </c>
      <c r="BN276" s="27">
        <f t="shared" si="254"/>
        <v>4475.7007149625369</v>
      </c>
      <c r="BO276" s="27">
        <f t="shared" si="255"/>
        <v>4251.9156792144095</v>
      </c>
      <c r="BP276" s="7">
        <f t="shared" si="256"/>
        <v>2.7973129468515858</v>
      </c>
      <c r="BQ276" s="27">
        <f t="shared" si="257"/>
        <v>640584.66482901317</v>
      </c>
      <c r="BR276" s="27">
        <f t="shared" si="258"/>
        <v>2433.1380325455793</v>
      </c>
      <c r="BS276" s="27">
        <f t="shared" si="259"/>
        <v>244742.53599884751</v>
      </c>
      <c r="BT276" s="7">
        <f>-SUM(BR$24:BR276)/BR$23</f>
        <v>20.658035019987757</v>
      </c>
      <c r="BU276" s="27">
        <f t="shared" si="215"/>
        <v>0</v>
      </c>
      <c r="BV276" s="27">
        <f t="shared" si="260"/>
        <v>185492.77445109957</v>
      </c>
      <c r="BW276" s="7">
        <f>-SUM(BU$24:BU276)/BU$23</f>
        <v>15.899018028200768</v>
      </c>
      <c r="BX276" s="14"/>
      <c r="BY276" s="3"/>
      <c r="BZ276" s="3"/>
      <c r="CA276" s="3"/>
      <c r="CB276" s="3"/>
      <c r="CC276" s="3"/>
      <c r="CD276" s="3"/>
      <c r="CE276" s="3"/>
      <c r="CF276" s="3"/>
      <c r="CG276" s="3"/>
      <c r="CH276" s="3"/>
      <c r="CI276" s="3"/>
      <c r="CJ276" s="3"/>
      <c r="CK276" s="3"/>
      <c r="CL276" s="3"/>
      <c r="CM276" s="3"/>
      <c r="CN276" s="3"/>
      <c r="CO276" s="3"/>
    </row>
    <row r="277" spans="1:93" x14ac:dyDescent="0.25">
      <c r="A277" s="23">
        <v>254</v>
      </c>
      <c r="B277" s="27">
        <f t="shared" si="201"/>
        <v>976.89671832809768</v>
      </c>
      <c r="C277" s="27">
        <f t="shared" si="202"/>
        <v>261.56109304383915</v>
      </c>
      <c r="D277" s="27">
        <f t="shared" si="203"/>
        <v>715.33562528425864</v>
      </c>
      <c r="E277" s="27">
        <f t="shared" si="216"/>
        <v>88962.753418317545</v>
      </c>
      <c r="F277" s="27">
        <f t="shared" si="217"/>
        <v>140037.24658168235</v>
      </c>
      <c r="G277" s="27">
        <f t="shared" si="198"/>
        <v>554231.73262911581</v>
      </c>
      <c r="H277" s="27">
        <f t="shared" si="218"/>
        <v>0</v>
      </c>
      <c r="I277" s="27">
        <f t="shared" si="204"/>
        <v>127.82046442603296</v>
      </c>
      <c r="J277" s="27">
        <f t="shared" si="205"/>
        <v>383.46139327809891</v>
      </c>
      <c r="K277" s="27">
        <f t="shared" si="206"/>
        <v>230.07683596685936</v>
      </c>
      <c r="L277" s="27">
        <f t="shared" si="207"/>
        <v>102.25637154082636</v>
      </c>
      <c r="M277" s="7">
        <f t="shared" si="208"/>
        <v>1.6865083048691509</v>
      </c>
      <c r="N277" s="27">
        <f t="shared" si="261"/>
        <v>843.61506521181764</v>
      </c>
      <c r="O277" s="7">
        <f t="shared" si="209"/>
        <v>2.8087095460586613</v>
      </c>
      <c r="P277" s="27">
        <f t="shared" si="210"/>
        <v>4493.9352736938581</v>
      </c>
      <c r="Q277" s="27">
        <f t="shared" si="211"/>
        <v>4269.2385100091651</v>
      </c>
      <c r="R277" s="7">
        <f t="shared" si="212"/>
        <v>2.8087095460586613</v>
      </c>
      <c r="S277" s="27">
        <f t="shared" si="199"/>
        <v>643194.48604743346</v>
      </c>
      <c r="T277" s="27">
        <f t="shared" si="213"/>
        <v>2448.72672646925</v>
      </c>
      <c r="U277" s="27">
        <f t="shared" si="219"/>
        <v>247191.26272531677</v>
      </c>
      <c r="V277" s="7">
        <f>-SUM(T$24:T277)/T$23</f>
        <v>20.854719897615809</v>
      </c>
      <c r="W277" s="27">
        <f t="shared" si="200"/>
        <v>0</v>
      </c>
      <c r="X277" s="27">
        <f t="shared" si="220"/>
        <v>185492.77445109957</v>
      </c>
      <c r="Y277" s="7">
        <f>-SUM(W$24:W277)/W$23</f>
        <v>15.899018028200768</v>
      </c>
      <c r="Z277" s="29"/>
      <c r="AA277" s="27">
        <f t="shared" si="221"/>
        <v>976.89671832809768</v>
      </c>
      <c r="AB277" s="27">
        <f t="shared" si="222"/>
        <v>261.56109304383915</v>
      </c>
      <c r="AC277" s="27">
        <f t="shared" si="223"/>
        <v>715.33562528425864</v>
      </c>
      <c r="AD277" s="27">
        <f t="shared" si="224"/>
        <v>88962.753418317545</v>
      </c>
      <c r="AE277" s="27">
        <f t="shared" si="225"/>
        <v>140037.24658168235</v>
      </c>
      <c r="AF277" s="27">
        <f t="shared" si="226"/>
        <v>554231.73262911581</v>
      </c>
      <c r="AG277" s="27">
        <f t="shared" si="227"/>
        <v>0</v>
      </c>
      <c r="AH277" s="27">
        <f t="shared" si="228"/>
        <v>127.82046442603296</v>
      </c>
      <c r="AI277" s="27">
        <f t="shared" si="229"/>
        <v>383.46139327809891</v>
      </c>
      <c r="AJ277" s="27">
        <f t="shared" si="230"/>
        <v>230.07683596685936</v>
      </c>
      <c r="AK277" s="27">
        <f t="shared" si="231"/>
        <v>102.25637154082636</v>
      </c>
      <c r="AL277" s="7">
        <f t="shared" si="232"/>
        <v>1.6865083048691509</v>
      </c>
      <c r="AM277" s="27">
        <f t="shared" si="262"/>
        <v>843.61506521181764</v>
      </c>
      <c r="AN277" s="7">
        <f t="shared" si="233"/>
        <v>2.8087095460586613</v>
      </c>
      <c r="AO277" s="27">
        <f t="shared" si="234"/>
        <v>4493.9352736938581</v>
      </c>
      <c r="AP277" s="27">
        <f t="shared" si="235"/>
        <v>4269.2385100091651</v>
      </c>
      <c r="AQ277" s="7">
        <f t="shared" si="236"/>
        <v>2.8087095460586613</v>
      </c>
      <c r="AR277" s="27">
        <f t="shared" si="237"/>
        <v>643194.48604743346</v>
      </c>
      <c r="AS277" s="27">
        <f t="shared" si="238"/>
        <v>2448.72672646925</v>
      </c>
      <c r="AT277" s="27">
        <f t="shared" si="239"/>
        <v>247191.26272531677</v>
      </c>
      <c r="AU277" s="7">
        <f>-SUM(AS$24:AS277)/AS$23</f>
        <v>20.854719897615809</v>
      </c>
      <c r="AV277" s="27">
        <f t="shared" si="214"/>
        <v>0</v>
      </c>
      <c r="AW277" s="27">
        <f t="shared" si="240"/>
        <v>185492.77445109957</v>
      </c>
      <c r="AX277" s="7">
        <f>-SUM(AV$24:AV277)/AV$23</f>
        <v>15.899018028200768</v>
      </c>
      <c r="AY277" s="28"/>
      <c r="AZ277" s="27">
        <f t="shared" si="241"/>
        <v>976.89671832809768</v>
      </c>
      <c r="BA277" s="27">
        <f t="shared" si="242"/>
        <v>261.56109304383915</v>
      </c>
      <c r="BB277" s="27">
        <f t="shared" si="243"/>
        <v>715.33562528425864</v>
      </c>
      <c r="BC277" s="27">
        <f t="shared" si="244"/>
        <v>88962.753418317545</v>
      </c>
      <c r="BD277" s="27">
        <f t="shared" si="245"/>
        <v>140037.24658168235</v>
      </c>
      <c r="BE277" s="27">
        <f t="shared" si="246"/>
        <v>554231.73262911581</v>
      </c>
      <c r="BF277" s="27">
        <f t="shared" si="247"/>
        <v>0</v>
      </c>
      <c r="BG277" s="27">
        <f t="shared" si="248"/>
        <v>127.82046442603296</v>
      </c>
      <c r="BH277" s="27">
        <f t="shared" si="249"/>
        <v>383.46139327809891</v>
      </c>
      <c r="BI277" s="27">
        <f t="shared" si="250"/>
        <v>230.07683596685936</v>
      </c>
      <c r="BJ277" s="27">
        <f t="shared" si="251"/>
        <v>102.25637154082636</v>
      </c>
      <c r="BK277" s="7">
        <f t="shared" si="252"/>
        <v>1.6865083048691509</v>
      </c>
      <c r="BL277" s="27">
        <f t="shared" si="263"/>
        <v>843.61506521181764</v>
      </c>
      <c r="BM277" s="7">
        <f t="shared" si="253"/>
        <v>2.8087095460586613</v>
      </c>
      <c r="BN277" s="27">
        <f t="shared" si="254"/>
        <v>4493.9352736938581</v>
      </c>
      <c r="BO277" s="27">
        <f t="shared" si="255"/>
        <v>4269.2385100091651</v>
      </c>
      <c r="BP277" s="7">
        <f t="shared" si="256"/>
        <v>2.8087095460586613</v>
      </c>
      <c r="BQ277" s="27">
        <f t="shared" si="257"/>
        <v>643194.48604743346</v>
      </c>
      <c r="BR277" s="27">
        <f t="shared" si="258"/>
        <v>2448.72672646925</v>
      </c>
      <c r="BS277" s="27">
        <f t="shared" si="259"/>
        <v>247191.26272531677</v>
      </c>
      <c r="BT277" s="7">
        <f>-SUM(BR$24:BR277)/BR$23</f>
        <v>20.854719897615809</v>
      </c>
      <c r="BU277" s="27">
        <f t="shared" si="215"/>
        <v>0</v>
      </c>
      <c r="BV277" s="27">
        <f t="shared" si="260"/>
        <v>185492.77445109957</v>
      </c>
      <c r="BW277" s="7">
        <f>-SUM(BU$24:BU277)/BU$23</f>
        <v>15.899018028200768</v>
      </c>
      <c r="BX277" s="14"/>
      <c r="BY277" s="3"/>
      <c r="BZ277" s="3"/>
      <c r="CA277" s="3"/>
      <c r="CB277" s="3"/>
      <c r="CC277" s="3"/>
      <c r="CD277" s="3"/>
      <c r="CE277" s="3"/>
      <c r="CF277" s="3"/>
      <c r="CG277" s="3"/>
      <c r="CH277" s="3"/>
      <c r="CI277" s="3"/>
      <c r="CJ277" s="3"/>
      <c r="CK277" s="3"/>
      <c r="CL277" s="3"/>
      <c r="CM277" s="3"/>
      <c r="CN277" s="3"/>
      <c r="CO277" s="3"/>
    </row>
    <row r="278" spans="1:93" x14ac:dyDescent="0.25">
      <c r="A278" s="23">
        <v>255</v>
      </c>
      <c r="B278" s="27">
        <f t="shared" si="201"/>
        <v>976.89671832809768</v>
      </c>
      <c r="C278" s="27">
        <f t="shared" si="202"/>
        <v>259.47469747009336</v>
      </c>
      <c r="D278" s="27">
        <f t="shared" si="203"/>
        <v>717.42202085800432</v>
      </c>
      <c r="E278" s="27">
        <f t="shared" si="216"/>
        <v>88245.331397459537</v>
      </c>
      <c r="F278" s="27">
        <f t="shared" si="217"/>
        <v>140754.66860254036</v>
      </c>
      <c r="G278" s="27">
        <f t="shared" si="198"/>
        <v>557569.60860309121</v>
      </c>
      <c r="H278" s="27">
        <f t="shared" si="218"/>
        <v>0</v>
      </c>
      <c r="I278" s="27">
        <f t="shared" si="204"/>
        <v>128.08375365468586</v>
      </c>
      <c r="J278" s="27">
        <f t="shared" si="205"/>
        <v>384.25126096405756</v>
      </c>
      <c r="K278" s="27">
        <f t="shared" si="206"/>
        <v>230.55075657843454</v>
      </c>
      <c r="L278" s="27">
        <f t="shared" si="207"/>
        <v>102.46700292374868</v>
      </c>
      <c r="M278" s="7">
        <f t="shared" si="208"/>
        <v>1.6899822358449115</v>
      </c>
      <c r="N278" s="27">
        <f t="shared" si="261"/>
        <v>845.3527741209266</v>
      </c>
      <c r="O278" s="7">
        <f t="shared" si="209"/>
        <v>2.8201525764216191</v>
      </c>
      <c r="P278" s="27">
        <f t="shared" si="210"/>
        <v>4512.2441222745902</v>
      </c>
      <c r="Q278" s="27">
        <f t="shared" si="211"/>
        <v>4286.6319161608608</v>
      </c>
      <c r="R278" s="7">
        <f t="shared" si="212"/>
        <v>2.8201525764216191</v>
      </c>
      <c r="S278" s="27">
        <f t="shared" si="199"/>
        <v>645814.94000055082</v>
      </c>
      <c r="T278" s="27">
        <f t="shared" si="213"/>
        <v>2464.382423711837</v>
      </c>
      <c r="U278" s="27">
        <f t="shared" si="219"/>
        <v>249655.6451490286</v>
      </c>
      <c r="V278" s="7">
        <f>-SUM(T$24:T278)/T$23</f>
        <v>21.052662260966159</v>
      </c>
      <c r="W278" s="27">
        <f t="shared" si="200"/>
        <v>0</v>
      </c>
      <c r="X278" s="27">
        <f t="shared" si="220"/>
        <v>185492.77445109957</v>
      </c>
      <c r="Y278" s="7">
        <f>-SUM(W$24:W278)/W$23</f>
        <v>15.899018028200768</v>
      </c>
      <c r="Z278" s="29"/>
      <c r="AA278" s="27">
        <f t="shared" si="221"/>
        <v>976.89671832809768</v>
      </c>
      <c r="AB278" s="27">
        <f t="shared" si="222"/>
        <v>259.47469747009336</v>
      </c>
      <c r="AC278" s="27">
        <f t="shared" si="223"/>
        <v>717.42202085800432</v>
      </c>
      <c r="AD278" s="27">
        <f t="shared" si="224"/>
        <v>88245.331397459537</v>
      </c>
      <c r="AE278" s="27">
        <f t="shared" si="225"/>
        <v>140754.66860254036</v>
      </c>
      <c r="AF278" s="27">
        <f t="shared" si="226"/>
        <v>557569.60860309121</v>
      </c>
      <c r="AG278" s="27">
        <f t="shared" si="227"/>
        <v>0</v>
      </c>
      <c r="AH278" s="27">
        <f t="shared" si="228"/>
        <v>128.08375365468586</v>
      </c>
      <c r="AI278" s="27">
        <f t="shared" si="229"/>
        <v>384.25126096405756</v>
      </c>
      <c r="AJ278" s="27">
        <f t="shared" si="230"/>
        <v>230.55075657843454</v>
      </c>
      <c r="AK278" s="27">
        <f t="shared" si="231"/>
        <v>102.46700292374868</v>
      </c>
      <c r="AL278" s="7">
        <f t="shared" si="232"/>
        <v>1.6899822358449115</v>
      </c>
      <c r="AM278" s="27">
        <f t="shared" si="262"/>
        <v>845.3527741209266</v>
      </c>
      <c r="AN278" s="7">
        <f t="shared" si="233"/>
        <v>2.8201525764216191</v>
      </c>
      <c r="AO278" s="27">
        <f t="shared" si="234"/>
        <v>4512.2441222745902</v>
      </c>
      <c r="AP278" s="27">
        <f t="shared" si="235"/>
        <v>4286.6319161608608</v>
      </c>
      <c r="AQ278" s="7">
        <f t="shared" si="236"/>
        <v>2.8201525764216191</v>
      </c>
      <c r="AR278" s="27">
        <f t="shared" si="237"/>
        <v>645814.94000055082</v>
      </c>
      <c r="AS278" s="27">
        <f t="shared" si="238"/>
        <v>2464.382423711837</v>
      </c>
      <c r="AT278" s="27">
        <f t="shared" si="239"/>
        <v>249655.6451490286</v>
      </c>
      <c r="AU278" s="7">
        <f>-SUM(AS$24:AS278)/AS$23</f>
        <v>21.052662260966159</v>
      </c>
      <c r="AV278" s="27">
        <f t="shared" si="214"/>
        <v>0</v>
      </c>
      <c r="AW278" s="27">
        <f t="shared" si="240"/>
        <v>185492.77445109957</v>
      </c>
      <c r="AX278" s="7">
        <f>-SUM(AV$24:AV278)/AV$23</f>
        <v>15.899018028200768</v>
      </c>
      <c r="AY278" s="28"/>
      <c r="AZ278" s="27">
        <f t="shared" si="241"/>
        <v>976.89671832809768</v>
      </c>
      <c r="BA278" s="27">
        <f t="shared" si="242"/>
        <v>259.47469747009336</v>
      </c>
      <c r="BB278" s="27">
        <f t="shared" si="243"/>
        <v>717.42202085800432</v>
      </c>
      <c r="BC278" s="27">
        <f t="shared" si="244"/>
        <v>88245.331397459537</v>
      </c>
      <c r="BD278" s="27">
        <f t="shared" si="245"/>
        <v>140754.66860254036</v>
      </c>
      <c r="BE278" s="27">
        <f t="shared" si="246"/>
        <v>557569.60860309121</v>
      </c>
      <c r="BF278" s="27">
        <f t="shared" si="247"/>
        <v>0</v>
      </c>
      <c r="BG278" s="27">
        <f t="shared" si="248"/>
        <v>128.08375365468586</v>
      </c>
      <c r="BH278" s="27">
        <f t="shared" si="249"/>
        <v>384.25126096405756</v>
      </c>
      <c r="BI278" s="27">
        <f t="shared" si="250"/>
        <v>230.55075657843454</v>
      </c>
      <c r="BJ278" s="27">
        <f t="shared" si="251"/>
        <v>102.46700292374868</v>
      </c>
      <c r="BK278" s="7">
        <f t="shared" si="252"/>
        <v>1.6899822358449115</v>
      </c>
      <c r="BL278" s="27">
        <f t="shared" si="263"/>
        <v>845.3527741209266</v>
      </c>
      <c r="BM278" s="7">
        <f t="shared" si="253"/>
        <v>2.8201525764216191</v>
      </c>
      <c r="BN278" s="27">
        <f t="shared" si="254"/>
        <v>4512.2441222745902</v>
      </c>
      <c r="BO278" s="27">
        <f t="shared" si="255"/>
        <v>4286.6319161608608</v>
      </c>
      <c r="BP278" s="7">
        <f t="shared" si="256"/>
        <v>2.8201525764216191</v>
      </c>
      <c r="BQ278" s="27">
        <f t="shared" si="257"/>
        <v>645814.94000055082</v>
      </c>
      <c r="BR278" s="27">
        <f t="shared" si="258"/>
        <v>2464.382423711837</v>
      </c>
      <c r="BS278" s="27">
        <f t="shared" si="259"/>
        <v>249655.6451490286</v>
      </c>
      <c r="BT278" s="7">
        <f>-SUM(BR$24:BR278)/BR$23</f>
        <v>21.052662260966159</v>
      </c>
      <c r="BU278" s="27">
        <f t="shared" si="215"/>
        <v>0</v>
      </c>
      <c r="BV278" s="27">
        <f t="shared" si="260"/>
        <v>185492.77445109957</v>
      </c>
      <c r="BW278" s="7">
        <f>-SUM(BU$24:BU278)/BU$23</f>
        <v>15.899018028200768</v>
      </c>
      <c r="BX278" s="14"/>
      <c r="BY278" s="3"/>
      <c r="BZ278" s="3"/>
      <c r="CA278" s="3"/>
      <c r="CB278" s="3"/>
      <c r="CC278" s="3"/>
      <c r="CD278" s="3"/>
      <c r="CE278" s="3"/>
      <c r="CF278" s="3"/>
      <c r="CG278" s="3"/>
      <c r="CH278" s="3"/>
      <c r="CI278" s="3"/>
      <c r="CJ278" s="3"/>
      <c r="CK278" s="3"/>
      <c r="CL278" s="3"/>
      <c r="CM278" s="3"/>
      <c r="CN278" s="3"/>
      <c r="CO278" s="3"/>
    </row>
    <row r="279" spans="1:93" x14ac:dyDescent="0.25">
      <c r="A279" s="23">
        <v>256</v>
      </c>
      <c r="B279" s="27">
        <f t="shared" si="201"/>
        <v>976.89671832809768</v>
      </c>
      <c r="C279" s="27">
        <f t="shared" si="202"/>
        <v>257.38221657592419</v>
      </c>
      <c r="D279" s="27">
        <f t="shared" si="203"/>
        <v>719.5145017521736</v>
      </c>
      <c r="E279" s="27">
        <f t="shared" si="216"/>
        <v>87525.816895707365</v>
      </c>
      <c r="F279" s="27">
        <f t="shared" si="217"/>
        <v>141474.18310429255</v>
      </c>
      <c r="G279" s="27">
        <f t="shared" ref="G279:G342" si="264">F279+S279-L$2</f>
        <v>560920.25311173499</v>
      </c>
      <c r="H279" s="27">
        <f t="shared" si="218"/>
        <v>0</v>
      </c>
      <c r="I279" s="27">
        <f t="shared" si="204"/>
        <v>128.34758521604138</v>
      </c>
      <c r="J279" s="27">
        <f t="shared" si="205"/>
        <v>385.04275564812411</v>
      </c>
      <c r="K279" s="27">
        <f t="shared" si="206"/>
        <v>231.0256533888745</v>
      </c>
      <c r="L279" s="27">
        <f t="shared" si="207"/>
        <v>102.67806817283309</v>
      </c>
      <c r="M279" s="7">
        <f t="shared" si="208"/>
        <v>1.6934633225496947</v>
      </c>
      <c r="N279" s="27">
        <f t="shared" si="261"/>
        <v>847.09406242587306</v>
      </c>
      <c r="O279" s="7">
        <f t="shared" si="209"/>
        <v>2.8316422271067356</v>
      </c>
      <c r="P279" s="27">
        <f t="shared" si="210"/>
        <v>4530.6275633707774</v>
      </c>
      <c r="Q279" s="27">
        <f t="shared" si="211"/>
        <v>4304.0961852022383</v>
      </c>
      <c r="R279" s="7">
        <f t="shared" si="212"/>
        <v>2.8316422271067356</v>
      </c>
      <c r="S279" s="27">
        <f t="shared" ref="S279:S342" si="265">L$2*R279</f>
        <v>648446.0700074425</v>
      </c>
      <c r="T279" s="27">
        <f t="shared" si="213"/>
        <v>2480.105404448268</v>
      </c>
      <c r="U279" s="27">
        <f t="shared" si="219"/>
        <v>252135.75055347686</v>
      </c>
      <c r="V279" s="7">
        <f>-SUM(T$24:T279)/T$23</f>
        <v>21.251867514335494</v>
      </c>
      <c r="W279" s="27">
        <f t="shared" ref="W279:W342" si="266">IF(A279&lt;=K$2,IF(A279=K$2,T279+G279, T279), 0)</f>
        <v>0</v>
      </c>
      <c r="X279" s="27">
        <f t="shared" si="220"/>
        <v>185492.77445109957</v>
      </c>
      <c r="Y279" s="7">
        <f>-SUM(W$24:W279)/W$23</f>
        <v>15.899018028200768</v>
      </c>
      <c r="Z279" s="29"/>
      <c r="AA279" s="27">
        <f t="shared" si="221"/>
        <v>976.89671832809768</v>
      </c>
      <c r="AB279" s="27">
        <f t="shared" si="222"/>
        <v>257.38221657592419</v>
      </c>
      <c r="AC279" s="27">
        <f t="shared" si="223"/>
        <v>719.5145017521736</v>
      </c>
      <c r="AD279" s="27">
        <f t="shared" si="224"/>
        <v>87525.816895707365</v>
      </c>
      <c r="AE279" s="27">
        <f t="shared" si="225"/>
        <v>141474.18310429255</v>
      </c>
      <c r="AF279" s="27">
        <f t="shared" si="226"/>
        <v>560920.25311173499</v>
      </c>
      <c r="AG279" s="27">
        <f t="shared" si="227"/>
        <v>0</v>
      </c>
      <c r="AH279" s="27">
        <f t="shared" si="228"/>
        <v>128.34758521604138</v>
      </c>
      <c r="AI279" s="27">
        <f t="shared" si="229"/>
        <v>385.04275564812411</v>
      </c>
      <c r="AJ279" s="27">
        <f t="shared" si="230"/>
        <v>231.0256533888745</v>
      </c>
      <c r="AK279" s="27">
        <f t="shared" si="231"/>
        <v>102.67806817283309</v>
      </c>
      <c r="AL279" s="7">
        <f t="shared" si="232"/>
        <v>1.6934633225496947</v>
      </c>
      <c r="AM279" s="27">
        <f t="shared" si="262"/>
        <v>847.09406242587306</v>
      </c>
      <c r="AN279" s="7">
        <f t="shared" si="233"/>
        <v>2.8316422271067356</v>
      </c>
      <c r="AO279" s="27">
        <f t="shared" si="234"/>
        <v>4530.6275633707774</v>
      </c>
      <c r="AP279" s="27">
        <f t="shared" si="235"/>
        <v>4304.0961852022383</v>
      </c>
      <c r="AQ279" s="7">
        <f t="shared" si="236"/>
        <v>2.8316422271067356</v>
      </c>
      <c r="AR279" s="27">
        <f t="shared" si="237"/>
        <v>648446.0700074425</v>
      </c>
      <c r="AS279" s="27">
        <f t="shared" si="238"/>
        <v>2480.105404448268</v>
      </c>
      <c r="AT279" s="27">
        <f t="shared" si="239"/>
        <v>252135.75055347686</v>
      </c>
      <c r="AU279" s="7">
        <f>-SUM(AS$24:AS279)/AS$23</f>
        <v>21.251867514335494</v>
      </c>
      <c r="AV279" s="27">
        <f t="shared" si="214"/>
        <v>0</v>
      </c>
      <c r="AW279" s="27">
        <f t="shared" si="240"/>
        <v>185492.77445109957</v>
      </c>
      <c r="AX279" s="7">
        <f>-SUM(AV$24:AV279)/AV$23</f>
        <v>15.899018028200768</v>
      </c>
      <c r="AY279" s="28"/>
      <c r="AZ279" s="27">
        <f t="shared" si="241"/>
        <v>976.89671832809768</v>
      </c>
      <c r="BA279" s="27">
        <f t="shared" si="242"/>
        <v>257.38221657592419</v>
      </c>
      <c r="BB279" s="27">
        <f t="shared" si="243"/>
        <v>719.5145017521736</v>
      </c>
      <c r="BC279" s="27">
        <f t="shared" si="244"/>
        <v>87525.816895707365</v>
      </c>
      <c r="BD279" s="27">
        <f t="shared" si="245"/>
        <v>141474.18310429255</v>
      </c>
      <c r="BE279" s="27">
        <f t="shared" si="246"/>
        <v>560920.25311173499</v>
      </c>
      <c r="BF279" s="27">
        <f t="shared" si="247"/>
        <v>0</v>
      </c>
      <c r="BG279" s="27">
        <f t="shared" si="248"/>
        <v>128.34758521604138</v>
      </c>
      <c r="BH279" s="27">
        <f t="shared" si="249"/>
        <v>385.04275564812411</v>
      </c>
      <c r="BI279" s="27">
        <f t="shared" si="250"/>
        <v>231.0256533888745</v>
      </c>
      <c r="BJ279" s="27">
        <f t="shared" si="251"/>
        <v>102.67806817283309</v>
      </c>
      <c r="BK279" s="7">
        <f t="shared" si="252"/>
        <v>1.6934633225496947</v>
      </c>
      <c r="BL279" s="27">
        <f t="shared" si="263"/>
        <v>847.09406242587306</v>
      </c>
      <c r="BM279" s="7">
        <f t="shared" si="253"/>
        <v>2.8316422271067356</v>
      </c>
      <c r="BN279" s="27">
        <f t="shared" si="254"/>
        <v>4530.6275633707774</v>
      </c>
      <c r="BO279" s="27">
        <f t="shared" si="255"/>
        <v>4304.0961852022383</v>
      </c>
      <c r="BP279" s="7">
        <f t="shared" si="256"/>
        <v>2.8316422271067356</v>
      </c>
      <c r="BQ279" s="27">
        <f t="shared" si="257"/>
        <v>648446.0700074425</v>
      </c>
      <c r="BR279" s="27">
        <f t="shared" si="258"/>
        <v>2480.105404448268</v>
      </c>
      <c r="BS279" s="27">
        <f t="shared" si="259"/>
        <v>252135.75055347686</v>
      </c>
      <c r="BT279" s="7">
        <f>-SUM(BR$24:BR279)/BR$23</f>
        <v>21.251867514335494</v>
      </c>
      <c r="BU279" s="27">
        <f t="shared" si="215"/>
        <v>0</v>
      </c>
      <c r="BV279" s="27">
        <f t="shared" si="260"/>
        <v>185492.77445109957</v>
      </c>
      <c r="BW279" s="7">
        <f>-SUM(BU$24:BU279)/BU$23</f>
        <v>15.899018028200768</v>
      </c>
      <c r="BX279" s="14"/>
      <c r="BY279" s="3"/>
      <c r="BZ279" s="3"/>
      <c r="CA279" s="3"/>
      <c r="CB279" s="3"/>
      <c r="CC279" s="3"/>
      <c r="CD279" s="3"/>
      <c r="CE279" s="3"/>
      <c r="CF279" s="3"/>
      <c r="CG279" s="3"/>
      <c r="CH279" s="3"/>
      <c r="CI279" s="3"/>
      <c r="CJ279" s="3"/>
      <c r="CK279" s="3"/>
      <c r="CL279" s="3"/>
      <c r="CM279" s="3"/>
      <c r="CN279" s="3"/>
      <c r="CO279" s="3"/>
    </row>
    <row r="280" spans="1:93" x14ac:dyDescent="0.25">
      <c r="A280" s="23">
        <v>257</v>
      </c>
      <c r="B280" s="27">
        <f t="shared" ref="B280:B343" si="267">PMT(E$2/12, C$2, -E$23)</f>
        <v>976.89671832809768</v>
      </c>
      <c r="C280" s="27">
        <f t="shared" ref="C280:C343" si="268">IPMT(E$2/12, A280, C$2, -E$23)</f>
        <v>255.28363261248037</v>
      </c>
      <c r="D280" s="27">
        <f t="shared" ref="D280:D343" si="269">PPMT(E$2/12, A280, C$2, -E$23)</f>
        <v>721.61308571561744</v>
      </c>
      <c r="E280" s="27">
        <f t="shared" si="216"/>
        <v>86804.203809991741</v>
      </c>
      <c r="F280" s="27">
        <f t="shared" si="217"/>
        <v>142195.79619000817</v>
      </c>
      <c r="G280" s="27">
        <f t="shared" si="264"/>
        <v>564283.71575368126</v>
      </c>
      <c r="H280" s="27">
        <f t="shared" si="218"/>
        <v>0</v>
      </c>
      <c r="I280" s="27">
        <f t="shared" ref="I280:I343" si="270">O$2* $M280</f>
        <v>128.61196022721612</v>
      </c>
      <c r="J280" s="27">
        <f t="shared" ref="J280:J343" si="271">P$2* $M280</f>
        <v>385.83588068164835</v>
      </c>
      <c r="K280" s="27">
        <f t="shared" ref="K280:K343" si="272">Q$2* $M280</f>
        <v>231.501528408989</v>
      </c>
      <c r="L280" s="27">
        <f t="shared" ref="L280:L343" si="273">R$2* $M280</f>
        <v>102.88956818177289</v>
      </c>
      <c r="M280" s="7">
        <f t="shared" ref="M280:M343" si="274">M279*POWER(1 + $I$2, 1/12)</f>
        <v>1.6969515797231309</v>
      </c>
      <c r="N280" s="27">
        <f t="shared" si="261"/>
        <v>848.83893749962635</v>
      </c>
      <c r="O280" s="7">
        <f t="shared" ref="O280:O343" si="275">O279*POWER(1 + $H$2, 1/12)</f>
        <v>2.843178688050974</v>
      </c>
      <c r="P280" s="27">
        <f t="shared" ref="P280:P343" si="276">$M$2 * O280</f>
        <v>4549.0859008815587</v>
      </c>
      <c r="Q280" s="27">
        <f t="shared" ref="Q280:Q343" si="277" xml:space="preserve"> P280 * (1-$J$2)</f>
        <v>4321.6316058374805</v>
      </c>
      <c r="R280" s="7">
        <f t="shared" ref="R280:R343" si="278">R279*POWER(1+G$2, 1/12)</f>
        <v>2.843178688050974</v>
      </c>
      <c r="S280" s="27">
        <f t="shared" si="265"/>
        <v>651087.91956367309</v>
      </c>
      <c r="T280" s="27">
        <f t="shared" ref="T280:T343" si="279">Q280-N280-B280</f>
        <v>2495.8959500097562</v>
      </c>
      <c r="U280" s="27">
        <f t="shared" si="219"/>
        <v>254631.64650348661</v>
      </c>
      <c r="V280" s="7">
        <f>-SUM(T$24:T280)/T$23</f>
        <v>21.452341084617402</v>
      </c>
      <c r="W280" s="27">
        <f t="shared" si="266"/>
        <v>0</v>
      </c>
      <c r="X280" s="27">
        <f t="shared" si="220"/>
        <v>185492.77445109957</v>
      </c>
      <c r="Y280" s="7">
        <f>-SUM(W$24:W280)/W$23</f>
        <v>15.899018028200768</v>
      </c>
      <c r="Z280" s="29"/>
      <c r="AA280" s="27">
        <f t="shared" si="221"/>
        <v>976.89671832809768</v>
      </c>
      <c r="AB280" s="27">
        <f t="shared" si="222"/>
        <v>255.28363261248037</v>
      </c>
      <c r="AC280" s="27">
        <f t="shared" si="223"/>
        <v>721.61308571561744</v>
      </c>
      <c r="AD280" s="27">
        <f t="shared" si="224"/>
        <v>86804.203809991741</v>
      </c>
      <c r="AE280" s="27">
        <f t="shared" si="225"/>
        <v>142195.79619000817</v>
      </c>
      <c r="AF280" s="27">
        <f t="shared" si="226"/>
        <v>564283.71575368126</v>
      </c>
      <c r="AG280" s="27">
        <f t="shared" si="227"/>
        <v>0</v>
      </c>
      <c r="AH280" s="27">
        <f t="shared" si="228"/>
        <v>128.61196022721612</v>
      </c>
      <c r="AI280" s="27">
        <f t="shared" si="229"/>
        <v>385.83588068164835</v>
      </c>
      <c r="AJ280" s="27">
        <f t="shared" si="230"/>
        <v>231.501528408989</v>
      </c>
      <c r="AK280" s="27">
        <f t="shared" si="231"/>
        <v>102.88956818177289</v>
      </c>
      <c r="AL280" s="7">
        <f t="shared" si="232"/>
        <v>1.6969515797231309</v>
      </c>
      <c r="AM280" s="27">
        <f t="shared" si="262"/>
        <v>848.83893749962635</v>
      </c>
      <c r="AN280" s="7">
        <f t="shared" si="233"/>
        <v>2.843178688050974</v>
      </c>
      <c r="AO280" s="27">
        <f t="shared" si="234"/>
        <v>4549.0859008815587</v>
      </c>
      <c r="AP280" s="27">
        <f t="shared" si="235"/>
        <v>4321.6316058374805</v>
      </c>
      <c r="AQ280" s="7">
        <f t="shared" si="236"/>
        <v>2.843178688050974</v>
      </c>
      <c r="AR280" s="27">
        <f t="shared" si="237"/>
        <v>651087.91956367309</v>
      </c>
      <c r="AS280" s="27">
        <f t="shared" si="238"/>
        <v>2495.8959500097562</v>
      </c>
      <c r="AT280" s="27">
        <f t="shared" si="239"/>
        <v>254631.64650348661</v>
      </c>
      <c r="AU280" s="7">
        <f>-SUM(AS$24:AS280)/AS$23</f>
        <v>21.452341084617402</v>
      </c>
      <c r="AV280" s="27">
        <f t="shared" ref="AV280:AV343" si="280">IF(A280&lt;=K$3,IF(A280=K$3,AS280+AF280, AS280), 0)</f>
        <v>0</v>
      </c>
      <c r="AW280" s="27">
        <f t="shared" si="240"/>
        <v>185492.77445109957</v>
      </c>
      <c r="AX280" s="7">
        <f>-SUM(AV$24:AV280)/AV$23</f>
        <v>15.899018028200768</v>
      </c>
      <c r="AY280" s="28"/>
      <c r="AZ280" s="27">
        <f t="shared" si="241"/>
        <v>976.89671832809768</v>
      </c>
      <c r="BA280" s="27">
        <f t="shared" si="242"/>
        <v>255.28363261248037</v>
      </c>
      <c r="BB280" s="27">
        <f t="shared" si="243"/>
        <v>721.61308571561744</v>
      </c>
      <c r="BC280" s="27">
        <f t="shared" si="244"/>
        <v>86804.203809991741</v>
      </c>
      <c r="BD280" s="27">
        <f t="shared" si="245"/>
        <v>142195.79619000817</v>
      </c>
      <c r="BE280" s="27">
        <f t="shared" si="246"/>
        <v>564283.71575368126</v>
      </c>
      <c r="BF280" s="27">
        <f t="shared" si="247"/>
        <v>0</v>
      </c>
      <c r="BG280" s="27">
        <f t="shared" si="248"/>
        <v>128.61196022721612</v>
      </c>
      <c r="BH280" s="27">
        <f t="shared" si="249"/>
        <v>385.83588068164835</v>
      </c>
      <c r="BI280" s="27">
        <f t="shared" si="250"/>
        <v>231.501528408989</v>
      </c>
      <c r="BJ280" s="27">
        <f t="shared" si="251"/>
        <v>102.88956818177289</v>
      </c>
      <c r="BK280" s="7">
        <f t="shared" si="252"/>
        <v>1.6969515797231309</v>
      </c>
      <c r="BL280" s="27">
        <f t="shared" si="263"/>
        <v>848.83893749962635</v>
      </c>
      <c r="BM280" s="7">
        <f t="shared" si="253"/>
        <v>2.843178688050974</v>
      </c>
      <c r="BN280" s="27">
        <f t="shared" si="254"/>
        <v>4549.0859008815587</v>
      </c>
      <c r="BO280" s="27">
        <f t="shared" si="255"/>
        <v>4321.6316058374805</v>
      </c>
      <c r="BP280" s="7">
        <f t="shared" si="256"/>
        <v>2.843178688050974</v>
      </c>
      <c r="BQ280" s="27">
        <f t="shared" si="257"/>
        <v>651087.91956367309</v>
      </c>
      <c r="BR280" s="27">
        <f t="shared" si="258"/>
        <v>2495.8959500097562</v>
      </c>
      <c r="BS280" s="27">
        <f t="shared" si="259"/>
        <v>254631.64650348661</v>
      </c>
      <c r="BT280" s="7">
        <f>-SUM(BR$24:BR280)/BR$23</f>
        <v>21.452341084617402</v>
      </c>
      <c r="BU280" s="27">
        <f t="shared" ref="BU280:BU343" si="281">IF(A280&lt;=K$4,IF(A280=K$4,BR280+BE280, BR280), 0)</f>
        <v>0</v>
      </c>
      <c r="BV280" s="27">
        <f t="shared" si="260"/>
        <v>185492.77445109957</v>
      </c>
      <c r="BW280" s="7">
        <f>-SUM(BU$24:BU280)/BU$23</f>
        <v>15.899018028200768</v>
      </c>
      <c r="BX280" s="14"/>
      <c r="BY280" s="3"/>
      <c r="BZ280" s="3"/>
      <c r="CA280" s="3"/>
      <c r="CB280" s="3"/>
      <c r="CC280" s="3"/>
      <c r="CD280" s="3"/>
      <c r="CE280" s="3"/>
      <c r="CF280" s="3"/>
      <c r="CG280" s="3"/>
      <c r="CH280" s="3"/>
      <c r="CI280" s="3"/>
      <c r="CJ280" s="3"/>
      <c r="CK280" s="3"/>
      <c r="CL280" s="3"/>
      <c r="CM280" s="3"/>
      <c r="CN280" s="3"/>
      <c r="CO280" s="3"/>
    </row>
    <row r="281" spans="1:93" x14ac:dyDescent="0.25">
      <c r="A281" s="23">
        <v>258</v>
      </c>
      <c r="B281" s="27">
        <f t="shared" si="267"/>
        <v>976.89671832809768</v>
      </c>
      <c r="C281" s="27">
        <f t="shared" si="268"/>
        <v>253.17892777914315</v>
      </c>
      <c r="D281" s="27">
        <f t="shared" si="269"/>
        <v>723.71779054895467</v>
      </c>
      <c r="E281" s="27">
        <f t="shared" ref="E281:E344" si="282">E280-D281</f>
        <v>86080.486019442789</v>
      </c>
      <c r="F281" s="27">
        <f t="shared" ref="F281:F344" si="283">F280+D281</f>
        <v>142919.51398055712</v>
      </c>
      <c r="G281" s="27">
        <f t="shared" si="264"/>
        <v>567660.04632257053</v>
      </c>
      <c r="H281" s="27">
        <f t="shared" ref="H281:H344" si="284">IF((G281/L$2)&lt;0.2, N$2* $M281, 0)</f>
        <v>0</v>
      </c>
      <c r="I281" s="27">
        <f t="shared" si="270"/>
        <v>128.87687980762769</v>
      </c>
      <c r="J281" s="27">
        <f t="shared" si="271"/>
        <v>386.63063942288306</v>
      </c>
      <c r="K281" s="27">
        <f t="shared" si="272"/>
        <v>231.97838365372988</v>
      </c>
      <c r="L281" s="27">
        <f t="shared" si="273"/>
        <v>103.10150384610215</v>
      </c>
      <c r="M281" s="7">
        <f t="shared" si="274"/>
        <v>1.7004470221352115</v>
      </c>
      <c r="N281" s="27">
        <f t="shared" si="261"/>
        <v>850.58740673034276</v>
      </c>
      <c r="O281" s="7">
        <f t="shared" si="275"/>
        <v>2.8547621499651243</v>
      </c>
      <c r="P281" s="27">
        <f t="shared" si="276"/>
        <v>4567.6194399441993</v>
      </c>
      <c r="Q281" s="27">
        <f t="shared" si="277"/>
        <v>4339.2384679469887</v>
      </c>
      <c r="R281" s="7">
        <f t="shared" si="278"/>
        <v>2.8547621499651243</v>
      </c>
      <c r="S281" s="27">
        <f t="shared" si="265"/>
        <v>653740.53234201344</v>
      </c>
      <c r="T281" s="27">
        <f t="shared" si="279"/>
        <v>2511.7543428885483</v>
      </c>
      <c r="U281" s="27">
        <f t="shared" ref="U281:U344" si="285">U280+T281</f>
        <v>257143.40084637515</v>
      </c>
      <c r="V281" s="7">
        <f>-SUM(T$24:T281)/T$23</f>
        <v>21.654088421395599</v>
      </c>
      <c r="W281" s="27">
        <f t="shared" si="266"/>
        <v>0</v>
      </c>
      <c r="X281" s="27">
        <f t="shared" ref="X281:X344" si="286">X280+W281</f>
        <v>185492.77445109957</v>
      </c>
      <c r="Y281" s="7">
        <f>-SUM(W$24:W281)/W$23</f>
        <v>15.899018028200768</v>
      </c>
      <c r="Z281" s="29"/>
      <c r="AA281" s="27">
        <f t="shared" ref="AA281:AA344" si="287">PMT(E$3/12, C$3, -AD$23)</f>
        <v>976.89671832809768</v>
      </c>
      <c r="AB281" s="27">
        <f t="shared" ref="AB281:AB344" si="288">IPMT(E$3/12, A281, C$3, -AD$23)</f>
        <v>253.17892777914315</v>
      </c>
      <c r="AC281" s="27">
        <f t="shared" ref="AC281:AC344" si="289">PPMT(E$3/12, A281, C$3, -AD$23)</f>
        <v>723.71779054895467</v>
      </c>
      <c r="AD281" s="27">
        <f t="shared" ref="AD281:AD344" si="290">AD280-AC281</f>
        <v>86080.486019442789</v>
      </c>
      <c r="AE281" s="27">
        <f t="shared" ref="AE281:AE344" si="291">AE280+AC281</f>
        <v>142919.51398055712</v>
      </c>
      <c r="AF281" s="27">
        <f t="shared" ref="AF281:AF344" si="292">AE281+AR281-L$3</f>
        <v>567660.04632257053</v>
      </c>
      <c r="AG281" s="27">
        <f t="shared" ref="AG281:AG344" si="293">IF((AF281/L$3)&lt;0.2, N$3* $AL281, 0)</f>
        <v>0</v>
      </c>
      <c r="AH281" s="27">
        <f t="shared" ref="AH281:AH344" si="294">O$3* $AL281</f>
        <v>128.87687980762769</v>
      </c>
      <c r="AI281" s="27">
        <f t="shared" ref="AI281:AI344" si="295">P$3* $AL281</f>
        <v>386.63063942288306</v>
      </c>
      <c r="AJ281" s="27">
        <f t="shared" ref="AJ281:AJ344" si="296">Q$3* $AL281</f>
        <v>231.97838365372988</v>
      </c>
      <c r="AK281" s="27">
        <f t="shared" ref="AK281:AK344" si="297">R$3* $AL281</f>
        <v>103.10150384610215</v>
      </c>
      <c r="AL281" s="7">
        <f t="shared" ref="AL281:AL344" si="298">AL280*POWER(1 + $I$3, 1/12)</f>
        <v>1.7004470221352115</v>
      </c>
      <c r="AM281" s="27">
        <f t="shared" si="262"/>
        <v>850.58740673034276</v>
      </c>
      <c r="AN281" s="7">
        <f t="shared" ref="AN281:AN344" si="299">AN280*POWER(1 + $H$3, 1/12)</f>
        <v>2.8547621499651243</v>
      </c>
      <c r="AO281" s="27">
        <f t="shared" ref="AO281:AO344" si="300">$M$3 * AN281</f>
        <v>4567.6194399441993</v>
      </c>
      <c r="AP281" s="27">
        <f t="shared" ref="AP281:AP344" si="301" xml:space="preserve"> AO281 * (1-$J$3)</f>
        <v>4339.2384679469887</v>
      </c>
      <c r="AQ281" s="7">
        <f t="shared" ref="AQ281:AQ344" si="302">AQ280*POWER(1+G$3, 1/12)</f>
        <v>2.8547621499651243</v>
      </c>
      <c r="AR281" s="27">
        <f t="shared" ref="AR281:AR344" si="303">L$3*AQ281</f>
        <v>653740.53234201344</v>
      </c>
      <c r="AS281" s="27">
        <f t="shared" ref="AS281:AS344" si="304">AP281-AM281-AA281</f>
        <v>2511.7543428885483</v>
      </c>
      <c r="AT281" s="27">
        <f t="shared" ref="AT281:AT344" si="305">AT280+AS281</f>
        <v>257143.40084637515</v>
      </c>
      <c r="AU281" s="7">
        <f>-SUM(AS$24:AS281)/AS$23</f>
        <v>21.654088421395599</v>
      </c>
      <c r="AV281" s="27">
        <f t="shared" si="280"/>
        <v>0</v>
      </c>
      <c r="AW281" s="27">
        <f t="shared" ref="AW281:AW344" si="306">AW280+AV281</f>
        <v>185492.77445109957</v>
      </c>
      <c r="AX281" s="7">
        <f>-SUM(AV$24:AV281)/AV$23</f>
        <v>15.899018028200768</v>
      </c>
      <c r="AY281" s="28"/>
      <c r="AZ281" s="27">
        <f t="shared" ref="AZ281:AZ344" si="307">PMT(E$4/12, C$4, -BC$23)</f>
        <v>976.89671832809768</v>
      </c>
      <c r="BA281" s="27">
        <f t="shared" ref="BA281:BA344" si="308">IPMT(E$4/12, A281, C$4, -BC$23)</f>
        <v>253.17892777914315</v>
      </c>
      <c r="BB281" s="27">
        <f t="shared" ref="BB281:BB344" si="309">PPMT(E$4/12, A281, C$4, -BC$23)</f>
        <v>723.71779054895467</v>
      </c>
      <c r="BC281" s="27">
        <f t="shared" ref="BC281:BC344" si="310">BC280-BB281</f>
        <v>86080.486019442789</v>
      </c>
      <c r="BD281" s="27">
        <f t="shared" ref="BD281:BD344" si="311">BD280+BB281</f>
        <v>142919.51398055712</v>
      </c>
      <c r="BE281" s="27">
        <f t="shared" ref="BE281:BE344" si="312">BD281+BQ281-L$4</f>
        <v>567660.04632257053</v>
      </c>
      <c r="BF281" s="27">
        <f t="shared" ref="BF281:BF344" si="313">IF((BE281/L$4)&lt;0.2, N$4* $M281, 0)</f>
        <v>0</v>
      </c>
      <c r="BG281" s="27">
        <f t="shared" ref="BG281:BG344" si="314">O$4* $M281</f>
        <v>128.87687980762769</v>
      </c>
      <c r="BH281" s="27">
        <f t="shared" ref="BH281:BH344" si="315">P$4* $BK281</f>
        <v>386.63063942288306</v>
      </c>
      <c r="BI281" s="27">
        <f t="shared" ref="BI281:BI344" si="316">Q$4* $BK281</f>
        <v>231.97838365372988</v>
      </c>
      <c r="BJ281" s="27">
        <f t="shared" ref="BJ281:BJ344" si="317">R$4* $BK281</f>
        <v>103.10150384610215</v>
      </c>
      <c r="BK281" s="7">
        <f t="shared" ref="BK281:BK344" si="318">BK280*POWER(1 + $I$4, 1/12)</f>
        <v>1.7004470221352115</v>
      </c>
      <c r="BL281" s="27">
        <f t="shared" si="263"/>
        <v>850.58740673034276</v>
      </c>
      <c r="BM281" s="7">
        <f t="shared" ref="BM281:BM344" si="319">BM280*POWER(1 + $H$4, 1/12)</f>
        <v>2.8547621499651243</v>
      </c>
      <c r="BN281" s="27">
        <f t="shared" ref="BN281:BN344" si="320">$M$4 * BM281</f>
        <v>4567.6194399441993</v>
      </c>
      <c r="BO281" s="27">
        <f t="shared" ref="BO281:BO344" si="321" xml:space="preserve"> BN281 * (1-$J$4)</f>
        <v>4339.2384679469887</v>
      </c>
      <c r="BP281" s="7">
        <f t="shared" ref="BP281:BP344" si="322">BP280*POWER(1+G$4, 1/12)</f>
        <v>2.8547621499651243</v>
      </c>
      <c r="BQ281" s="27">
        <f t="shared" ref="BQ281:BQ344" si="323">L$4*BP281</f>
        <v>653740.53234201344</v>
      </c>
      <c r="BR281" s="27">
        <f t="shared" ref="BR281:BR344" si="324">BO281-BL281-AZ281</f>
        <v>2511.7543428885483</v>
      </c>
      <c r="BS281" s="27">
        <f t="shared" ref="BS281:BS344" si="325">BS280+BR281</f>
        <v>257143.40084637515</v>
      </c>
      <c r="BT281" s="7">
        <f>-SUM(BR$24:BR281)/BR$23</f>
        <v>21.654088421395599</v>
      </c>
      <c r="BU281" s="27">
        <f t="shared" si="281"/>
        <v>0</v>
      </c>
      <c r="BV281" s="27">
        <f t="shared" ref="BV281:BV344" si="326">BV280+BU281</f>
        <v>185492.77445109957</v>
      </c>
      <c r="BW281" s="7">
        <f>-SUM(BU$24:BU281)/BU$23</f>
        <v>15.899018028200768</v>
      </c>
      <c r="BX281" s="14"/>
      <c r="BY281" s="3"/>
      <c r="BZ281" s="3"/>
      <c r="CA281" s="3"/>
      <c r="CB281" s="3"/>
      <c r="CC281" s="3"/>
      <c r="CD281" s="3"/>
      <c r="CE281" s="3"/>
      <c r="CF281" s="3"/>
      <c r="CG281" s="3"/>
      <c r="CH281" s="3"/>
      <c r="CI281" s="3"/>
      <c r="CJ281" s="3"/>
      <c r="CK281" s="3"/>
      <c r="CL281" s="3"/>
      <c r="CM281" s="3"/>
      <c r="CN281" s="3"/>
      <c r="CO281" s="3"/>
    </row>
    <row r="282" spans="1:93" x14ac:dyDescent="0.25">
      <c r="A282" s="23">
        <v>259</v>
      </c>
      <c r="B282" s="27">
        <f t="shared" si="267"/>
        <v>976.89671832809768</v>
      </c>
      <c r="C282" s="27">
        <f t="shared" si="268"/>
        <v>251.06808422337534</v>
      </c>
      <c r="D282" s="27">
        <f t="shared" si="269"/>
        <v>725.82863410472237</v>
      </c>
      <c r="E282" s="27">
        <f t="shared" si="282"/>
        <v>85354.657385338069</v>
      </c>
      <c r="F282" s="27">
        <f t="shared" si="283"/>
        <v>143645.34261466184</v>
      </c>
      <c r="G282" s="27">
        <f t="shared" si="264"/>
        <v>571049.29480782477</v>
      </c>
      <c r="H282" s="27">
        <f t="shared" si="284"/>
        <v>0</v>
      </c>
      <c r="I282" s="27">
        <f t="shared" si="270"/>
        <v>129.1423450789996</v>
      </c>
      <c r="J282" s="27">
        <f t="shared" si="271"/>
        <v>387.42703523699885</v>
      </c>
      <c r="K282" s="27">
        <f t="shared" si="272"/>
        <v>232.4562211421993</v>
      </c>
      <c r="L282" s="27">
        <f t="shared" si="273"/>
        <v>103.31387606319969</v>
      </c>
      <c r="M282" s="7">
        <f t="shared" si="274"/>
        <v>1.7039496645863517</v>
      </c>
      <c r="N282" s="27">
        <f t="shared" ref="N282:N345" si="327">SUM(H282:L282)</f>
        <v>852.33947752139738</v>
      </c>
      <c r="O282" s="7">
        <f t="shared" si="275"/>
        <v>2.8663928043369564</v>
      </c>
      <c r="P282" s="27">
        <f t="shared" si="276"/>
        <v>4586.2284869391306</v>
      </c>
      <c r="Q282" s="27">
        <f t="shared" si="277"/>
        <v>4356.9170625921743</v>
      </c>
      <c r="R282" s="7">
        <f t="shared" si="278"/>
        <v>2.8663928043369564</v>
      </c>
      <c r="S282" s="27">
        <f t="shared" si="265"/>
        <v>656403.95219316299</v>
      </c>
      <c r="T282" s="27">
        <f t="shared" si="279"/>
        <v>2527.6808667426794</v>
      </c>
      <c r="U282" s="27">
        <f t="shared" si="285"/>
        <v>259671.08171311783</v>
      </c>
      <c r="V282" s="7">
        <f>-SUM(T$24:T282)/T$23</f>
        <v>21.857114997037581</v>
      </c>
      <c r="W282" s="27">
        <f t="shared" si="266"/>
        <v>0</v>
      </c>
      <c r="X282" s="27">
        <f t="shared" si="286"/>
        <v>185492.77445109957</v>
      </c>
      <c r="Y282" s="7">
        <f>-SUM(W$24:W282)/W$23</f>
        <v>15.899018028200768</v>
      </c>
      <c r="Z282" s="29"/>
      <c r="AA282" s="27">
        <f t="shared" si="287"/>
        <v>976.89671832809768</v>
      </c>
      <c r="AB282" s="27">
        <f t="shared" si="288"/>
        <v>251.06808422337534</v>
      </c>
      <c r="AC282" s="27">
        <f t="shared" si="289"/>
        <v>725.82863410472237</v>
      </c>
      <c r="AD282" s="27">
        <f t="shared" si="290"/>
        <v>85354.657385338069</v>
      </c>
      <c r="AE282" s="27">
        <f t="shared" si="291"/>
        <v>143645.34261466184</v>
      </c>
      <c r="AF282" s="27">
        <f t="shared" si="292"/>
        <v>571049.29480782477</v>
      </c>
      <c r="AG282" s="27">
        <f t="shared" si="293"/>
        <v>0</v>
      </c>
      <c r="AH282" s="27">
        <f t="shared" si="294"/>
        <v>129.1423450789996</v>
      </c>
      <c r="AI282" s="27">
        <f t="shared" si="295"/>
        <v>387.42703523699885</v>
      </c>
      <c r="AJ282" s="27">
        <f t="shared" si="296"/>
        <v>232.4562211421993</v>
      </c>
      <c r="AK282" s="27">
        <f t="shared" si="297"/>
        <v>103.31387606319969</v>
      </c>
      <c r="AL282" s="7">
        <f t="shared" si="298"/>
        <v>1.7039496645863517</v>
      </c>
      <c r="AM282" s="27">
        <f t="shared" ref="AM282:AM345" si="328">SUM(AG282:AK282)</f>
        <v>852.33947752139738</v>
      </c>
      <c r="AN282" s="7">
        <f t="shared" si="299"/>
        <v>2.8663928043369564</v>
      </c>
      <c r="AO282" s="27">
        <f t="shared" si="300"/>
        <v>4586.2284869391306</v>
      </c>
      <c r="AP282" s="27">
        <f t="shared" si="301"/>
        <v>4356.9170625921743</v>
      </c>
      <c r="AQ282" s="7">
        <f t="shared" si="302"/>
        <v>2.8663928043369564</v>
      </c>
      <c r="AR282" s="27">
        <f t="shared" si="303"/>
        <v>656403.95219316299</v>
      </c>
      <c r="AS282" s="27">
        <f t="shared" si="304"/>
        <v>2527.6808667426794</v>
      </c>
      <c r="AT282" s="27">
        <f t="shared" si="305"/>
        <v>259671.08171311783</v>
      </c>
      <c r="AU282" s="7">
        <f>-SUM(AS$24:AS282)/AS$23</f>
        <v>21.857114997037581</v>
      </c>
      <c r="AV282" s="27">
        <f t="shared" si="280"/>
        <v>0</v>
      </c>
      <c r="AW282" s="27">
        <f t="shared" si="306"/>
        <v>185492.77445109957</v>
      </c>
      <c r="AX282" s="7">
        <f>-SUM(AV$24:AV282)/AV$23</f>
        <v>15.899018028200768</v>
      </c>
      <c r="AY282" s="28"/>
      <c r="AZ282" s="27">
        <f t="shared" si="307"/>
        <v>976.89671832809768</v>
      </c>
      <c r="BA282" s="27">
        <f t="shared" si="308"/>
        <v>251.06808422337534</v>
      </c>
      <c r="BB282" s="27">
        <f t="shared" si="309"/>
        <v>725.82863410472237</v>
      </c>
      <c r="BC282" s="27">
        <f t="shared" si="310"/>
        <v>85354.657385338069</v>
      </c>
      <c r="BD282" s="27">
        <f t="shared" si="311"/>
        <v>143645.34261466184</v>
      </c>
      <c r="BE282" s="27">
        <f t="shared" si="312"/>
        <v>571049.29480782477</v>
      </c>
      <c r="BF282" s="27">
        <f t="shared" si="313"/>
        <v>0</v>
      </c>
      <c r="BG282" s="27">
        <f t="shared" si="314"/>
        <v>129.1423450789996</v>
      </c>
      <c r="BH282" s="27">
        <f t="shared" si="315"/>
        <v>387.42703523699885</v>
      </c>
      <c r="BI282" s="27">
        <f t="shared" si="316"/>
        <v>232.4562211421993</v>
      </c>
      <c r="BJ282" s="27">
        <f t="shared" si="317"/>
        <v>103.31387606319969</v>
      </c>
      <c r="BK282" s="7">
        <f t="shared" si="318"/>
        <v>1.7039496645863517</v>
      </c>
      <c r="BL282" s="27">
        <f t="shared" ref="BL282:BL345" si="329">SUM(BF282:BJ282)</f>
        <v>852.33947752139738</v>
      </c>
      <c r="BM282" s="7">
        <f t="shared" si="319"/>
        <v>2.8663928043369564</v>
      </c>
      <c r="BN282" s="27">
        <f t="shared" si="320"/>
        <v>4586.2284869391306</v>
      </c>
      <c r="BO282" s="27">
        <f t="shared" si="321"/>
        <v>4356.9170625921743</v>
      </c>
      <c r="BP282" s="7">
        <f t="shared" si="322"/>
        <v>2.8663928043369564</v>
      </c>
      <c r="BQ282" s="27">
        <f t="shared" si="323"/>
        <v>656403.95219316299</v>
      </c>
      <c r="BR282" s="27">
        <f t="shared" si="324"/>
        <v>2527.6808667426794</v>
      </c>
      <c r="BS282" s="27">
        <f t="shared" si="325"/>
        <v>259671.08171311783</v>
      </c>
      <c r="BT282" s="7">
        <f>-SUM(BR$24:BR282)/BR$23</f>
        <v>21.857114997037581</v>
      </c>
      <c r="BU282" s="27">
        <f t="shared" si="281"/>
        <v>0</v>
      </c>
      <c r="BV282" s="27">
        <f t="shared" si="326"/>
        <v>185492.77445109957</v>
      </c>
      <c r="BW282" s="7">
        <f>-SUM(BU$24:BU282)/BU$23</f>
        <v>15.899018028200768</v>
      </c>
      <c r="BX282" s="14"/>
      <c r="BY282" s="3"/>
      <c r="BZ282" s="3"/>
      <c r="CA282" s="3"/>
      <c r="CB282" s="3"/>
      <c r="CC282" s="3"/>
      <c r="CD282" s="3"/>
      <c r="CE282" s="3"/>
      <c r="CF282" s="3"/>
      <c r="CG282" s="3"/>
      <c r="CH282" s="3"/>
      <c r="CI282" s="3"/>
      <c r="CJ282" s="3"/>
      <c r="CK282" s="3"/>
      <c r="CL282" s="3"/>
      <c r="CM282" s="3"/>
      <c r="CN282" s="3"/>
      <c r="CO282" s="3"/>
    </row>
    <row r="283" spans="1:93" x14ac:dyDescent="0.25">
      <c r="A283" s="23">
        <v>260</v>
      </c>
      <c r="B283" s="27">
        <f t="shared" si="267"/>
        <v>976.89671832809768</v>
      </c>
      <c r="C283" s="27">
        <f t="shared" si="268"/>
        <v>248.95108404056992</v>
      </c>
      <c r="D283" s="27">
        <f t="shared" si="269"/>
        <v>727.94563428752781</v>
      </c>
      <c r="E283" s="27">
        <f t="shared" si="282"/>
        <v>84626.711751050534</v>
      </c>
      <c r="F283" s="27">
        <f t="shared" si="283"/>
        <v>144373.28824894936</v>
      </c>
      <c r="G283" s="27">
        <f t="shared" si="264"/>
        <v>574451.51139542332</v>
      </c>
      <c r="H283" s="27">
        <f t="shared" si="284"/>
        <v>0</v>
      </c>
      <c r="I283" s="27">
        <f t="shared" si="270"/>
        <v>129.40835716536589</v>
      </c>
      <c r="J283" s="27">
        <f t="shared" si="271"/>
        <v>388.22507149609766</v>
      </c>
      <c r="K283" s="27">
        <f t="shared" si="272"/>
        <v>232.9350428976586</v>
      </c>
      <c r="L283" s="27">
        <f t="shared" si="273"/>
        <v>103.52668573229271</v>
      </c>
      <c r="M283" s="7">
        <f t="shared" si="274"/>
        <v>1.7074595219074531</v>
      </c>
      <c r="N283" s="27">
        <f t="shared" si="327"/>
        <v>854.09515729141481</v>
      </c>
      <c r="O283" s="7">
        <f t="shared" si="275"/>
        <v>2.8780708434343842</v>
      </c>
      <c r="P283" s="27">
        <f t="shared" si="276"/>
        <v>4604.9133494950147</v>
      </c>
      <c r="Q283" s="27">
        <f t="shared" si="277"/>
        <v>4374.6676820202638</v>
      </c>
      <c r="R283" s="7">
        <f t="shared" si="278"/>
        <v>2.8780708434343842</v>
      </c>
      <c r="S283" s="27">
        <f t="shared" si="265"/>
        <v>659078.22314647399</v>
      </c>
      <c r="T283" s="27">
        <f t="shared" si="279"/>
        <v>2543.6758064007518</v>
      </c>
      <c r="U283" s="27">
        <f t="shared" si="285"/>
        <v>262214.75751951861</v>
      </c>
      <c r="V283" s="7">
        <f>-SUM(T$24:T283)/T$23</f>
        <v>22.061426306788647</v>
      </c>
      <c r="W283" s="27">
        <f t="shared" si="266"/>
        <v>0</v>
      </c>
      <c r="X283" s="27">
        <f t="shared" si="286"/>
        <v>185492.77445109957</v>
      </c>
      <c r="Y283" s="7">
        <f>-SUM(W$24:W283)/W$23</f>
        <v>15.899018028200768</v>
      </c>
      <c r="Z283" s="29"/>
      <c r="AA283" s="27">
        <f t="shared" si="287"/>
        <v>976.89671832809768</v>
      </c>
      <c r="AB283" s="27">
        <f t="shared" si="288"/>
        <v>248.95108404056992</v>
      </c>
      <c r="AC283" s="27">
        <f t="shared" si="289"/>
        <v>727.94563428752781</v>
      </c>
      <c r="AD283" s="27">
        <f t="shared" si="290"/>
        <v>84626.711751050534</v>
      </c>
      <c r="AE283" s="27">
        <f t="shared" si="291"/>
        <v>144373.28824894936</v>
      </c>
      <c r="AF283" s="27">
        <f t="shared" si="292"/>
        <v>574451.51139542332</v>
      </c>
      <c r="AG283" s="27">
        <f t="shared" si="293"/>
        <v>0</v>
      </c>
      <c r="AH283" s="27">
        <f t="shared" si="294"/>
        <v>129.40835716536589</v>
      </c>
      <c r="AI283" s="27">
        <f t="shared" si="295"/>
        <v>388.22507149609766</v>
      </c>
      <c r="AJ283" s="27">
        <f t="shared" si="296"/>
        <v>232.9350428976586</v>
      </c>
      <c r="AK283" s="27">
        <f t="shared" si="297"/>
        <v>103.52668573229271</v>
      </c>
      <c r="AL283" s="7">
        <f t="shared" si="298"/>
        <v>1.7074595219074531</v>
      </c>
      <c r="AM283" s="27">
        <f t="shared" si="328"/>
        <v>854.09515729141481</v>
      </c>
      <c r="AN283" s="7">
        <f t="shared" si="299"/>
        <v>2.8780708434343842</v>
      </c>
      <c r="AO283" s="27">
        <f t="shared" si="300"/>
        <v>4604.9133494950147</v>
      </c>
      <c r="AP283" s="27">
        <f t="shared" si="301"/>
        <v>4374.6676820202638</v>
      </c>
      <c r="AQ283" s="7">
        <f t="shared" si="302"/>
        <v>2.8780708434343842</v>
      </c>
      <c r="AR283" s="27">
        <f t="shared" si="303"/>
        <v>659078.22314647399</v>
      </c>
      <c r="AS283" s="27">
        <f t="shared" si="304"/>
        <v>2543.6758064007518</v>
      </c>
      <c r="AT283" s="27">
        <f t="shared" si="305"/>
        <v>262214.75751951861</v>
      </c>
      <c r="AU283" s="7">
        <f>-SUM(AS$24:AS283)/AS$23</f>
        <v>22.061426306788647</v>
      </c>
      <c r="AV283" s="27">
        <f t="shared" si="280"/>
        <v>0</v>
      </c>
      <c r="AW283" s="27">
        <f t="shared" si="306"/>
        <v>185492.77445109957</v>
      </c>
      <c r="AX283" s="7">
        <f>-SUM(AV$24:AV283)/AV$23</f>
        <v>15.899018028200768</v>
      </c>
      <c r="AY283" s="28"/>
      <c r="AZ283" s="27">
        <f t="shared" si="307"/>
        <v>976.89671832809768</v>
      </c>
      <c r="BA283" s="27">
        <f t="shared" si="308"/>
        <v>248.95108404056992</v>
      </c>
      <c r="BB283" s="27">
        <f t="shared" si="309"/>
        <v>727.94563428752781</v>
      </c>
      <c r="BC283" s="27">
        <f t="shared" si="310"/>
        <v>84626.711751050534</v>
      </c>
      <c r="BD283" s="27">
        <f t="shared" si="311"/>
        <v>144373.28824894936</v>
      </c>
      <c r="BE283" s="27">
        <f t="shared" si="312"/>
        <v>574451.51139542332</v>
      </c>
      <c r="BF283" s="27">
        <f t="shared" si="313"/>
        <v>0</v>
      </c>
      <c r="BG283" s="27">
        <f t="shared" si="314"/>
        <v>129.40835716536589</v>
      </c>
      <c r="BH283" s="27">
        <f t="shared" si="315"/>
        <v>388.22507149609766</v>
      </c>
      <c r="BI283" s="27">
        <f t="shared" si="316"/>
        <v>232.9350428976586</v>
      </c>
      <c r="BJ283" s="27">
        <f t="shared" si="317"/>
        <v>103.52668573229271</v>
      </c>
      <c r="BK283" s="7">
        <f t="shared" si="318"/>
        <v>1.7074595219074531</v>
      </c>
      <c r="BL283" s="27">
        <f t="shared" si="329"/>
        <v>854.09515729141481</v>
      </c>
      <c r="BM283" s="7">
        <f t="shared" si="319"/>
        <v>2.8780708434343842</v>
      </c>
      <c r="BN283" s="27">
        <f t="shared" si="320"/>
        <v>4604.9133494950147</v>
      </c>
      <c r="BO283" s="27">
        <f t="shared" si="321"/>
        <v>4374.6676820202638</v>
      </c>
      <c r="BP283" s="7">
        <f t="shared" si="322"/>
        <v>2.8780708434343842</v>
      </c>
      <c r="BQ283" s="27">
        <f t="shared" si="323"/>
        <v>659078.22314647399</v>
      </c>
      <c r="BR283" s="27">
        <f t="shared" si="324"/>
        <v>2543.6758064007518</v>
      </c>
      <c r="BS283" s="27">
        <f t="shared" si="325"/>
        <v>262214.75751951861</v>
      </c>
      <c r="BT283" s="7">
        <f>-SUM(BR$24:BR283)/BR$23</f>
        <v>22.061426306788647</v>
      </c>
      <c r="BU283" s="27">
        <f t="shared" si="281"/>
        <v>0</v>
      </c>
      <c r="BV283" s="27">
        <f t="shared" si="326"/>
        <v>185492.77445109957</v>
      </c>
      <c r="BW283" s="7">
        <f>-SUM(BU$24:BU283)/BU$23</f>
        <v>15.899018028200768</v>
      </c>
      <c r="BX283" s="14"/>
      <c r="BY283" s="3"/>
      <c r="BZ283" s="3"/>
      <c r="CA283" s="3"/>
      <c r="CB283" s="3"/>
      <c r="CC283" s="3"/>
      <c r="CD283" s="3"/>
      <c r="CE283" s="3"/>
      <c r="CF283" s="3"/>
      <c r="CG283" s="3"/>
      <c r="CH283" s="3"/>
      <c r="CI283" s="3"/>
      <c r="CJ283" s="3"/>
      <c r="CK283" s="3"/>
      <c r="CL283" s="3"/>
      <c r="CM283" s="3"/>
      <c r="CN283" s="3"/>
      <c r="CO283" s="3"/>
    </row>
    <row r="284" spans="1:93" x14ac:dyDescent="0.25">
      <c r="A284" s="23">
        <v>261</v>
      </c>
      <c r="B284" s="27">
        <f t="shared" si="267"/>
        <v>976.89671832809768</v>
      </c>
      <c r="C284" s="27">
        <f t="shared" si="268"/>
        <v>246.82790927389794</v>
      </c>
      <c r="D284" s="27">
        <f t="shared" si="269"/>
        <v>730.06880905419973</v>
      </c>
      <c r="E284" s="27">
        <f t="shared" si="282"/>
        <v>83896.642941996339</v>
      </c>
      <c r="F284" s="27">
        <f t="shared" si="283"/>
        <v>145103.35705800357</v>
      </c>
      <c r="G284" s="27">
        <f t="shared" si="264"/>
        <v>577866.74646868324</v>
      </c>
      <c r="H284" s="27">
        <f t="shared" si="284"/>
        <v>0</v>
      </c>
      <c r="I284" s="27">
        <f t="shared" si="270"/>
        <v>129.67491719307588</v>
      </c>
      <c r="J284" s="27">
        <f t="shared" si="271"/>
        <v>389.02475157922765</v>
      </c>
      <c r="K284" s="27">
        <f t="shared" si="272"/>
        <v>233.41485094753659</v>
      </c>
      <c r="L284" s="27">
        <f t="shared" si="273"/>
        <v>103.73993375446069</v>
      </c>
      <c r="M284" s="7">
        <f t="shared" si="274"/>
        <v>1.7109766089599665</v>
      </c>
      <c r="N284" s="27">
        <f t="shared" si="327"/>
        <v>855.85445347430084</v>
      </c>
      <c r="O284" s="7">
        <f t="shared" si="275"/>
        <v>2.889796460308645</v>
      </c>
      <c r="P284" s="27">
        <f t="shared" si="276"/>
        <v>4623.674336493832</v>
      </c>
      <c r="Q284" s="27">
        <f t="shared" si="277"/>
        <v>4392.49061966914</v>
      </c>
      <c r="R284" s="7">
        <f t="shared" si="278"/>
        <v>2.889796460308645</v>
      </c>
      <c r="S284" s="27">
        <f t="shared" si="265"/>
        <v>661763.38941067969</v>
      </c>
      <c r="T284" s="27">
        <f t="shared" si="279"/>
        <v>2559.7394478667411</v>
      </c>
      <c r="U284" s="27">
        <f t="shared" si="285"/>
        <v>264774.49696738535</v>
      </c>
      <c r="V284" s="7">
        <f>-SUM(T$24:T284)/T$23</f>
        <v>22.267027868866297</v>
      </c>
      <c r="W284" s="27">
        <f t="shared" si="266"/>
        <v>0</v>
      </c>
      <c r="X284" s="27">
        <f t="shared" si="286"/>
        <v>185492.77445109957</v>
      </c>
      <c r="Y284" s="7">
        <f>-SUM(W$24:W284)/W$23</f>
        <v>15.899018028200768</v>
      </c>
      <c r="Z284" s="29"/>
      <c r="AA284" s="27">
        <f t="shared" si="287"/>
        <v>976.89671832809768</v>
      </c>
      <c r="AB284" s="27">
        <f t="shared" si="288"/>
        <v>246.82790927389794</v>
      </c>
      <c r="AC284" s="27">
        <f t="shared" si="289"/>
        <v>730.06880905419973</v>
      </c>
      <c r="AD284" s="27">
        <f t="shared" si="290"/>
        <v>83896.642941996339</v>
      </c>
      <c r="AE284" s="27">
        <f t="shared" si="291"/>
        <v>145103.35705800357</v>
      </c>
      <c r="AF284" s="27">
        <f t="shared" si="292"/>
        <v>577866.74646868324</v>
      </c>
      <c r="AG284" s="27">
        <f t="shared" si="293"/>
        <v>0</v>
      </c>
      <c r="AH284" s="27">
        <f t="shared" si="294"/>
        <v>129.67491719307588</v>
      </c>
      <c r="AI284" s="27">
        <f t="shared" si="295"/>
        <v>389.02475157922765</v>
      </c>
      <c r="AJ284" s="27">
        <f t="shared" si="296"/>
        <v>233.41485094753659</v>
      </c>
      <c r="AK284" s="27">
        <f t="shared" si="297"/>
        <v>103.73993375446069</v>
      </c>
      <c r="AL284" s="7">
        <f t="shared" si="298"/>
        <v>1.7109766089599665</v>
      </c>
      <c r="AM284" s="27">
        <f t="shared" si="328"/>
        <v>855.85445347430084</v>
      </c>
      <c r="AN284" s="7">
        <f t="shared" si="299"/>
        <v>2.889796460308645</v>
      </c>
      <c r="AO284" s="27">
        <f t="shared" si="300"/>
        <v>4623.674336493832</v>
      </c>
      <c r="AP284" s="27">
        <f t="shared" si="301"/>
        <v>4392.49061966914</v>
      </c>
      <c r="AQ284" s="7">
        <f t="shared" si="302"/>
        <v>2.889796460308645</v>
      </c>
      <c r="AR284" s="27">
        <f t="shared" si="303"/>
        <v>661763.38941067969</v>
      </c>
      <c r="AS284" s="27">
        <f t="shared" si="304"/>
        <v>2559.7394478667411</v>
      </c>
      <c r="AT284" s="27">
        <f t="shared" si="305"/>
        <v>264774.49696738535</v>
      </c>
      <c r="AU284" s="7">
        <f>-SUM(AS$24:AS284)/AS$23</f>
        <v>22.267027868866297</v>
      </c>
      <c r="AV284" s="27">
        <f t="shared" si="280"/>
        <v>0</v>
      </c>
      <c r="AW284" s="27">
        <f t="shared" si="306"/>
        <v>185492.77445109957</v>
      </c>
      <c r="AX284" s="7">
        <f>-SUM(AV$24:AV284)/AV$23</f>
        <v>15.899018028200768</v>
      </c>
      <c r="AY284" s="28"/>
      <c r="AZ284" s="27">
        <f t="shared" si="307"/>
        <v>976.89671832809768</v>
      </c>
      <c r="BA284" s="27">
        <f t="shared" si="308"/>
        <v>246.82790927389794</v>
      </c>
      <c r="BB284" s="27">
        <f t="shared" si="309"/>
        <v>730.06880905419973</v>
      </c>
      <c r="BC284" s="27">
        <f t="shared" si="310"/>
        <v>83896.642941996339</v>
      </c>
      <c r="BD284" s="27">
        <f t="shared" si="311"/>
        <v>145103.35705800357</v>
      </c>
      <c r="BE284" s="27">
        <f t="shared" si="312"/>
        <v>577866.74646868324</v>
      </c>
      <c r="BF284" s="27">
        <f t="shared" si="313"/>
        <v>0</v>
      </c>
      <c r="BG284" s="27">
        <f t="shared" si="314"/>
        <v>129.67491719307588</v>
      </c>
      <c r="BH284" s="27">
        <f t="shared" si="315"/>
        <v>389.02475157922765</v>
      </c>
      <c r="BI284" s="27">
        <f t="shared" si="316"/>
        <v>233.41485094753659</v>
      </c>
      <c r="BJ284" s="27">
        <f t="shared" si="317"/>
        <v>103.73993375446069</v>
      </c>
      <c r="BK284" s="7">
        <f t="shared" si="318"/>
        <v>1.7109766089599665</v>
      </c>
      <c r="BL284" s="27">
        <f t="shared" si="329"/>
        <v>855.85445347430084</v>
      </c>
      <c r="BM284" s="7">
        <f t="shared" si="319"/>
        <v>2.889796460308645</v>
      </c>
      <c r="BN284" s="27">
        <f t="shared" si="320"/>
        <v>4623.674336493832</v>
      </c>
      <c r="BO284" s="27">
        <f t="shared" si="321"/>
        <v>4392.49061966914</v>
      </c>
      <c r="BP284" s="7">
        <f t="shared" si="322"/>
        <v>2.889796460308645</v>
      </c>
      <c r="BQ284" s="27">
        <f t="shared" si="323"/>
        <v>661763.38941067969</v>
      </c>
      <c r="BR284" s="27">
        <f t="shared" si="324"/>
        <v>2559.7394478667411</v>
      </c>
      <c r="BS284" s="27">
        <f t="shared" si="325"/>
        <v>264774.49696738535</v>
      </c>
      <c r="BT284" s="7">
        <f>-SUM(BR$24:BR284)/BR$23</f>
        <v>22.267027868866297</v>
      </c>
      <c r="BU284" s="27">
        <f t="shared" si="281"/>
        <v>0</v>
      </c>
      <c r="BV284" s="27">
        <f t="shared" si="326"/>
        <v>185492.77445109957</v>
      </c>
      <c r="BW284" s="7">
        <f>-SUM(BU$24:BU284)/BU$23</f>
        <v>15.899018028200768</v>
      </c>
      <c r="BX284" s="14"/>
      <c r="BY284" s="3"/>
      <c r="BZ284" s="3"/>
      <c r="CA284" s="3"/>
      <c r="CB284" s="3"/>
      <c r="CC284" s="3"/>
      <c r="CD284" s="3"/>
      <c r="CE284" s="3"/>
      <c r="CF284" s="3"/>
      <c r="CG284" s="3"/>
      <c r="CH284" s="3"/>
      <c r="CI284" s="3"/>
      <c r="CJ284" s="3"/>
      <c r="CK284" s="3"/>
      <c r="CL284" s="3"/>
      <c r="CM284" s="3"/>
      <c r="CN284" s="3"/>
      <c r="CO284" s="3"/>
    </row>
    <row r="285" spans="1:93" x14ac:dyDescent="0.25">
      <c r="A285" s="23">
        <v>262</v>
      </c>
      <c r="B285" s="27">
        <f t="shared" si="267"/>
        <v>976.89671832809768</v>
      </c>
      <c r="C285" s="27">
        <f t="shared" si="268"/>
        <v>244.69854191415655</v>
      </c>
      <c r="D285" s="27">
        <f t="shared" si="269"/>
        <v>732.19817641394116</v>
      </c>
      <c r="E285" s="27">
        <f t="shared" si="282"/>
        <v>83164.444765582404</v>
      </c>
      <c r="F285" s="27">
        <f t="shared" si="283"/>
        <v>145835.55523441752</v>
      </c>
      <c r="G285" s="27">
        <f t="shared" si="264"/>
        <v>581295.0506090431</v>
      </c>
      <c r="H285" s="27">
        <f t="shared" si="284"/>
        <v>0</v>
      </c>
      <c r="I285" s="27">
        <f t="shared" si="270"/>
        <v>129.94202629079902</v>
      </c>
      <c r="J285" s="27">
        <f t="shared" si="271"/>
        <v>389.82607887239709</v>
      </c>
      <c r="K285" s="27">
        <f t="shared" si="272"/>
        <v>233.89564732343828</v>
      </c>
      <c r="L285" s="27">
        <f t="shared" si="273"/>
        <v>103.95362103263922</v>
      </c>
      <c r="M285" s="7">
        <f t="shared" si="274"/>
        <v>1.7145009406359548</v>
      </c>
      <c r="N285" s="27">
        <f t="shared" si="327"/>
        <v>857.61737351927366</v>
      </c>
      <c r="O285" s="7">
        <f t="shared" si="275"/>
        <v>2.9015698487974912</v>
      </c>
      <c r="P285" s="27">
        <f t="shared" si="276"/>
        <v>4642.5117580759861</v>
      </c>
      <c r="Q285" s="27">
        <f t="shared" si="277"/>
        <v>4410.3861701721862</v>
      </c>
      <c r="R285" s="7">
        <f t="shared" si="278"/>
        <v>2.9015698487974912</v>
      </c>
      <c r="S285" s="27">
        <f t="shared" si="265"/>
        <v>664459.49537462555</v>
      </c>
      <c r="T285" s="27">
        <f t="shared" si="279"/>
        <v>2575.8720783248145</v>
      </c>
      <c r="U285" s="27">
        <f t="shared" si="285"/>
        <v>267350.36904571019</v>
      </c>
      <c r="V285" s="7">
        <f>-SUM(T$24:T285)/T$23</f>
        <v>22.473925224555039</v>
      </c>
      <c r="W285" s="27">
        <f t="shared" si="266"/>
        <v>0</v>
      </c>
      <c r="X285" s="27">
        <f t="shared" si="286"/>
        <v>185492.77445109957</v>
      </c>
      <c r="Y285" s="7">
        <f>-SUM(W$24:W285)/W$23</f>
        <v>15.899018028200768</v>
      </c>
      <c r="Z285" s="29"/>
      <c r="AA285" s="27">
        <f t="shared" si="287"/>
        <v>976.89671832809768</v>
      </c>
      <c r="AB285" s="27">
        <f t="shared" si="288"/>
        <v>244.69854191415655</v>
      </c>
      <c r="AC285" s="27">
        <f t="shared" si="289"/>
        <v>732.19817641394116</v>
      </c>
      <c r="AD285" s="27">
        <f t="shared" si="290"/>
        <v>83164.444765582404</v>
      </c>
      <c r="AE285" s="27">
        <f t="shared" si="291"/>
        <v>145835.55523441752</v>
      </c>
      <c r="AF285" s="27">
        <f t="shared" si="292"/>
        <v>581295.0506090431</v>
      </c>
      <c r="AG285" s="27">
        <f t="shared" si="293"/>
        <v>0</v>
      </c>
      <c r="AH285" s="27">
        <f t="shared" si="294"/>
        <v>129.94202629079902</v>
      </c>
      <c r="AI285" s="27">
        <f t="shared" si="295"/>
        <v>389.82607887239709</v>
      </c>
      <c r="AJ285" s="27">
        <f t="shared" si="296"/>
        <v>233.89564732343828</v>
      </c>
      <c r="AK285" s="27">
        <f t="shared" si="297"/>
        <v>103.95362103263922</v>
      </c>
      <c r="AL285" s="7">
        <f t="shared" si="298"/>
        <v>1.7145009406359548</v>
      </c>
      <c r="AM285" s="27">
        <f t="shared" si="328"/>
        <v>857.61737351927366</v>
      </c>
      <c r="AN285" s="7">
        <f t="shared" si="299"/>
        <v>2.9015698487974912</v>
      </c>
      <c r="AO285" s="27">
        <f t="shared" si="300"/>
        <v>4642.5117580759861</v>
      </c>
      <c r="AP285" s="27">
        <f t="shared" si="301"/>
        <v>4410.3861701721862</v>
      </c>
      <c r="AQ285" s="7">
        <f t="shared" si="302"/>
        <v>2.9015698487974912</v>
      </c>
      <c r="AR285" s="27">
        <f t="shared" si="303"/>
        <v>664459.49537462555</v>
      </c>
      <c r="AS285" s="27">
        <f t="shared" si="304"/>
        <v>2575.8720783248145</v>
      </c>
      <c r="AT285" s="27">
        <f t="shared" si="305"/>
        <v>267350.36904571019</v>
      </c>
      <c r="AU285" s="7">
        <f>-SUM(AS$24:AS285)/AS$23</f>
        <v>22.473925224555039</v>
      </c>
      <c r="AV285" s="27">
        <f t="shared" si="280"/>
        <v>0</v>
      </c>
      <c r="AW285" s="27">
        <f t="shared" si="306"/>
        <v>185492.77445109957</v>
      </c>
      <c r="AX285" s="7">
        <f>-SUM(AV$24:AV285)/AV$23</f>
        <v>15.899018028200768</v>
      </c>
      <c r="AY285" s="28"/>
      <c r="AZ285" s="27">
        <f t="shared" si="307"/>
        <v>976.89671832809768</v>
      </c>
      <c r="BA285" s="27">
        <f t="shared" si="308"/>
        <v>244.69854191415655</v>
      </c>
      <c r="BB285" s="27">
        <f t="shared" si="309"/>
        <v>732.19817641394116</v>
      </c>
      <c r="BC285" s="27">
        <f t="shared" si="310"/>
        <v>83164.444765582404</v>
      </c>
      <c r="BD285" s="27">
        <f t="shared" si="311"/>
        <v>145835.55523441752</v>
      </c>
      <c r="BE285" s="27">
        <f t="shared" si="312"/>
        <v>581295.0506090431</v>
      </c>
      <c r="BF285" s="27">
        <f t="shared" si="313"/>
        <v>0</v>
      </c>
      <c r="BG285" s="27">
        <f t="shared" si="314"/>
        <v>129.94202629079902</v>
      </c>
      <c r="BH285" s="27">
        <f t="shared" si="315"/>
        <v>389.82607887239709</v>
      </c>
      <c r="BI285" s="27">
        <f t="shared" si="316"/>
        <v>233.89564732343828</v>
      </c>
      <c r="BJ285" s="27">
        <f t="shared" si="317"/>
        <v>103.95362103263922</v>
      </c>
      <c r="BK285" s="7">
        <f t="shared" si="318"/>
        <v>1.7145009406359548</v>
      </c>
      <c r="BL285" s="27">
        <f t="shared" si="329"/>
        <v>857.61737351927366</v>
      </c>
      <c r="BM285" s="7">
        <f t="shared" si="319"/>
        <v>2.9015698487974912</v>
      </c>
      <c r="BN285" s="27">
        <f t="shared" si="320"/>
        <v>4642.5117580759861</v>
      </c>
      <c r="BO285" s="27">
        <f t="shared" si="321"/>
        <v>4410.3861701721862</v>
      </c>
      <c r="BP285" s="7">
        <f t="shared" si="322"/>
        <v>2.9015698487974912</v>
      </c>
      <c r="BQ285" s="27">
        <f t="shared" si="323"/>
        <v>664459.49537462555</v>
      </c>
      <c r="BR285" s="27">
        <f t="shared" si="324"/>
        <v>2575.8720783248145</v>
      </c>
      <c r="BS285" s="27">
        <f t="shared" si="325"/>
        <v>267350.36904571019</v>
      </c>
      <c r="BT285" s="7">
        <f>-SUM(BR$24:BR285)/BR$23</f>
        <v>22.473925224555039</v>
      </c>
      <c r="BU285" s="27">
        <f t="shared" si="281"/>
        <v>0</v>
      </c>
      <c r="BV285" s="27">
        <f t="shared" si="326"/>
        <v>185492.77445109957</v>
      </c>
      <c r="BW285" s="7">
        <f>-SUM(BU$24:BU285)/BU$23</f>
        <v>15.899018028200768</v>
      </c>
      <c r="BX285" s="14"/>
      <c r="BY285" s="3"/>
      <c r="BZ285" s="3"/>
      <c r="CA285" s="3"/>
      <c r="CB285" s="3"/>
      <c r="CC285" s="3"/>
      <c r="CD285" s="3"/>
      <c r="CE285" s="3"/>
      <c r="CF285" s="3"/>
      <c r="CG285" s="3"/>
      <c r="CH285" s="3"/>
      <c r="CI285" s="3"/>
      <c r="CJ285" s="3"/>
      <c r="CK285" s="3"/>
      <c r="CL285" s="3"/>
      <c r="CM285" s="3"/>
      <c r="CN285" s="3"/>
      <c r="CO285" s="3"/>
    </row>
    <row r="286" spans="1:93" x14ac:dyDescent="0.25">
      <c r="A286" s="23">
        <v>263</v>
      </c>
      <c r="B286" s="27">
        <f t="shared" si="267"/>
        <v>976.89671832809768</v>
      </c>
      <c r="C286" s="27">
        <f t="shared" si="268"/>
        <v>242.56296389961585</v>
      </c>
      <c r="D286" s="27">
        <f t="shared" si="269"/>
        <v>734.33375442848194</v>
      </c>
      <c r="E286" s="27">
        <f t="shared" si="282"/>
        <v>82430.111011153916</v>
      </c>
      <c r="F286" s="27">
        <f t="shared" si="283"/>
        <v>146569.88898884601</v>
      </c>
      <c r="G286" s="27">
        <f t="shared" si="264"/>
        <v>584736.47459684825</v>
      </c>
      <c r="H286" s="27">
        <f t="shared" si="284"/>
        <v>0</v>
      </c>
      <c r="I286" s="27">
        <f t="shared" si="270"/>
        <v>130.20968558952967</v>
      </c>
      <c r="J286" s="27">
        <f t="shared" si="271"/>
        <v>390.62905676858901</v>
      </c>
      <c r="K286" s="27">
        <f t="shared" si="272"/>
        <v>234.37743406115342</v>
      </c>
      <c r="L286" s="27">
        <f t="shared" si="273"/>
        <v>104.16774847162374</v>
      </c>
      <c r="M286" s="7">
        <f t="shared" si="274"/>
        <v>1.7180325318581562</v>
      </c>
      <c r="N286" s="27">
        <f t="shared" si="327"/>
        <v>859.38392489089586</v>
      </c>
      <c r="O286" s="7">
        <f t="shared" si="275"/>
        <v>2.913391203528394</v>
      </c>
      <c r="P286" s="27">
        <f t="shared" si="276"/>
        <v>4661.4259256454307</v>
      </c>
      <c r="Q286" s="27">
        <f t="shared" si="277"/>
        <v>4428.3546293631589</v>
      </c>
      <c r="R286" s="7">
        <f t="shared" si="278"/>
        <v>2.913391203528394</v>
      </c>
      <c r="S286" s="27">
        <f t="shared" si="265"/>
        <v>667166.58560800226</v>
      </c>
      <c r="T286" s="27">
        <f t="shared" si="279"/>
        <v>2592.0739861441652</v>
      </c>
      <c r="U286" s="27">
        <f t="shared" si="285"/>
        <v>269942.44303185435</v>
      </c>
      <c r="V286" s="7">
        <f>-SUM(T$24:T286)/T$23</f>
        <v>22.682123938301558</v>
      </c>
      <c r="W286" s="27">
        <f t="shared" si="266"/>
        <v>0</v>
      </c>
      <c r="X286" s="27">
        <f t="shared" si="286"/>
        <v>185492.77445109957</v>
      </c>
      <c r="Y286" s="7">
        <f>-SUM(W$24:W286)/W$23</f>
        <v>15.899018028200768</v>
      </c>
      <c r="Z286" s="29"/>
      <c r="AA286" s="27">
        <f t="shared" si="287"/>
        <v>976.89671832809768</v>
      </c>
      <c r="AB286" s="27">
        <f t="shared" si="288"/>
        <v>242.56296389961585</v>
      </c>
      <c r="AC286" s="27">
        <f t="shared" si="289"/>
        <v>734.33375442848194</v>
      </c>
      <c r="AD286" s="27">
        <f t="shared" si="290"/>
        <v>82430.111011153916</v>
      </c>
      <c r="AE286" s="27">
        <f t="shared" si="291"/>
        <v>146569.88898884601</v>
      </c>
      <c r="AF286" s="27">
        <f t="shared" si="292"/>
        <v>584736.47459684825</v>
      </c>
      <c r="AG286" s="27">
        <f t="shared" si="293"/>
        <v>0</v>
      </c>
      <c r="AH286" s="27">
        <f t="shared" si="294"/>
        <v>130.20968558952967</v>
      </c>
      <c r="AI286" s="27">
        <f t="shared" si="295"/>
        <v>390.62905676858901</v>
      </c>
      <c r="AJ286" s="27">
        <f t="shared" si="296"/>
        <v>234.37743406115342</v>
      </c>
      <c r="AK286" s="27">
        <f t="shared" si="297"/>
        <v>104.16774847162374</v>
      </c>
      <c r="AL286" s="7">
        <f t="shared" si="298"/>
        <v>1.7180325318581562</v>
      </c>
      <c r="AM286" s="27">
        <f t="shared" si="328"/>
        <v>859.38392489089586</v>
      </c>
      <c r="AN286" s="7">
        <f t="shared" si="299"/>
        <v>2.913391203528394</v>
      </c>
      <c r="AO286" s="27">
        <f t="shared" si="300"/>
        <v>4661.4259256454307</v>
      </c>
      <c r="AP286" s="27">
        <f t="shared" si="301"/>
        <v>4428.3546293631589</v>
      </c>
      <c r="AQ286" s="7">
        <f t="shared" si="302"/>
        <v>2.913391203528394</v>
      </c>
      <c r="AR286" s="27">
        <f t="shared" si="303"/>
        <v>667166.58560800226</v>
      </c>
      <c r="AS286" s="27">
        <f t="shared" si="304"/>
        <v>2592.0739861441652</v>
      </c>
      <c r="AT286" s="27">
        <f t="shared" si="305"/>
        <v>269942.44303185435</v>
      </c>
      <c r="AU286" s="7">
        <f>-SUM(AS$24:AS286)/AS$23</f>
        <v>22.682123938301558</v>
      </c>
      <c r="AV286" s="27">
        <f t="shared" si="280"/>
        <v>0</v>
      </c>
      <c r="AW286" s="27">
        <f t="shared" si="306"/>
        <v>185492.77445109957</v>
      </c>
      <c r="AX286" s="7">
        <f>-SUM(AV$24:AV286)/AV$23</f>
        <v>15.899018028200768</v>
      </c>
      <c r="AY286" s="28"/>
      <c r="AZ286" s="27">
        <f t="shared" si="307"/>
        <v>976.89671832809768</v>
      </c>
      <c r="BA286" s="27">
        <f t="shared" si="308"/>
        <v>242.56296389961585</v>
      </c>
      <c r="BB286" s="27">
        <f t="shared" si="309"/>
        <v>734.33375442848194</v>
      </c>
      <c r="BC286" s="27">
        <f t="shared" si="310"/>
        <v>82430.111011153916</v>
      </c>
      <c r="BD286" s="27">
        <f t="shared" si="311"/>
        <v>146569.88898884601</v>
      </c>
      <c r="BE286" s="27">
        <f t="shared" si="312"/>
        <v>584736.47459684825</v>
      </c>
      <c r="BF286" s="27">
        <f t="shared" si="313"/>
        <v>0</v>
      </c>
      <c r="BG286" s="27">
        <f t="shared" si="314"/>
        <v>130.20968558952967</v>
      </c>
      <c r="BH286" s="27">
        <f t="shared" si="315"/>
        <v>390.62905676858901</v>
      </c>
      <c r="BI286" s="27">
        <f t="shared" si="316"/>
        <v>234.37743406115342</v>
      </c>
      <c r="BJ286" s="27">
        <f t="shared" si="317"/>
        <v>104.16774847162374</v>
      </c>
      <c r="BK286" s="7">
        <f t="shared" si="318"/>
        <v>1.7180325318581562</v>
      </c>
      <c r="BL286" s="27">
        <f t="shared" si="329"/>
        <v>859.38392489089586</v>
      </c>
      <c r="BM286" s="7">
        <f t="shared" si="319"/>
        <v>2.913391203528394</v>
      </c>
      <c r="BN286" s="27">
        <f t="shared" si="320"/>
        <v>4661.4259256454307</v>
      </c>
      <c r="BO286" s="27">
        <f t="shared" si="321"/>
        <v>4428.3546293631589</v>
      </c>
      <c r="BP286" s="7">
        <f t="shared" si="322"/>
        <v>2.913391203528394</v>
      </c>
      <c r="BQ286" s="27">
        <f t="shared" si="323"/>
        <v>667166.58560800226</v>
      </c>
      <c r="BR286" s="27">
        <f t="shared" si="324"/>
        <v>2592.0739861441652</v>
      </c>
      <c r="BS286" s="27">
        <f t="shared" si="325"/>
        <v>269942.44303185435</v>
      </c>
      <c r="BT286" s="7">
        <f>-SUM(BR$24:BR286)/BR$23</f>
        <v>22.682123938301558</v>
      </c>
      <c r="BU286" s="27">
        <f t="shared" si="281"/>
        <v>0</v>
      </c>
      <c r="BV286" s="27">
        <f t="shared" si="326"/>
        <v>185492.77445109957</v>
      </c>
      <c r="BW286" s="7">
        <f>-SUM(BU$24:BU286)/BU$23</f>
        <v>15.899018028200768</v>
      </c>
      <c r="BX286" s="14"/>
      <c r="BY286" s="3"/>
      <c r="BZ286" s="3"/>
      <c r="CA286" s="3"/>
      <c r="CB286" s="3"/>
      <c r="CC286" s="3"/>
      <c r="CD286" s="3"/>
      <c r="CE286" s="3"/>
      <c r="CF286" s="3"/>
      <c r="CG286" s="3"/>
      <c r="CH286" s="3"/>
      <c r="CI286" s="3"/>
      <c r="CJ286" s="3"/>
      <c r="CK286" s="3"/>
      <c r="CL286" s="3"/>
      <c r="CM286" s="3"/>
      <c r="CN286" s="3"/>
      <c r="CO286" s="3"/>
    </row>
    <row r="287" spans="1:93" x14ac:dyDescent="0.25">
      <c r="A287" s="23">
        <v>264</v>
      </c>
      <c r="B287" s="27">
        <f t="shared" si="267"/>
        <v>976.89671832809768</v>
      </c>
      <c r="C287" s="27">
        <f t="shared" si="268"/>
        <v>240.42115711586612</v>
      </c>
      <c r="D287" s="27">
        <f t="shared" si="269"/>
        <v>736.4755612122317</v>
      </c>
      <c r="E287" s="27">
        <f t="shared" si="282"/>
        <v>81693.635449941678</v>
      </c>
      <c r="F287" s="27">
        <f t="shared" si="283"/>
        <v>147306.36455005824</v>
      </c>
      <c r="G287" s="27">
        <f t="shared" si="264"/>
        <v>588191.06941214157</v>
      </c>
      <c r="H287" s="27">
        <f t="shared" si="284"/>
        <v>0</v>
      </c>
      <c r="I287" s="27">
        <f t="shared" si="270"/>
        <v>130.4778962225918</v>
      </c>
      <c r="J287" s="27">
        <f t="shared" si="271"/>
        <v>391.43368866777541</v>
      </c>
      <c r="K287" s="27">
        <f t="shared" si="272"/>
        <v>234.86021320066524</v>
      </c>
      <c r="L287" s="27">
        <f t="shared" si="273"/>
        <v>104.38231697807343</v>
      </c>
      <c r="M287" s="7">
        <f t="shared" si="274"/>
        <v>1.7215713975800473</v>
      </c>
      <c r="N287" s="27">
        <f t="shared" si="327"/>
        <v>861.15411506910584</v>
      </c>
      <c r="O287" s="7">
        <f t="shared" si="275"/>
        <v>2.9252607199217611</v>
      </c>
      <c r="P287" s="27">
        <f t="shared" si="276"/>
        <v>4680.417151874818</v>
      </c>
      <c r="Q287" s="27">
        <f t="shared" si="277"/>
        <v>4446.3962942810767</v>
      </c>
      <c r="R287" s="7">
        <f t="shared" si="278"/>
        <v>2.9252607199217611</v>
      </c>
      <c r="S287" s="27">
        <f t="shared" si="265"/>
        <v>669884.70486208331</v>
      </c>
      <c r="T287" s="27">
        <f t="shared" si="279"/>
        <v>2608.3454608838729</v>
      </c>
      <c r="U287" s="27">
        <f t="shared" si="285"/>
        <v>272550.78849273821</v>
      </c>
      <c r="V287" s="7">
        <f>-SUM(T$24:T287)/T$23</f>
        <v>22.891629597810304</v>
      </c>
      <c r="W287" s="27">
        <f t="shared" si="266"/>
        <v>0</v>
      </c>
      <c r="X287" s="27">
        <f t="shared" si="286"/>
        <v>185492.77445109957</v>
      </c>
      <c r="Y287" s="7">
        <f>-SUM(W$24:W287)/W$23</f>
        <v>15.899018028200768</v>
      </c>
      <c r="Z287" s="29"/>
      <c r="AA287" s="27">
        <f t="shared" si="287"/>
        <v>976.89671832809768</v>
      </c>
      <c r="AB287" s="27">
        <f t="shared" si="288"/>
        <v>240.42115711586612</v>
      </c>
      <c r="AC287" s="27">
        <f t="shared" si="289"/>
        <v>736.4755612122317</v>
      </c>
      <c r="AD287" s="27">
        <f t="shared" si="290"/>
        <v>81693.635449941678</v>
      </c>
      <c r="AE287" s="27">
        <f t="shared" si="291"/>
        <v>147306.36455005824</v>
      </c>
      <c r="AF287" s="27">
        <f t="shared" si="292"/>
        <v>588191.06941214157</v>
      </c>
      <c r="AG287" s="27">
        <f t="shared" si="293"/>
        <v>0</v>
      </c>
      <c r="AH287" s="27">
        <f t="shared" si="294"/>
        <v>130.4778962225918</v>
      </c>
      <c r="AI287" s="27">
        <f t="shared" si="295"/>
        <v>391.43368866777541</v>
      </c>
      <c r="AJ287" s="27">
        <f t="shared" si="296"/>
        <v>234.86021320066524</v>
      </c>
      <c r="AK287" s="27">
        <f t="shared" si="297"/>
        <v>104.38231697807343</v>
      </c>
      <c r="AL287" s="7">
        <f t="shared" si="298"/>
        <v>1.7215713975800473</v>
      </c>
      <c r="AM287" s="27">
        <f t="shared" si="328"/>
        <v>861.15411506910584</v>
      </c>
      <c r="AN287" s="7">
        <f t="shared" si="299"/>
        <v>2.9252607199217611</v>
      </c>
      <c r="AO287" s="27">
        <f t="shared" si="300"/>
        <v>4680.417151874818</v>
      </c>
      <c r="AP287" s="27">
        <f t="shared" si="301"/>
        <v>4446.3962942810767</v>
      </c>
      <c r="AQ287" s="7">
        <f t="shared" si="302"/>
        <v>2.9252607199217611</v>
      </c>
      <c r="AR287" s="27">
        <f t="shared" si="303"/>
        <v>669884.70486208331</v>
      </c>
      <c r="AS287" s="27">
        <f t="shared" si="304"/>
        <v>2608.3454608838729</v>
      </c>
      <c r="AT287" s="27">
        <f t="shared" si="305"/>
        <v>272550.78849273821</v>
      </c>
      <c r="AU287" s="7">
        <f>-SUM(AS$24:AS287)/AS$23</f>
        <v>22.891629597810304</v>
      </c>
      <c r="AV287" s="27">
        <f t="shared" si="280"/>
        <v>0</v>
      </c>
      <c r="AW287" s="27">
        <f t="shared" si="306"/>
        <v>185492.77445109957</v>
      </c>
      <c r="AX287" s="7">
        <f>-SUM(AV$24:AV287)/AV$23</f>
        <v>15.899018028200768</v>
      </c>
      <c r="AY287" s="28"/>
      <c r="AZ287" s="27">
        <f t="shared" si="307"/>
        <v>976.89671832809768</v>
      </c>
      <c r="BA287" s="27">
        <f t="shared" si="308"/>
        <v>240.42115711586612</v>
      </c>
      <c r="BB287" s="27">
        <f t="shared" si="309"/>
        <v>736.4755612122317</v>
      </c>
      <c r="BC287" s="27">
        <f t="shared" si="310"/>
        <v>81693.635449941678</v>
      </c>
      <c r="BD287" s="27">
        <f t="shared" si="311"/>
        <v>147306.36455005824</v>
      </c>
      <c r="BE287" s="27">
        <f t="shared" si="312"/>
        <v>588191.06941214157</v>
      </c>
      <c r="BF287" s="27">
        <f t="shared" si="313"/>
        <v>0</v>
      </c>
      <c r="BG287" s="27">
        <f t="shared" si="314"/>
        <v>130.4778962225918</v>
      </c>
      <c r="BH287" s="27">
        <f t="shared" si="315"/>
        <v>391.43368866777541</v>
      </c>
      <c r="BI287" s="27">
        <f t="shared" si="316"/>
        <v>234.86021320066524</v>
      </c>
      <c r="BJ287" s="27">
        <f t="shared" si="317"/>
        <v>104.38231697807343</v>
      </c>
      <c r="BK287" s="7">
        <f t="shared" si="318"/>
        <v>1.7215713975800473</v>
      </c>
      <c r="BL287" s="27">
        <f t="shared" si="329"/>
        <v>861.15411506910584</v>
      </c>
      <c r="BM287" s="7">
        <f t="shared" si="319"/>
        <v>2.9252607199217611</v>
      </c>
      <c r="BN287" s="27">
        <f t="shared" si="320"/>
        <v>4680.417151874818</v>
      </c>
      <c r="BO287" s="27">
        <f t="shared" si="321"/>
        <v>4446.3962942810767</v>
      </c>
      <c r="BP287" s="7">
        <f t="shared" si="322"/>
        <v>2.9252607199217611</v>
      </c>
      <c r="BQ287" s="27">
        <f t="shared" si="323"/>
        <v>669884.70486208331</v>
      </c>
      <c r="BR287" s="27">
        <f t="shared" si="324"/>
        <v>2608.3454608838729</v>
      </c>
      <c r="BS287" s="27">
        <f t="shared" si="325"/>
        <v>272550.78849273821</v>
      </c>
      <c r="BT287" s="7">
        <f>-SUM(BR$24:BR287)/BR$23</f>
        <v>22.891629597810304</v>
      </c>
      <c r="BU287" s="27">
        <f t="shared" si="281"/>
        <v>0</v>
      </c>
      <c r="BV287" s="27">
        <f t="shared" si="326"/>
        <v>185492.77445109957</v>
      </c>
      <c r="BW287" s="7">
        <f>-SUM(BU$24:BU287)/BU$23</f>
        <v>15.899018028200768</v>
      </c>
      <c r="BX287" s="14"/>
      <c r="BY287" s="3"/>
      <c r="BZ287" s="3"/>
      <c r="CA287" s="3"/>
      <c r="CB287" s="3"/>
      <c r="CC287" s="3"/>
      <c r="CD287" s="3"/>
      <c r="CE287" s="3"/>
      <c r="CF287" s="3"/>
      <c r="CG287" s="3"/>
      <c r="CH287" s="3"/>
      <c r="CI287" s="3"/>
      <c r="CJ287" s="3"/>
      <c r="CK287" s="3"/>
      <c r="CL287" s="3"/>
      <c r="CM287" s="3"/>
      <c r="CN287" s="3"/>
      <c r="CO287" s="3"/>
    </row>
    <row r="288" spans="1:93" x14ac:dyDescent="0.25">
      <c r="A288" s="23">
        <v>265</v>
      </c>
      <c r="B288" s="27">
        <f t="shared" si="267"/>
        <v>976.89671832809768</v>
      </c>
      <c r="C288" s="27">
        <f t="shared" si="268"/>
        <v>238.27310339566378</v>
      </c>
      <c r="D288" s="27">
        <f t="shared" si="269"/>
        <v>738.62361493243384</v>
      </c>
      <c r="E288" s="27">
        <f t="shared" si="282"/>
        <v>80955.011835009238</v>
      </c>
      <c r="F288" s="27">
        <f t="shared" si="283"/>
        <v>148044.98816499067</v>
      </c>
      <c r="G288" s="27">
        <f t="shared" si="264"/>
        <v>591658.88623545482</v>
      </c>
      <c r="H288" s="27">
        <f t="shared" si="284"/>
        <v>0</v>
      </c>
      <c r="I288" s="27">
        <f t="shared" si="270"/>
        <v>130.74665932564386</v>
      </c>
      <c r="J288" s="27">
        <f t="shared" si="271"/>
        <v>392.23997797693164</v>
      </c>
      <c r="K288" s="27">
        <f t="shared" si="272"/>
        <v>235.34398678615901</v>
      </c>
      <c r="L288" s="27">
        <f t="shared" si="273"/>
        <v>104.5973274605151</v>
      </c>
      <c r="M288" s="7">
        <f t="shared" si="274"/>
        <v>1.7251175527859066</v>
      </c>
      <c r="N288" s="27">
        <f t="shared" si="327"/>
        <v>862.92795154924954</v>
      </c>
      <c r="O288" s="7">
        <f t="shared" si="275"/>
        <v>2.9371785941941666</v>
      </c>
      <c r="P288" s="27">
        <f t="shared" si="276"/>
        <v>4699.4857507106663</v>
      </c>
      <c r="Q288" s="27">
        <f t="shared" si="277"/>
        <v>4464.511463175133</v>
      </c>
      <c r="R288" s="7">
        <f t="shared" si="278"/>
        <v>2.9371785941941666</v>
      </c>
      <c r="S288" s="27">
        <f t="shared" si="265"/>
        <v>672613.89807046414</v>
      </c>
      <c r="T288" s="27">
        <f t="shared" si="279"/>
        <v>2624.6867932977857</v>
      </c>
      <c r="U288" s="27">
        <f t="shared" si="285"/>
        <v>275175.47528603597</v>
      </c>
      <c r="V288" s="7">
        <f>-SUM(T$24:T288)/T$23</f>
        <v>23.102447814139442</v>
      </c>
      <c r="W288" s="27">
        <f t="shared" si="266"/>
        <v>0</v>
      </c>
      <c r="X288" s="27">
        <f t="shared" si="286"/>
        <v>185492.77445109957</v>
      </c>
      <c r="Y288" s="7">
        <f>-SUM(W$24:W288)/W$23</f>
        <v>15.899018028200768</v>
      </c>
      <c r="Z288" s="29"/>
      <c r="AA288" s="27">
        <f t="shared" si="287"/>
        <v>976.89671832809768</v>
      </c>
      <c r="AB288" s="27">
        <f t="shared" si="288"/>
        <v>238.27310339566378</v>
      </c>
      <c r="AC288" s="27">
        <f t="shared" si="289"/>
        <v>738.62361493243384</v>
      </c>
      <c r="AD288" s="27">
        <f t="shared" si="290"/>
        <v>80955.011835009238</v>
      </c>
      <c r="AE288" s="27">
        <f t="shared" si="291"/>
        <v>148044.98816499067</v>
      </c>
      <c r="AF288" s="27">
        <f t="shared" si="292"/>
        <v>591658.88623545482</v>
      </c>
      <c r="AG288" s="27">
        <f t="shared" si="293"/>
        <v>0</v>
      </c>
      <c r="AH288" s="27">
        <f t="shared" si="294"/>
        <v>130.74665932564386</v>
      </c>
      <c r="AI288" s="27">
        <f t="shared" si="295"/>
        <v>392.23997797693164</v>
      </c>
      <c r="AJ288" s="27">
        <f t="shared" si="296"/>
        <v>235.34398678615901</v>
      </c>
      <c r="AK288" s="27">
        <f t="shared" si="297"/>
        <v>104.5973274605151</v>
      </c>
      <c r="AL288" s="7">
        <f t="shared" si="298"/>
        <v>1.7251175527859066</v>
      </c>
      <c r="AM288" s="27">
        <f t="shared" si="328"/>
        <v>862.92795154924954</v>
      </c>
      <c r="AN288" s="7">
        <f t="shared" si="299"/>
        <v>2.9371785941941666</v>
      </c>
      <c r="AO288" s="27">
        <f t="shared" si="300"/>
        <v>4699.4857507106663</v>
      </c>
      <c r="AP288" s="27">
        <f t="shared" si="301"/>
        <v>4464.511463175133</v>
      </c>
      <c r="AQ288" s="7">
        <f t="shared" si="302"/>
        <v>2.9371785941941666</v>
      </c>
      <c r="AR288" s="27">
        <f t="shared" si="303"/>
        <v>672613.89807046414</v>
      </c>
      <c r="AS288" s="27">
        <f t="shared" si="304"/>
        <v>2624.6867932977857</v>
      </c>
      <c r="AT288" s="27">
        <f t="shared" si="305"/>
        <v>275175.47528603597</v>
      </c>
      <c r="AU288" s="7">
        <f>-SUM(AS$24:AS288)/AS$23</f>
        <v>23.102447814139442</v>
      </c>
      <c r="AV288" s="27">
        <f t="shared" si="280"/>
        <v>0</v>
      </c>
      <c r="AW288" s="27">
        <f t="shared" si="306"/>
        <v>185492.77445109957</v>
      </c>
      <c r="AX288" s="7">
        <f>-SUM(AV$24:AV288)/AV$23</f>
        <v>15.899018028200768</v>
      </c>
      <c r="AY288" s="28"/>
      <c r="AZ288" s="27">
        <f t="shared" si="307"/>
        <v>976.89671832809768</v>
      </c>
      <c r="BA288" s="27">
        <f t="shared" si="308"/>
        <v>238.27310339566378</v>
      </c>
      <c r="BB288" s="27">
        <f t="shared" si="309"/>
        <v>738.62361493243384</v>
      </c>
      <c r="BC288" s="27">
        <f t="shared" si="310"/>
        <v>80955.011835009238</v>
      </c>
      <c r="BD288" s="27">
        <f t="shared" si="311"/>
        <v>148044.98816499067</v>
      </c>
      <c r="BE288" s="27">
        <f t="shared" si="312"/>
        <v>591658.88623545482</v>
      </c>
      <c r="BF288" s="27">
        <f t="shared" si="313"/>
        <v>0</v>
      </c>
      <c r="BG288" s="27">
        <f t="shared" si="314"/>
        <v>130.74665932564386</v>
      </c>
      <c r="BH288" s="27">
        <f t="shared" si="315"/>
        <v>392.23997797693164</v>
      </c>
      <c r="BI288" s="27">
        <f t="shared" si="316"/>
        <v>235.34398678615901</v>
      </c>
      <c r="BJ288" s="27">
        <f t="shared" si="317"/>
        <v>104.5973274605151</v>
      </c>
      <c r="BK288" s="7">
        <f t="shared" si="318"/>
        <v>1.7251175527859066</v>
      </c>
      <c r="BL288" s="27">
        <f t="shared" si="329"/>
        <v>862.92795154924954</v>
      </c>
      <c r="BM288" s="7">
        <f t="shared" si="319"/>
        <v>2.9371785941941666</v>
      </c>
      <c r="BN288" s="27">
        <f t="shared" si="320"/>
        <v>4699.4857507106663</v>
      </c>
      <c r="BO288" s="27">
        <f t="shared" si="321"/>
        <v>4464.511463175133</v>
      </c>
      <c r="BP288" s="7">
        <f t="shared" si="322"/>
        <v>2.9371785941941666</v>
      </c>
      <c r="BQ288" s="27">
        <f t="shared" si="323"/>
        <v>672613.89807046414</v>
      </c>
      <c r="BR288" s="27">
        <f t="shared" si="324"/>
        <v>2624.6867932977857</v>
      </c>
      <c r="BS288" s="27">
        <f t="shared" si="325"/>
        <v>275175.47528603597</v>
      </c>
      <c r="BT288" s="7">
        <f>-SUM(BR$24:BR288)/BR$23</f>
        <v>23.102447814139442</v>
      </c>
      <c r="BU288" s="27">
        <f t="shared" si="281"/>
        <v>0</v>
      </c>
      <c r="BV288" s="27">
        <f t="shared" si="326"/>
        <v>185492.77445109957</v>
      </c>
      <c r="BW288" s="7">
        <f>-SUM(BU$24:BU288)/BU$23</f>
        <v>15.899018028200768</v>
      </c>
      <c r="BX288" s="14"/>
      <c r="BY288" s="3"/>
      <c r="BZ288" s="3"/>
      <c r="CA288" s="3"/>
      <c r="CB288" s="3"/>
      <c r="CC288" s="3"/>
      <c r="CD288" s="3"/>
      <c r="CE288" s="3"/>
      <c r="CF288" s="3"/>
      <c r="CG288" s="3"/>
      <c r="CH288" s="3"/>
      <c r="CI288" s="3"/>
      <c r="CJ288" s="3"/>
      <c r="CK288" s="3"/>
      <c r="CL288" s="3"/>
      <c r="CM288" s="3"/>
      <c r="CN288" s="3"/>
      <c r="CO288" s="3"/>
    </row>
    <row r="289" spans="1:93" x14ac:dyDescent="0.25">
      <c r="A289" s="23">
        <v>266</v>
      </c>
      <c r="B289" s="27">
        <f t="shared" si="267"/>
        <v>976.89671832809768</v>
      </c>
      <c r="C289" s="27">
        <f t="shared" si="268"/>
        <v>236.11878451877752</v>
      </c>
      <c r="D289" s="27">
        <f t="shared" si="269"/>
        <v>740.77793380932019</v>
      </c>
      <c r="E289" s="27">
        <f t="shared" si="282"/>
        <v>80214.233901199914</v>
      </c>
      <c r="F289" s="27">
        <f t="shared" si="283"/>
        <v>148785.7660988</v>
      </c>
      <c r="G289" s="27">
        <f t="shared" si="264"/>
        <v>595139.97644860542</v>
      </c>
      <c r="H289" s="27">
        <f t="shared" si="284"/>
        <v>0</v>
      </c>
      <c r="I289" s="27">
        <f t="shared" si="270"/>
        <v>131.01597603668361</v>
      </c>
      <c r="J289" s="27">
        <f t="shared" si="271"/>
        <v>393.0479281100508</v>
      </c>
      <c r="K289" s="27">
        <f t="shared" si="272"/>
        <v>235.82875686603052</v>
      </c>
      <c r="L289" s="27">
        <f t="shared" si="273"/>
        <v>104.81278082934688</v>
      </c>
      <c r="M289" s="7">
        <f t="shared" si="274"/>
        <v>1.7286710124908773</v>
      </c>
      <c r="N289" s="27">
        <f t="shared" si="327"/>
        <v>864.7054418421119</v>
      </c>
      <c r="O289" s="7">
        <f t="shared" si="275"/>
        <v>2.9491450233615959</v>
      </c>
      <c r="P289" s="27">
        <f t="shared" si="276"/>
        <v>4718.6320373785538</v>
      </c>
      <c r="Q289" s="27">
        <f t="shared" si="277"/>
        <v>4482.700435509626</v>
      </c>
      <c r="R289" s="7">
        <f t="shared" si="278"/>
        <v>2.9491450233615959</v>
      </c>
      <c r="S289" s="27">
        <f t="shared" si="265"/>
        <v>675354.21034980542</v>
      </c>
      <c r="T289" s="27">
        <f t="shared" si="279"/>
        <v>2641.0982753394164</v>
      </c>
      <c r="U289" s="27">
        <f t="shared" si="285"/>
        <v>277816.57356137538</v>
      </c>
      <c r="V289" s="7">
        <f>-SUM(T$24:T289)/T$23</f>
        <v>23.314584221797222</v>
      </c>
      <c r="W289" s="27">
        <f t="shared" si="266"/>
        <v>0</v>
      </c>
      <c r="X289" s="27">
        <f t="shared" si="286"/>
        <v>185492.77445109957</v>
      </c>
      <c r="Y289" s="7">
        <f>-SUM(W$24:W289)/W$23</f>
        <v>15.899018028200768</v>
      </c>
      <c r="Z289" s="29"/>
      <c r="AA289" s="27">
        <f t="shared" si="287"/>
        <v>976.89671832809768</v>
      </c>
      <c r="AB289" s="27">
        <f t="shared" si="288"/>
        <v>236.11878451877752</v>
      </c>
      <c r="AC289" s="27">
        <f t="shared" si="289"/>
        <v>740.77793380932019</v>
      </c>
      <c r="AD289" s="27">
        <f t="shared" si="290"/>
        <v>80214.233901199914</v>
      </c>
      <c r="AE289" s="27">
        <f t="shared" si="291"/>
        <v>148785.7660988</v>
      </c>
      <c r="AF289" s="27">
        <f t="shared" si="292"/>
        <v>595139.97644860542</v>
      </c>
      <c r="AG289" s="27">
        <f t="shared" si="293"/>
        <v>0</v>
      </c>
      <c r="AH289" s="27">
        <f t="shared" si="294"/>
        <v>131.01597603668361</v>
      </c>
      <c r="AI289" s="27">
        <f t="shared" si="295"/>
        <v>393.0479281100508</v>
      </c>
      <c r="AJ289" s="27">
        <f t="shared" si="296"/>
        <v>235.82875686603052</v>
      </c>
      <c r="AK289" s="27">
        <f t="shared" si="297"/>
        <v>104.81278082934688</v>
      </c>
      <c r="AL289" s="7">
        <f t="shared" si="298"/>
        <v>1.7286710124908773</v>
      </c>
      <c r="AM289" s="27">
        <f t="shared" si="328"/>
        <v>864.7054418421119</v>
      </c>
      <c r="AN289" s="7">
        <f t="shared" si="299"/>
        <v>2.9491450233615959</v>
      </c>
      <c r="AO289" s="27">
        <f t="shared" si="300"/>
        <v>4718.6320373785538</v>
      </c>
      <c r="AP289" s="27">
        <f t="shared" si="301"/>
        <v>4482.700435509626</v>
      </c>
      <c r="AQ289" s="7">
        <f t="shared" si="302"/>
        <v>2.9491450233615959</v>
      </c>
      <c r="AR289" s="27">
        <f t="shared" si="303"/>
        <v>675354.21034980542</v>
      </c>
      <c r="AS289" s="27">
        <f t="shared" si="304"/>
        <v>2641.0982753394164</v>
      </c>
      <c r="AT289" s="27">
        <f t="shared" si="305"/>
        <v>277816.57356137538</v>
      </c>
      <c r="AU289" s="7">
        <f>-SUM(AS$24:AS289)/AS$23</f>
        <v>23.314584221797222</v>
      </c>
      <c r="AV289" s="27">
        <f t="shared" si="280"/>
        <v>0</v>
      </c>
      <c r="AW289" s="27">
        <f t="shared" si="306"/>
        <v>185492.77445109957</v>
      </c>
      <c r="AX289" s="7">
        <f>-SUM(AV$24:AV289)/AV$23</f>
        <v>15.899018028200768</v>
      </c>
      <c r="AY289" s="28"/>
      <c r="AZ289" s="27">
        <f t="shared" si="307"/>
        <v>976.89671832809768</v>
      </c>
      <c r="BA289" s="27">
        <f t="shared" si="308"/>
        <v>236.11878451877752</v>
      </c>
      <c r="BB289" s="27">
        <f t="shared" si="309"/>
        <v>740.77793380932019</v>
      </c>
      <c r="BC289" s="27">
        <f t="shared" si="310"/>
        <v>80214.233901199914</v>
      </c>
      <c r="BD289" s="27">
        <f t="shared" si="311"/>
        <v>148785.7660988</v>
      </c>
      <c r="BE289" s="27">
        <f t="shared" si="312"/>
        <v>595139.97644860542</v>
      </c>
      <c r="BF289" s="27">
        <f t="shared" si="313"/>
        <v>0</v>
      </c>
      <c r="BG289" s="27">
        <f t="shared" si="314"/>
        <v>131.01597603668361</v>
      </c>
      <c r="BH289" s="27">
        <f t="shared" si="315"/>
        <v>393.0479281100508</v>
      </c>
      <c r="BI289" s="27">
        <f t="shared" si="316"/>
        <v>235.82875686603052</v>
      </c>
      <c r="BJ289" s="27">
        <f t="shared" si="317"/>
        <v>104.81278082934688</v>
      </c>
      <c r="BK289" s="7">
        <f t="shared" si="318"/>
        <v>1.7286710124908773</v>
      </c>
      <c r="BL289" s="27">
        <f t="shared" si="329"/>
        <v>864.7054418421119</v>
      </c>
      <c r="BM289" s="7">
        <f t="shared" si="319"/>
        <v>2.9491450233615959</v>
      </c>
      <c r="BN289" s="27">
        <f t="shared" si="320"/>
        <v>4718.6320373785538</v>
      </c>
      <c r="BO289" s="27">
        <f t="shared" si="321"/>
        <v>4482.700435509626</v>
      </c>
      <c r="BP289" s="7">
        <f t="shared" si="322"/>
        <v>2.9491450233615959</v>
      </c>
      <c r="BQ289" s="27">
        <f t="shared" si="323"/>
        <v>675354.21034980542</v>
      </c>
      <c r="BR289" s="27">
        <f t="shared" si="324"/>
        <v>2641.0982753394164</v>
      </c>
      <c r="BS289" s="27">
        <f t="shared" si="325"/>
        <v>277816.57356137538</v>
      </c>
      <c r="BT289" s="7">
        <f>-SUM(BR$24:BR289)/BR$23</f>
        <v>23.314584221797222</v>
      </c>
      <c r="BU289" s="27">
        <f t="shared" si="281"/>
        <v>0</v>
      </c>
      <c r="BV289" s="27">
        <f t="shared" si="326"/>
        <v>185492.77445109957</v>
      </c>
      <c r="BW289" s="7">
        <f>-SUM(BU$24:BU289)/BU$23</f>
        <v>15.899018028200768</v>
      </c>
      <c r="BX289" s="14"/>
      <c r="BY289" s="3"/>
      <c r="BZ289" s="3"/>
      <c r="CA289" s="3"/>
      <c r="CB289" s="3"/>
      <c r="CC289" s="3"/>
      <c r="CD289" s="3"/>
      <c r="CE289" s="3"/>
      <c r="CF289" s="3"/>
      <c r="CG289" s="3"/>
      <c r="CH289" s="3"/>
      <c r="CI289" s="3"/>
      <c r="CJ289" s="3"/>
      <c r="CK289" s="3"/>
      <c r="CL289" s="3"/>
      <c r="CM289" s="3"/>
      <c r="CN289" s="3"/>
      <c r="CO289" s="3"/>
    </row>
    <row r="290" spans="1:93" x14ac:dyDescent="0.25">
      <c r="A290" s="23">
        <v>267</v>
      </c>
      <c r="B290" s="27">
        <f t="shared" si="267"/>
        <v>976.89671832809768</v>
      </c>
      <c r="C290" s="27">
        <f t="shared" si="268"/>
        <v>233.95818221183364</v>
      </c>
      <c r="D290" s="27">
        <f t="shared" si="269"/>
        <v>742.938536116264</v>
      </c>
      <c r="E290" s="27">
        <f t="shared" si="282"/>
        <v>79471.295365083643</v>
      </c>
      <c r="F290" s="27">
        <f t="shared" si="283"/>
        <v>149528.70463491627</v>
      </c>
      <c r="G290" s="27">
        <f t="shared" si="264"/>
        <v>598634.39163549489</v>
      </c>
      <c r="H290" s="27">
        <f t="shared" si="284"/>
        <v>0</v>
      </c>
      <c r="I290" s="27">
        <f t="shared" si="270"/>
        <v>131.28584749605281</v>
      </c>
      <c r="J290" s="27">
        <f t="shared" si="271"/>
        <v>393.85754248815846</v>
      </c>
      <c r="K290" s="27">
        <f t="shared" si="272"/>
        <v>236.31452549289506</v>
      </c>
      <c r="L290" s="27">
        <f t="shared" si="273"/>
        <v>105.02867799684225</v>
      </c>
      <c r="M290" s="7">
        <f t="shared" si="274"/>
        <v>1.7322317917410317</v>
      </c>
      <c r="N290" s="27">
        <f t="shared" si="327"/>
        <v>866.48659347394857</v>
      </c>
      <c r="O290" s="7">
        <f t="shared" si="275"/>
        <v>2.9611602052427015</v>
      </c>
      <c r="P290" s="27">
        <f t="shared" si="276"/>
        <v>4737.8563283883223</v>
      </c>
      <c r="Q290" s="27">
        <f t="shared" si="277"/>
        <v>4500.9635119689056</v>
      </c>
      <c r="R290" s="7">
        <f t="shared" si="278"/>
        <v>2.9611602052427015</v>
      </c>
      <c r="S290" s="27">
        <f t="shared" si="265"/>
        <v>678105.68700057862</v>
      </c>
      <c r="T290" s="27">
        <f t="shared" si="279"/>
        <v>2657.580200166859</v>
      </c>
      <c r="U290" s="27">
        <f t="shared" si="285"/>
        <v>280474.15376154223</v>
      </c>
      <c r="V290" s="7">
        <f>-SUM(T$24:T290)/T$23</f>
        <v>23.528044478838737</v>
      </c>
      <c r="W290" s="27">
        <f t="shared" si="266"/>
        <v>0</v>
      </c>
      <c r="X290" s="27">
        <f t="shared" si="286"/>
        <v>185492.77445109957</v>
      </c>
      <c r="Y290" s="7">
        <f>-SUM(W$24:W290)/W$23</f>
        <v>15.899018028200768</v>
      </c>
      <c r="Z290" s="29"/>
      <c r="AA290" s="27">
        <f t="shared" si="287"/>
        <v>976.89671832809768</v>
      </c>
      <c r="AB290" s="27">
        <f t="shared" si="288"/>
        <v>233.95818221183364</v>
      </c>
      <c r="AC290" s="27">
        <f t="shared" si="289"/>
        <v>742.938536116264</v>
      </c>
      <c r="AD290" s="27">
        <f t="shared" si="290"/>
        <v>79471.295365083643</v>
      </c>
      <c r="AE290" s="27">
        <f t="shared" si="291"/>
        <v>149528.70463491627</v>
      </c>
      <c r="AF290" s="27">
        <f t="shared" si="292"/>
        <v>598634.39163549489</v>
      </c>
      <c r="AG290" s="27">
        <f t="shared" si="293"/>
        <v>0</v>
      </c>
      <c r="AH290" s="27">
        <f t="shared" si="294"/>
        <v>131.28584749605281</v>
      </c>
      <c r="AI290" s="27">
        <f t="shared" si="295"/>
        <v>393.85754248815846</v>
      </c>
      <c r="AJ290" s="27">
        <f t="shared" si="296"/>
        <v>236.31452549289506</v>
      </c>
      <c r="AK290" s="27">
        <f t="shared" si="297"/>
        <v>105.02867799684225</v>
      </c>
      <c r="AL290" s="7">
        <f t="shared" si="298"/>
        <v>1.7322317917410317</v>
      </c>
      <c r="AM290" s="27">
        <f t="shared" si="328"/>
        <v>866.48659347394857</v>
      </c>
      <c r="AN290" s="7">
        <f t="shared" si="299"/>
        <v>2.9611602052427015</v>
      </c>
      <c r="AO290" s="27">
        <f t="shared" si="300"/>
        <v>4737.8563283883223</v>
      </c>
      <c r="AP290" s="27">
        <f t="shared" si="301"/>
        <v>4500.9635119689056</v>
      </c>
      <c r="AQ290" s="7">
        <f t="shared" si="302"/>
        <v>2.9611602052427015</v>
      </c>
      <c r="AR290" s="27">
        <f t="shared" si="303"/>
        <v>678105.68700057862</v>
      </c>
      <c r="AS290" s="27">
        <f t="shared" si="304"/>
        <v>2657.580200166859</v>
      </c>
      <c r="AT290" s="27">
        <f t="shared" si="305"/>
        <v>280474.15376154223</v>
      </c>
      <c r="AU290" s="7">
        <f>-SUM(AS$24:AS290)/AS$23</f>
        <v>23.528044478838737</v>
      </c>
      <c r="AV290" s="27">
        <f t="shared" si="280"/>
        <v>0</v>
      </c>
      <c r="AW290" s="27">
        <f t="shared" si="306"/>
        <v>185492.77445109957</v>
      </c>
      <c r="AX290" s="7">
        <f>-SUM(AV$24:AV290)/AV$23</f>
        <v>15.899018028200768</v>
      </c>
      <c r="AY290" s="28"/>
      <c r="AZ290" s="27">
        <f t="shared" si="307"/>
        <v>976.89671832809768</v>
      </c>
      <c r="BA290" s="27">
        <f t="shared" si="308"/>
        <v>233.95818221183364</v>
      </c>
      <c r="BB290" s="27">
        <f t="shared" si="309"/>
        <v>742.938536116264</v>
      </c>
      <c r="BC290" s="27">
        <f t="shared" si="310"/>
        <v>79471.295365083643</v>
      </c>
      <c r="BD290" s="27">
        <f t="shared" si="311"/>
        <v>149528.70463491627</v>
      </c>
      <c r="BE290" s="27">
        <f t="shared" si="312"/>
        <v>598634.39163549489</v>
      </c>
      <c r="BF290" s="27">
        <f t="shared" si="313"/>
        <v>0</v>
      </c>
      <c r="BG290" s="27">
        <f t="shared" si="314"/>
        <v>131.28584749605281</v>
      </c>
      <c r="BH290" s="27">
        <f t="shared" si="315"/>
        <v>393.85754248815846</v>
      </c>
      <c r="BI290" s="27">
        <f t="shared" si="316"/>
        <v>236.31452549289506</v>
      </c>
      <c r="BJ290" s="27">
        <f t="shared" si="317"/>
        <v>105.02867799684225</v>
      </c>
      <c r="BK290" s="7">
        <f t="shared" si="318"/>
        <v>1.7322317917410317</v>
      </c>
      <c r="BL290" s="27">
        <f t="shared" si="329"/>
        <v>866.48659347394857</v>
      </c>
      <c r="BM290" s="7">
        <f t="shared" si="319"/>
        <v>2.9611602052427015</v>
      </c>
      <c r="BN290" s="27">
        <f t="shared" si="320"/>
        <v>4737.8563283883223</v>
      </c>
      <c r="BO290" s="27">
        <f t="shared" si="321"/>
        <v>4500.9635119689056</v>
      </c>
      <c r="BP290" s="7">
        <f t="shared" si="322"/>
        <v>2.9611602052427015</v>
      </c>
      <c r="BQ290" s="27">
        <f t="shared" si="323"/>
        <v>678105.68700057862</v>
      </c>
      <c r="BR290" s="27">
        <f t="shared" si="324"/>
        <v>2657.580200166859</v>
      </c>
      <c r="BS290" s="27">
        <f t="shared" si="325"/>
        <v>280474.15376154223</v>
      </c>
      <c r="BT290" s="7">
        <f>-SUM(BR$24:BR290)/BR$23</f>
        <v>23.528044478838737</v>
      </c>
      <c r="BU290" s="27">
        <f t="shared" si="281"/>
        <v>0</v>
      </c>
      <c r="BV290" s="27">
        <f t="shared" si="326"/>
        <v>185492.77445109957</v>
      </c>
      <c r="BW290" s="7">
        <f>-SUM(BU$24:BU290)/BU$23</f>
        <v>15.899018028200768</v>
      </c>
      <c r="BX290" s="14"/>
      <c r="BY290" s="3"/>
      <c r="BZ290" s="3"/>
      <c r="CA290" s="3"/>
      <c r="CB290" s="3"/>
      <c r="CC290" s="3"/>
      <c r="CD290" s="3"/>
      <c r="CE290" s="3"/>
      <c r="CF290" s="3"/>
      <c r="CG290" s="3"/>
      <c r="CH290" s="3"/>
      <c r="CI290" s="3"/>
      <c r="CJ290" s="3"/>
      <c r="CK290" s="3"/>
      <c r="CL290" s="3"/>
      <c r="CM290" s="3"/>
      <c r="CN290" s="3"/>
      <c r="CO290" s="3"/>
    </row>
    <row r="291" spans="1:93" x14ac:dyDescent="0.25">
      <c r="A291" s="23">
        <v>268</v>
      </c>
      <c r="B291" s="27">
        <f t="shared" si="267"/>
        <v>976.89671832809768</v>
      </c>
      <c r="C291" s="27">
        <f t="shared" si="268"/>
        <v>231.79127814816127</v>
      </c>
      <c r="D291" s="27">
        <f t="shared" si="269"/>
        <v>745.10544017993652</v>
      </c>
      <c r="E291" s="27">
        <f t="shared" si="282"/>
        <v>78726.189924903709</v>
      </c>
      <c r="F291" s="27">
        <f t="shared" si="283"/>
        <v>150273.8100750962</v>
      </c>
      <c r="G291" s="27">
        <f t="shared" si="264"/>
        <v>602142.18358291115</v>
      </c>
      <c r="H291" s="27">
        <f t="shared" si="284"/>
        <v>0</v>
      </c>
      <c r="I291" s="27">
        <f t="shared" si="270"/>
        <v>131.55627484644222</v>
      </c>
      <c r="J291" s="27">
        <f t="shared" si="271"/>
        <v>394.66882453932669</v>
      </c>
      <c r="K291" s="27">
        <f t="shared" si="272"/>
        <v>236.80129472359602</v>
      </c>
      <c r="L291" s="27">
        <f t="shared" si="273"/>
        <v>105.24501987715377</v>
      </c>
      <c r="M291" s="7">
        <f t="shared" si="274"/>
        <v>1.7357999056134346</v>
      </c>
      <c r="N291" s="27">
        <f t="shared" si="327"/>
        <v>868.27141398651861</v>
      </c>
      <c r="O291" s="7">
        <f t="shared" si="275"/>
        <v>2.973224338462074</v>
      </c>
      <c r="P291" s="27">
        <f t="shared" si="276"/>
        <v>4757.1589415393182</v>
      </c>
      <c r="Q291" s="27">
        <f t="shared" si="277"/>
        <v>4519.3009944623518</v>
      </c>
      <c r="R291" s="7">
        <f t="shared" si="278"/>
        <v>2.973224338462074</v>
      </c>
      <c r="S291" s="27">
        <f t="shared" si="265"/>
        <v>680868.37350781495</v>
      </c>
      <c r="T291" s="27">
        <f t="shared" si="279"/>
        <v>2674.132862147736</v>
      </c>
      <c r="U291" s="27">
        <f t="shared" si="285"/>
        <v>283148.28662368999</v>
      </c>
      <c r="V291" s="7">
        <f>-SUM(T$24:T291)/T$23</f>
        <v>23.742834266963055</v>
      </c>
      <c r="W291" s="27">
        <f t="shared" si="266"/>
        <v>0</v>
      </c>
      <c r="X291" s="27">
        <f t="shared" si="286"/>
        <v>185492.77445109957</v>
      </c>
      <c r="Y291" s="7">
        <f>-SUM(W$24:W291)/W$23</f>
        <v>15.899018028200768</v>
      </c>
      <c r="Z291" s="29"/>
      <c r="AA291" s="27">
        <f t="shared" si="287"/>
        <v>976.89671832809768</v>
      </c>
      <c r="AB291" s="27">
        <f t="shared" si="288"/>
        <v>231.79127814816127</v>
      </c>
      <c r="AC291" s="27">
        <f t="shared" si="289"/>
        <v>745.10544017993652</v>
      </c>
      <c r="AD291" s="27">
        <f t="shared" si="290"/>
        <v>78726.189924903709</v>
      </c>
      <c r="AE291" s="27">
        <f t="shared" si="291"/>
        <v>150273.8100750962</v>
      </c>
      <c r="AF291" s="27">
        <f t="shared" si="292"/>
        <v>602142.18358291115</v>
      </c>
      <c r="AG291" s="27">
        <f t="shared" si="293"/>
        <v>0</v>
      </c>
      <c r="AH291" s="27">
        <f t="shared" si="294"/>
        <v>131.55627484644222</v>
      </c>
      <c r="AI291" s="27">
        <f t="shared" si="295"/>
        <v>394.66882453932669</v>
      </c>
      <c r="AJ291" s="27">
        <f t="shared" si="296"/>
        <v>236.80129472359602</v>
      </c>
      <c r="AK291" s="27">
        <f t="shared" si="297"/>
        <v>105.24501987715377</v>
      </c>
      <c r="AL291" s="7">
        <f t="shared" si="298"/>
        <v>1.7357999056134346</v>
      </c>
      <c r="AM291" s="27">
        <f t="shared" si="328"/>
        <v>868.27141398651861</v>
      </c>
      <c r="AN291" s="7">
        <f t="shared" si="299"/>
        <v>2.973224338462074</v>
      </c>
      <c r="AO291" s="27">
        <f t="shared" si="300"/>
        <v>4757.1589415393182</v>
      </c>
      <c r="AP291" s="27">
        <f t="shared" si="301"/>
        <v>4519.3009944623518</v>
      </c>
      <c r="AQ291" s="7">
        <f t="shared" si="302"/>
        <v>2.973224338462074</v>
      </c>
      <c r="AR291" s="27">
        <f t="shared" si="303"/>
        <v>680868.37350781495</v>
      </c>
      <c r="AS291" s="27">
        <f t="shared" si="304"/>
        <v>2674.132862147736</v>
      </c>
      <c r="AT291" s="27">
        <f t="shared" si="305"/>
        <v>283148.28662368999</v>
      </c>
      <c r="AU291" s="7">
        <f>-SUM(AS$24:AS291)/AS$23</f>
        <v>23.742834266963055</v>
      </c>
      <c r="AV291" s="27">
        <f t="shared" si="280"/>
        <v>0</v>
      </c>
      <c r="AW291" s="27">
        <f t="shared" si="306"/>
        <v>185492.77445109957</v>
      </c>
      <c r="AX291" s="7">
        <f>-SUM(AV$24:AV291)/AV$23</f>
        <v>15.899018028200768</v>
      </c>
      <c r="AY291" s="28"/>
      <c r="AZ291" s="27">
        <f t="shared" si="307"/>
        <v>976.89671832809768</v>
      </c>
      <c r="BA291" s="27">
        <f t="shared" si="308"/>
        <v>231.79127814816127</v>
      </c>
      <c r="BB291" s="27">
        <f t="shared" si="309"/>
        <v>745.10544017993652</v>
      </c>
      <c r="BC291" s="27">
        <f t="shared" si="310"/>
        <v>78726.189924903709</v>
      </c>
      <c r="BD291" s="27">
        <f t="shared" si="311"/>
        <v>150273.8100750962</v>
      </c>
      <c r="BE291" s="27">
        <f t="shared" si="312"/>
        <v>602142.18358291115</v>
      </c>
      <c r="BF291" s="27">
        <f t="shared" si="313"/>
        <v>0</v>
      </c>
      <c r="BG291" s="27">
        <f t="shared" si="314"/>
        <v>131.55627484644222</v>
      </c>
      <c r="BH291" s="27">
        <f t="shared" si="315"/>
        <v>394.66882453932669</v>
      </c>
      <c r="BI291" s="27">
        <f t="shared" si="316"/>
        <v>236.80129472359602</v>
      </c>
      <c r="BJ291" s="27">
        <f t="shared" si="317"/>
        <v>105.24501987715377</v>
      </c>
      <c r="BK291" s="7">
        <f t="shared" si="318"/>
        <v>1.7357999056134346</v>
      </c>
      <c r="BL291" s="27">
        <f t="shared" si="329"/>
        <v>868.27141398651861</v>
      </c>
      <c r="BM291" s="7">
        <f t="shared" si="319"/>
        <v>2.973224338462074</v>
      </c>
      <c r="BN291" s="27">
        <f t="shared" si="320"/>
        <v>4757.1589415393182</v>
      </c>
      <c r="BO291" s="27">
        <f t="shared" si="321"/>
        <v>4519.3009944623518</v>
      </c>
      <c r="BP291" s="7">
        <f t="shared" si="322"/>
        <v>2.973224338462074</v>
      </c>
      <c r="BQ291" s="27">
        <f t="shared" si="323"/>
        <v>680868.37350781495</v>
      </c>
      <c r="BR291" s="27">
        <f t="shared" si="324"/>
        <v>2674.132862147736</v>
      </c>
      <c r="BS291" s="27">
        <f t="shared" si="325"/>
        <v>283148.28662368999</v>
      </c>
      <c r="BT291" s="7">
        <f>-SUM(BR$24:BR291)/BR$23</f>
        <v>23.742834266963055</v>
      </c>
      <c r="BU291" s="27">
        <f t="shared" si="281"/>
        <v>0</v>
      </c>
      <c r="BV291" s="27">
        <f t="shared" si="326"/>
        <v>185492.77445109957</v>
      </c>
      <c r="BW291" s="7">
        <f>-SUM(BU$24:BU291)/BU$23</f>
        <v>15.899018028200768</v>
      </c>
      <c r="BX291" s="14"/>
      <c r="BY291" s="3"/>
      <c r="BZ291" s="3"/>
      <c r="CA291" s="3"/>
      <c r="CB291" s="3"/>
      <c r="CC291" s="3"/>
      <c r="CD291" s="3"/>
      <c r="CE291" s="3"/>
      <c r="CF291" s="3"/>
      <c r="CG291" s="3"/>
      <c r="CH291" s="3"/>
      <c r="CI291" s="3"/>
      <c r="CJ291" s="3"/>
      <c r="CK291" s="3"/>
      <c r="CL291" s="3"/>
      <c r="CM291" s="3"/>
      <c r="CN291" s="3"/>
      <c r="CO291" s="3"/>
    </row>
    <row r="292" spans="1:93" x14ac:dyDescent="0.25">
      <c r="A292" s="23">
        <v>269</v>
      </c>
      <c r="B292" s="27">
        <f t="shared" si="267"/>
        <v>976.89671832809768</v>
      </c>
      <c r="C292" s="27">
        <f t="shared" si="268"/>
        <v>229.61805394763641</v>
      </c>
      <c r="D292" s="27">
        <f t="shared" si="269"/>
        <v>747.27866438046135</v>
      </c>
      <c r="E292" s="27">
        <f t="shared" si="282"/>
        <v>77978.911260523251</v>
      </c>
      <c r="F292" s="27">
        <f t="shared" si="283"/>
        <v>151021.08873947666</v>
      </c>
      <c r="G292" s="27">
        <f t="shared" si="264"/>
        <v>605663.40428133379</v>
      </c>
      <c r="H292" s="27">
        <f t="shared" si="284"/>
        <v>0</v>
      </c>
      <c r="I292" s="27">
        <f t="shared" si="270"/>
        <v>131.82725923289632</v>
      </c>
      <c r="J292" s="27">
        <f t="shared" si="271"/>
        <v>395.48177769868897</v>
      </c>
      <c r="K292" s="27">
        <f t="shared" si="272"/>
        <v>237.28906661921337</v>
      </c>
      <c r="L292" s="27">
        <f t="shared" si="273"/>
        <v>105.46180738631705</v>
      </c>
      <c r="M292" s="7">
        <f t="shared" si="274"/>
        <v>1.7393753692162066</v>
      </c>
      <c r="N292" s="27">
        <f t="shared" si="327"/>
        <v>870.05991093711577</v>
      </c>
      <c r="O292" s="7">
        <f t="shared" si="275"/>
        <v>2.9853376224535246</v>
      </c>
      <c r="P292" s="27">
        <f t="shared" si="276"/>
        <v>4776.5401959256396</v>
      </c>
      <c r="Q292" s="27">
        <f t="shared" si="277"/>
        <v>4537.7131861293574</v>
      </c>
      <c r="R292" s="7">
        <f t="shared" si="278"/>
        <v>2.9853376224535246</v>
      </c>
      <c r="S292" s="27">
        <f t="shared" si="265"/>
        <v>683642.31554185716</v>
      </c>
      <c r="T292" s="27">
        <f t="shared" si="279"/>
        <v>2690.7565568641439</v>
      </c>
      <c r="U292" s="27">
        <f t="shared" si="285"/>
        <v>285839.04318055412</v>
      </c>
      <c r="V292" s="7">
        <f>-SUM(T$24:T292)/T$23</f>
        <v>23.958959291610778</v>
      </c>
      <c r="W292" s="27">
        <f t="shared" si="266"/>
        <v>0</v>
      </c>
      <c r="X292" s="27">
        <f t="shared" si="286"/>
        <v>185492.77445109957</v>
      </c>
      <c r="Y292" s="7">
        <f>-SUM(W$24:W292)/W$23</f>
        <v>15.899018028200768</v>
      </c>
      <c r="Z292" s="29"/>
      <c r="AA292" s="27">
        <f t="shared" si="287"/>
        <v>976.89671832809768</v>
      </c>
      <c r="AB292" s="27">
        <f t="shared" si="288"/>
        <v>229.61805394763641</v>
      </c>
      <c r="AC292" s="27">
        <f t="shared" si="289"/>
        <v>747.27866438046135</v>
      </c>
      <c r="AD292" s="27">
        <f t="shared" si="290"/>
        <v>77978.911260523251</v>
      </c>
      <c r="AE292" s="27">
        <f t="shared" si="291"/>
        <v>151021.08873947666</v>
      </c>
      <c r="AF292" s="27">
        <f t="shared" si="292"/>
        <v>605663.40428133379</v>
      </c>
      <c r="AG292" s="27">
        <f t="shared" si="293"/>
        <v>0</v>
      </c>
      <c r="AH292" s="27">
        <f t="shared" si="294"/>
        <v>131.82725923289632</v>
      </c>
      <c r="AI292" s="27">
        <f t="shared" si="295"/>
        <v>395.48177769868897</v>
      </c>
      <c r="AJ292" s="27">
        <f t="shared" si="296"/>
        <v>237.28906661921337</v>
      </c>
      <c r="AK292" s="27">
        <f t="shared" si="297"/>
        <v>105.46180738631705</v>
      </c>
      <c r="AL292" s="7">
        <f t="shared" si="298"/>
        <v>1.7393753692162066</v>
      </c>
      <c r="AM292" s="27">
        <f t="shared" si="328"/>
        <v>870.05991093711577</v>
      </c>
      <c r="AN292" s="7">
        <f t="shared" si="299"/>
        <v>2.9853376224535246</v>
      </c>
      <c r="AO292" s="27">
        <f t="shared" si="300"/>
        <v>4776.5401959256396</v>
      </c>
      <c r="AP292" s="27">
        <f t="shared" si="301"/>
        <v>4537.7131861293574</v>
      </c>
      <c r="AQ292" s="7">
        <f t="shared" si="302"/>
        <v>2.9853376224535246</v>
      </c>
      <c r="AR292" s="27">
        <f t="shared" si="303"/>
        <v>683642.31554185716</v>
      </c>
      <c r="AS292" s="27">
        <f t="shared" si="304"/>
        <v>2690.7565568641439</v>
      </c>
      <c r="AT292" s="27">
        <f t="shared" si="305"/>
        <v>285839.04318055412</v>
      </c>
      <c r="AU292" s="7">
        <f>-SUM(AS$24:AS292)/AS$23</f>
        <v>23.958959291610778</v>
      </c>
      <c r="AV292" s="27">
        <f t="shared" si="280"/>
        <v>0</v>
      </c>
      <c r="AW292" s="27">
        <f t="shared" si="306"/>
        <v>185492.77445109957</v>
      </c>
      <c r="AX292" s="7">
        <f>-SUM(AV$24:AV292)/AV$23</f>
        <v>15.899018028200768</v>
      </c>
      <c r="AY292" s="28"/>
      <c r="AZ292" s="27">
        <f t="shared" si="307"/>
        <v>976.89671832809768</v>
      </c>
      <c r="BA292" s="27">
        <f t="shared" si="308"/>
        <v>229.61805394763641</v>
      </c>
      <c r="BB292" s="27">
        <f t="shared" si="309"/>
        <v>747.27866438046135</v>
      </c>
      <c r="BC292" s="27">
        <f t="shared" si="310"/>
        <v>77978.911260523251</v>
      </c>
      <c r="BD292" s="27">
        <f t="shared" si="311"/>
        <v>151021.08873947666</v>
      </c>
      <c r="BE292" s="27">
        <f t="shared" si="312"/>
        <v>605663.40428133379</v>
      </c>
      <c r="BF292" s="27">
        <f t="shared" si="313"/>
        <v>0</v>
      </c>
      <c r="BG292" s="27">
        <f t="shared" si="314"/>
        <v>131.82725923289632</v>
      </c>
      <c r="BH292" s="27">
        <f t="shared" si="315"/>
        <v>395.48177769868897</v>
      </c>
      <c r="BI292" s="27">
        <f t="shared" si="316"/>
        <v>237.28906661921337</v>
      </c>
      <c r="BJ292" s="27">
        <f t="shared" si="317"/>
        <v>105.46180738631705</v>
      </c>
      <c r="BK292" s="7">
        <f t="shared" si="318"/>
        <v>1.7393753692162066</v>
      </c>
      <c r="BL292" s="27">
        <f t="shared" si="329"/>
        <v>870.05991093711577</v>
      </c>
      <c r="BM292" s="7">
        <f t="shared" si="319"/>
        <v>2.9853376224535246</v>
      </c>
      <c r="BN292" s="27">
        <f t="shared" si="320"/>
        <v>4776.5401959256396</v>
      </c>
      <c r="BO292" s="27">
        <f t="shared" si="321"/>
        <v>4537.7131861293574</v>
      </c>
      <c r="BP292" s="7">
        <f t="shared" si="322"/>
        <v>2.9853376224535246</v>
      </c>
      <c r="BQ292" s="27">
        <f t="shared" si="323"/>
        <v>683642.31554185716</v>
      </c>
      <c r="BR292" s="27">
        <f t="shared" si="324"/>
        <v>2690.7565568641439</v>
      </c>
      <c r="BS292" s="27">
        <f t="shared" si="325"/>
        <v>285839.04318055412</v>
      </c>
      <c r="BT292" s="7">
        <f>-SUM(BR$24:BR292)/BR$23</f>
        <v>23.958959291610778</v>
      </c>
      <c r="BU292" s="27">
        <f t="shared" si="281"/>
        <v>0</v>
      </c>
      <c r="BV292" s="27">
        <f t="shared" si="326"/>
        <v>185492.77445109957</v>
      </c>
      <c r="BW292" s="7">
        <f>-SUM(BU$24:BU292)/BU$23</f>
        <v>15.899018028200768</v>
      </c>
      <c r="BX292" s="14"/>
      <c r="BY292" s="3"/>
      <c r="BZ292" s="3"/>
      <c r="CA292" s="3"/>
      <c r="CB292" s="3"/>
      <c r="CC292" s="3"/>
      <c r="CD292" s="3"/>
      <c r="CE292" s="3"/>
      <c r="CF292" s="3"/>
      <c r="CG292" s="3"/>
      <c r="CH292" s="3"/>
      <c r="CI292" s="3"/>
      <c r="CJ292" s="3"/>
      <c r="CK292" s="3"/>
      <c r="CL292" s="3"/>
      <c r="CM292" s="3"/>
      <c r="CN292" s="3"/>
      <c r="CO292" s="3"/>
    </row>
    <row r="293" spans="1:93" x14ac:dyDescent="0.25">
      <c r="A293" s="23">
        <v>270</v>
      </c>
      <c r="B293" s="27">
        <f t="shared" si="267"/>
        <v>976.89671832809768</v>
      </c>
      <c r="C293" s="27">
        <f t="shared" si="268"/>
        <v>227.43849117652675</v>
      </c>
      <c r="D293" s="27">
        <f t="shared" si="269"/>
        <v>749.45822715157101</v>
      </c>
      <c r="E293" s="27">
        <f t="shared" si="282"/>
        <v>77229.453033371683</v>
      </c>
      <c r="F293" s="27">
        <f t="shared" si="283"/>
        <v>151770.54696662823</v>
      </c>
      <c r="G293" s="27">
        <f t="shared" si="264"/>
        <v>609198.10592574277</v>
      </c>
      <c r="H293" s="27">
        <f t="shared" si="284"/>
        <v>0</v>
      </c>
      <c r="I293" s="27">
        <f t="shared" si="270"/>
        <v>132.0988018028182</v>
      </c>
      <c r="J293" s="27">
        <f t="shared" si="271"/>
        <v>396.29640540845458</v>
      </c>
      <c r="K293" s="27">
        <f t="shared" si="272"/>
        <v>237.77784324507277</v>
      </c>
      <c r="L293" s="27">
        <f t="shared" si="273"/>
        <v>105.67904144225456</v>
      </c>
      <c r="M293" s="7">
        <f t="shared" si="274"/>
        <v>1.7429581976885893</v>
      </c>
      <c r="N293" s="27">
        <f t="shared" si="327"/>
        <v>871.85209189860007</v>
      </c>
      <c r="O293" s="7">
        <f t="shared" si="275"/>
        <v>2.9975002574633827</v>
      </c>
      <c r="P293" s="27">
        <f t="shared" si="276"/>
        <v>4796.0004119414125</v>
      </c>
      <c r="Q293" s="27">
        <f t="shared" si="277"/>
        <v>4556.2003913443414</v>
      </c>
      <c r="R293" s="7">
        <f t="shared" si="278"/>
        <v>2.9975002574633827</v>
      </c>
      <c r="S293" s="27">
        <f t="shared" si="265"/>
        <v>686427.5589591146</v>
      </c>
      <c r="T293" s="27">
        <f t="shared" si="279"/>
        <v>2707.4515811176434</v>
      </c>
      <c r="U293" s="27">
        <f t="shared" si="285"/>
        <v>288546.49476167175</v>
      </c>
      <c r="V293" s="7">
        <f>-SUM(T$24:T293)/T$23</f>
        <v>24.176425282061992</v>
      </c>
      <c r="W293" s="27">
        <f t="shared" si="266"/>
        <v>0</v>
      </c>
      <c r="X293" s="27">
        <f t="shared" si="286"/>
        <v>185492.77445109957</v>
      </c>
      <c r="Y293" s="7">
        <f>-SUM(W$24:W293)/W$23</f>
        <v>15.899018028200768</v>
      </c>
      <c r="Z293" s="29"/>
      <c r="AA293" s="27">
        <f t="shared" si="287"/>
        <v>976.89671832809768</v>
      </c>
      <c r="AB293" s="27">
        <f t="shared" si="288"/>
        <v>227.43849117652675</v>
      </c>
      <c r="AC293" s="27">
        <f t="shared" si="289"/>
        <v>749.45822715157101</v>
      </c>
      <c r="AD293" s="27">
        <f t="shared" si="290"/>
        <v>77229.453033371683</v>
      </c>
      <c r="AE293" s="27">
        <f t="shared" si="291"/>
        <v>151770.54696662823</v>
      </c>
      <c r="AF293" s="27">
        <f t="shared" si="292"/>
        <v>609198.10592574277</v>
      </c>
      <c r="AG293" s="27">
        <f t="shared" si="293"/>
        <v>0</v>
      </c>
      <c r="AH293" s="27">
        <f t="shared" si="294"/>
        <v>132.0988018028182</v>
      </c>
      <c r="AI293" s="27">
        <f t="shared" si="295"/>
        <v>396.29640540845458</v>
      </c>
      <c r="AJ293" s="27">
        <f t="shared" si="296"/>
        <v>237.77784324507277</v>
      </c>
      <c r="AK293" s="27">
        <f t="shared" si="297"/>
        <v>105.67904144225456</v>
      </c>
      <c r="AL293" s="7">
        <f t="shared" si="298"/>
        <v>1.7429581976885893</v>
      </c>
      <c r="AM293" s="27">
        <f t="shared" si="328"/>
        <v>871.85209189860007</v>
      </c>
      <c r="AN293" s="7">
        <f t="shared" si="299"/>
        <v>2.9975002574633827</v>
      </c>
      <c r="AO293" s="27">
        <f t="shared" si="300"/>
        <v>4796.0004119414125</v>
      </c>
      <c r="AP293" s="27">
        <f t="shared" si="301"/>
        <v>4556.2003913443414</v>
      </c>
      <c r="AQ293" s="7">
        <f t="shared" si="302"/>
        <v>2.9975002574633827</v>
      </c>
      <c r="AR293" s="27">
        <f t="shared" si="303"/>
        <v>686427.5589591146</v>
      </c>
      <c r="AS293" s="27">
        <f t="shared" si="304"/>
        <v>2707.4515811176434</v>
      </c>
      <c r="AT293" s="27">
        <f t="shared" si="305"/>
        <v>288546.49476167175</v>
      </c>
      <c r="AU293" s="7">
        <f>-SUM(AS$24:AS293)/AS$23</f>
        <v>24.176425282061992</v>
      </c>
      <c r="AV293" s="27">
        <f t="shared" si="280"/>
        <v>0</v>
      </c>
      <c r="AW293" s="27">
        <f t="shared" si="306"/>
        <v>185492.77445109957</v>
      </c>
      <c r="AX293" s="7">
        <f>-SUM(AV$24:AV293)/AV$23</f>
        <v>15.899018028200768</v>
      </c>
      <c r="AY293" s="28"/>
      <c r="AZ293" s="27">
        <f t="shared" si="307"/>
        <v>976.89671832809768</v>
      </c>
      <c r="BA293" s="27">
        <f t="shared" si="308"/>
        <v>227.43849117652675</v>
      </c>
      <c r="BB293" s="27">
        <f t="shared" si="309"/>
        <v>749.45822715157101</v>
      </c>
      <c r="BC293" s="27">
        <f t="shared" si="310"/>
        <v>77229.453033371683</v>
      </c>
      <c r="BD293" s="27">
        <f t="shared" si="311"/>
        <v>151770.54696662823</v>
      </c>
      <c r="BE293" s="27">
        <f t="shared" si="312"/>
        <v>609198.10592574277</v>
      </c>
      <c r="BF293" s="27">
        <f t="shared" si="313"/>
        <v>0</v>
      </c>
      <c r="BG293" s="27">
        <f t="shared" si="314"/>
        <v>132.0988018028182</v>
      </c>
      <c r="BH293" s="27">
        <f t="shared" si="315"/>
        <v>396.29640540845458</v>
      </c>
      <c r="BI293" s="27">
        <f t="shared" si="316"/>
        <v>237.77784324507277</v>
      </c>
      <c r="BJ293" s="27">
        <f t="shared" si="317"/>
        <v>105.67904144225456</v>
      </c>
      <c r="BK293" s="7">
        <f t="shared" si="318"/>
        <v>1.7429581976885893</v>
      </c>
      <c r="BL293" s="27">
        <f t="shared" si="329"/>
        <v>871.85209189860007</v>
      </c>
      <c r="BM293" s="7">
        <f t="shared" si="319"/>
        <v>2.9975002574633827</v>
      </c>
      <c r="BN293" s="27">
        <f t="shared" si="320"/>
        <v>4796.0004119414125</v>
      </c>
      <c r="BO293" s="27">
        <f t="shared" si="321"/>
        <v>4556.2003913443414</v>
      </c>
      <c r="BP293" s="7">
        <f t="shared" si="322"/>
        <v>2.9975002574633827</v>
      </c>
      <c r="BQ293" s="27">
        <f t="shared" si="323"/>
        <v>686427.5589591146</v>
      </c>
      <c r="BR293" s="27">
        <f t="shared" si="324"/>
        <v>2707.4515811176434</v>
      </c>
      <c r="BS293" s="27">
        <f t="shared" si="325"/>
        <v>288546.49476167175</v>
      </c>
      <c r="BT293" s="7">
        <f>-SUM(BR$24:BR293)/BR$23</f>
        <v>24.176425282061992</v>
      </c>
      <c r="BU293" s="27">
        <f t="shared" si="281"/>
        <v>0</v>
      </c>
      <c r="BV293" s="27">
        <f t="shared" si="326"/>
        <v>185492.77445109957</v>
      </c>
      <c r="BW293" s="7">
        <f>-SUM(BU$24:BU293)/BU$23</f>
        <v>15.899018028200768</v>
      </c>
      <c r="BX293" s="14"/>
      <c r="BY293" s="3"/>
      <c r="BZ293" s="3"/>
      <c r="CA293" s="3"/>
      <c r="CB293" s="3"/>
      <c r="CC293" s="3"/>
      <c r="CD293" s="3"/>
      <c r="CE293" s="3"/>
      <c r="CF293" s="3"/>
      <c r="CG293" s="3"/>
      <c r="CH293" s="3"/>
      <c r="CI293" s="3"/>
      <c r="CJ293" s="3"/>
      <c r="CK293" s="3"/>
      <c r="CL293" s="3"/>
      <c r="CM293" s="3"/>
      <c r="CN293" s="3"/>
      <c r="CO293" s="3"/>
    </row>
    <row r="294" spans="1:93" x14ac:dyDescent="0.25">
      <c r="A294" s="23">
        <v>271</v>
      </c>
      <c r="B294" s="27">
        <f t="shared" si="267"/>
        <v>976.89671832809768</v>
      </c>
      <c r="C294" s="27">
        <f t="shared" si="268"/>
        <v>225.25257134733468</v>
      </c>
      <c r="D294" s="27">
        <f t="shared" si="269"/>
        <v>751.64414698076303</v>
      </c>
      <c r="E294" s="27">
        <f t="shared" si="282"/>
        <v>76477.808886390922</v>
      </c>
      <c r="F294" s="27">
        <f t="shared" si="283"/>
        <v>152522.19111360901</v>
      </c>
      <c r="G294" s="27">
        <f t="shared" si="264"/>
        <v>612746.34091643058</v>
      </c>
      <c r="H294" s="27">
        <f t="shared" si="284"/>
        <v>0</v>
      </c>
      <c r="I294" s="27">
        <f t="shared" si="270"/>
        <v>132.3709037059744</v>
      </c>
      <c r="J294" s="27">
        <f t="shared" si="271"/>
        <v>397.11271111792325</v>
      </c>
      <c r="K294" s="27">
        <f t="shared" si="272"/>
        <v>238.26762667075394</v>
      </c>
      <c r="L294" s="27">
        <f t="shared" si="273"/>
        <v>105.89672296477953</v>
      </c>
      <c r="M294" s="7">
        <f t="shared" si="274"/>
        <v>1.7465484062010079</v>
      </c>
      <c r="N294" s="27">
        <f t="shared" si="327"/>
        <v>873.64796445943114</v>
      </c>
      <c r="O294" s="7">
        <f t="shared" si="275"/>
        <v>3.0097124445538062</v>
      </c>
      <c r="P294" s="27">
        <f t="shared" si="276"/>
        <v>4815.5399112860896</v>
      </c>
      <c r="Q294" s="27">
        <f t="shared" si="277"/>
        <v>4574.7629157217852</v>
      </c>
      <c r="R294" s="7">
        <f t="shared" si="278"/>
        <v>3.0097124445538062</v>
      </c>
      <c r="S294" s="27">
        <f t="shared" si="265"/>
        <v>689224.14980282157</v>
      </c>
      <c r="T294" s="27">
        <f t="shared" si="279"/>
        <v>2724.2182329342568</v>
      </c>
      <c r="U294" s="27">
        <f t="shared" si="285"/>
        <v>291270.712994606</v>
      </c>
      <c r="V294" s="7">
        <f>-SUM(T$24:T294)/T$23</f>
        <v>24.395237991534625</v>
      </c>
      <c r="W294" s="27">
        <f t="shared" si="266"/>
        <v>0</v>
      </c>
      <c r="X294" s="27">
        <f t="shared" si="286"/>
        <v>185492.77445109957</v>
      </c>
      <c r="Y294" s="7">
        <f>-SUM(W$24:W294)/W$23</f>
        <v>15.899018028200768</v>
      </c>
      <c r="Z294" s="29"/>
      <c r="AA294" s="27">
        <f t="shared" si="287"/>
        <v>976.89671832809768</v>
      </c>
      <c r="AB294" s="27">
        <f t="shared" si="288"/>
        <v>225.25257134733468</v>
      </c>
      <c r="AC294" s="27">
        <f t="shared" si="289"/>
        <v>751.64414698076303</v>
      </c>
      <c r="AD294" s="27">
        <f t="shared" si="290"/>
        <v>76477.808886390922</v>
      </c>
      <c r="AE294" s="27">
        <f t="shared" si="291"/>
        <v>152522.19111360901</v>
      </c>
      <c r="AF294" s="27">
        <f t="shared" si="292"/>
        <v>612746.34091643058</v>
      </c>
      <c r="AG294" s="27">
        <f t="shared" si="293"/>
        <v>0</v>
      </c>
      <c r="AH294" s="27">
        <f t="shared" si="294"/>
        <v>132.3709037059744</v>
      </c>
      <c r="AI294" s="27">
        <f t="shared" si="295"/>
        <v>397.11271111792325</v>
      </c>
      <c r="AJ294" s="27">
        <f t="shared" si="296"/>
        <v>238.26762667075394</v>
      </c>
      <c r="AK294" s="27">
        <f t="shared" si="297"/>
        <v>105.89672296477953</v>
      </c>
      <c r="AL294" s="7">
        <f t="shared" si="298"/>
        <v>1.7465484062010079</v>
      </c>
      <c r="AM294" s="27">
        <f t="shared" si="328"/>
        <v>873.64796445943114</v>
      </c>
      <c r="AN294" s="7">
        <f t="shared" si="299"/>
        <v>3.0097124445538062</v>
      </c>
      <c r="AO294" s="27">
        <f t="shared" si="300"/>
        <v>4815.5399112860896</v>
      </c>
      <c r="AP294" s="27">
        <f t="shared" si="301"/>
        <v>4574.7629157217852</v>
      </c>
      <c r="AQ294" s="7">
        <f t="shared" si="302"/>
        <v>3.0097124445538062</v>
      </c>
      <c r="AR294" s="27">
        <f t="shared" si="303"/>
        <v>689224.14980282157</v>
      </c>
      <c r="AS294" s="27">
        <f t="shared" si="304"/>
        <v>2724.2182329342568</v>
      </c>
      <c r="AT294" s="27">
        <f t="shared" si="305"/>
        <v>291270.712994606</v>
      </c>
      <c r="AU294" s="7">
        <f>-SUM(AS$24:AS294)/AS$23</f>
        <v>24.395237991534625</v>
      </c>
      <c r="AV294" s="27">
        <f t="shared" si="280"/>
        <v>0</v>
      </c>
      <c r="AW294" s="27">
        <f t="shared" si="306"/>
        <v>185492.77445109957</v>
      </c>
      <c r="AX294" s="7">
        <f>-SUM(AV$24:AV294)/AV$23</f>
        <v>15.899018028200768</v>
      </c>
      <c r="AY294" s="28"/>
      <c r="AZ294" s="27">
        <f t="shared" si="307"/>
        <v>976.89671832809768</v>
      </c>
      <c r="BA294" s="27">
        <f t="shared" si="308"/>
        <v>225.25257134733468</v>
      </c>
      <c r="BB294" s="27">
        <f t="shared" si="309"/>
        <v>751.64414698076303</v>
      </c>
      <c r="BC294" s="27">
        <f t="shared" si="310"/>
        <v>76477.808886390922</v>
      </c>
      <c r="BD294" s="27">
        <f t="shared" si="311"/>
        <v>152522.19111360901</v>
      </c>
      <c r="BE294" s="27">
        <f t="shared" si="312"/>
        <v>612746.34091643058</v>
      </c>
      <c r="BF294" s="27">
        <f t="shared" si="313"/>
        <v>0</v>
      </c>
      <c r="BG294" s="27">
        <f t="shared" si="314"/>
        <v>132.3709037059744</v>
      </c>
      <c r="BH294" s="27">
        <f t="shared" si="315"/>
        <v>397.11271111792325</v>
      </c>
      <c r="BI294" s="27">
        <f t="shared" si="316"/>
        <v>238.26762667075394</v>
      </c>
      <c r="BJ294" s="27">
        <f t="shared" si="317"/>
        <v>105.89672296477953</v>
      </c>
      <c r="BK294" s="7">
        <f t="shared" si="318"/>
        <v>1.7465484062010079</v>
      </c>
      <c r="BL294" s="27">
        <f t="shared" si="329"/>
        <v>873.64796445943114</v>
      </c>
      <c r="BM294" s="7">
        <f t="shared" si="319"/>
        <v>3.0097124445538062</v>
      </c>
      <c r="BN294" s="27">
        <f t="shared" si="320"/>
        <v>4815.5399112860896</v>
      </c>
      <c r="BO294" s="27">
        <f t="shared" si="321"/>
        <v>4574.7629157217852</v>
      </c>
      <c r="BP294" s="7">
        <f t="shared" si="322"/>
        <v>3.0097124445538062</v>
      </c>
      <c r="BQ294" s="27">
        <f t="shared" si="323"/>
        <v>689224.14980282157</v>
      </c>
      <c r="BR294" s="27">
        <f t="shared" si="324"/>
        <v>2724.2182329342568</v>
      </c>
      <c r="BS294" s="27">
        <f t="shared" si="325"/>
        <v>291270.712994606</v>
      </c>
      <c r="BT294" s="7">
        <f>-SUM(BR$24:BR294)/BR$23</f>
        <v>24.395237991534625</v>
      </c>
      <c r="BU294" s="27">
        <f t="shared" si="281"/>
        <v>0</v>
      </c>
      <c r="BV294" s="27">
        <f t="shared" si="326"/>
        <v>185492.77445109957</v>
      </c>
      <c r="BW294" s="7">
        <f>-SUM(BU$24:BU294)/BU$23</f>
        <v>15.899018028200768</v>
      </c>
      <c r="BX294" s="14"/>
      <c r="BY294" s="3"/>
      <c r="BZ294" s="3"/>
      <c r="CA294" s="3"/>
      <c r="CB294" s="3"/>
      <c r="CC294" s="3"/>
      <c r="CD294" s="3"/>
      <c r="CE294" s="3"/>
      <c r="CF294" s="3"/>
      <c r="CG294" s="3"/>
      <c r="CH294" s="3"/>
      <c r="CI294" s="3"/>
      <c r="CJ294" s="3"/>
      <c r="CK294" s="3"/>
      <c r="CL294" s="3"/>
      <c r="CM294" s="3"/>
      <c r="CN294" s="3"/>
      <c r="CO294" s="3"/>
    </row>
    <row r="295" spans="1:93" x14ac:dyDescent="0.25">
      <c r="A295" s="23">
        <v>272</v>
      </c>
      <c r="B295" s="27">
        <f t="shared" si="267"/>
        <v>976.89671832809768</v>
      </c>
      <c r="C295" s="27">
        <f t="shared" si="268"/>
        <v>223.0602759186408</v>
      </c>
      <c r="D295" s="27">
        <f t="shared" si="269"/>
        <v>753.83644240945694</v>
      </c>
      <c r="E295" s="27">
        <f t="shared" si="282"/>
        <v>75723.97244398146</v>
      </c>
      <c r="F295" s="27">
        <f t="shared" si="283"/>
        <v>153276.02755601847</v>
      </c>
      <c r="G295" s="27">
        <f t="shared" si="264"/>
        <v>616308.16185981664</v>
      </c>
      <c r="H295" s="27">
        <f t="shared" si="284"/>
        <v>0</v>
      </c>
      <c r="I295" s="27">
        <f t="shared" si="270"/>
        <v>132.64356609449982</v>
      </c>
      <c r="J295" s="27">
        <f t="shared" si="271"/>
        <v>397.93069828349951</v>
      </c>
      <c r="K295" s="27">
        <f t="shared" si="272"/>
        <v>238.75841897009971</v>
      </c>
      <c r="L295" s="27">
        <f t="shared" si="273"/>
        <v>106.11485287559985</v>
      </c>
      <c r="M295" s="7">
        <f t="shared" si="274"/>
        <v>1.7501460099551367</v>
      </c>
      <c r="N295" s="27">
        <f t="shared" si="327"/>
        <v>875.44753622369876</v>
      </c>
      <c r="O295" s="7">
        <f t="shared" si="275"/>
        <v>3.0219743856061054</v>
      </c>
      <c r="P295" s="27">
        <f t="shared" si="276"/>
        <v>4835.1590169697683</v>
      </c>
      <c r="Q295" s="27">
        <f t="shared" si="277"/>
        <v>4593.4010661212797</v>
      </c>
      <c r="R295" s="7">
        <f t="shared" si="278"/>
        <v>3.0219743856061054</v>
      </c>
      <c r="S295" s="27">
        <f t="shared" si="265"/>
        <v>692032.1343037982</v>
      </c>
      <c r="T295" s="27">
        <f t="shared" si="279"/>
        <v>2741.0568115694832</v>
      </c>
      <c r="U295" s="27">
        <f t="shared" si="285"/>
        <v>294011.76980617549</v>
      </c>
      <c r="V295" s="7">
        <f>-SUM(T$24:T295)/T$23</f>
        <v>24.615403197283175</v>
      </c>
      <c r="W295" s="27">
        <f t="shared" si="266"/>
        <v>0</v>
      </c>
      <c r="X295" s="27">
        <f t="shared" si="286"/>
        <v>185492.77445109957</v>
      </c>
      <c r="Y295" s="7">
        <f>-SUM(W$24:W295)/W$23</f>
        <v>15.899018028200768</v>
      </c>
      <c r="Z295" s="29"/>
      <c r="AA295" s="27">
        <f t="shared" si="287"/>
        <v>976.89671832809768</v>
      </c>
      <c r="AB295" s="27">
        <f t="shared" si="288"/>
        <v>223.0602759186408</v>
      </c>
      <c r="AC295" s="27">
        <f t="shared" si="289"/>
        <v>753.83644240945694</v>
      </c>
      <c r="AD295" s="27">
        <f t="shared" si="290"/>
        <v>75723.97244398146</v>
      </c>
      <c r="AE295" s="27">
        <f t="shared" si="291"/>
        <v>153276.02755601847</v>
      </c>
      <c r="AF295" s="27">
        <f t="shared" si="292"/>
        <v>616308.16185981664</v>
      </c>
      <c r="AG295" s="27">
        <f t="shared" si="293"/>
        <v>0</v>
      </c>
      <c r="AH295" s="27">
        <f t="shared" si="294"/>
        <v>132.64356609449982</v>
      </c>
      <c r="AI295" s="27">
        <f t="shared" si="295"/>
        <v>397.93069828349951</v>
      </c>
      <c r="AJ295" s="27">
        <f t="shared" si="296"/>
        <v>238.75841897009971</v>
      </c>
      <c r="AK295" s="27">
        <f t="shared" si="297"/>
        <v>106.11485287559985</v>
      </c>
      <c r="AL295" s="7">
        <f t="shared" si="298"/>
        <v>1.7501460099551367</v>
      </c>
      <c r="AM295" s="27">
        <f t="shared" si="328"/>
        <v>875.44753622369876</v>
      </c>
      <c r="AN295" s="7">
        <f t="shared" si="299"/>
        <v>3.0219743856061054</v>
      </c>
      <c r="AO295" s="27">
        <f t="shared" si="300"/>
        <v>4835.1590169697683</v>
      </c>
      <c r="AP295" s="27">
        <f t="shared" si="301"/>
        <v>4593.4010661212797</v>
      </c>
      <c r="AQ295" s="7">
        <f t="shared" si="302"/>
        <v>3.0219743856061054</v>
      </c>
      <c r="AR295" s="27">
        <f t="shared" si="303"/>
        <v>692032.1343037982</v>
      </c>
      <c r="AS295" s="27">
        <f t="shared" si="304"/>
        <v>2741.0568115694832</v>
      </c>
      <c r="AT295" s="27">
        <f t="shared" si="305"/>
        <v>294011.76980617549</v>
      </c>
      <c r="AU295" s="7">
        <f>-SUM(AS$24:AS295)/AS$23</f>
        <v>24.615403197283175</v>
      </c>
      <c r="AV295" s="27">
        <f t="shared" si="280"/>
        <v>0</v>
      </c>
      <c r="AW295" s="27">
        <f t="shared" si="306"/>
        <v>185492.77445109957</v>
      </c>
      <c r="AX295" s="7">
        <f>-SUM(AV$24:AV295)/AV$23</f>
        <v>15.899018028200768</v>
      </c>
      <c r="AY295" s="28"/>
      <c r="AZ295" s="27">
        <f t="shared" si="307"/>
        <v>976.89671832809768</v>
      </c>
      <c r="BA295" s="27">
        <f t="shared" si="308"/>
        <v>223.0602759186408</v>
      </c>
      <c r="BB295" s="27">
        <f t="shared" si="309"/>
        <v>753.83644240945694</v>
      </c>
      <c r="BC295" s="27">
        <f t="shared" si="310"/>
        <v>75723.97244398146</v>
      </c>
      <c r="BD295" s="27">
        <f t="shared" si="311"/>
        <v>153276.02755601847</v>
      </c>
      <c r="BE295" s="27">
        <f t="shared" si="312"/>
        <v>616308.16185981664</v>
      </c>
      <c r="BF295" s="27">
        <f t="shared" si="313"/>
        <v>0</v>
      </c>
      <c r="BG295" s="27">
        <f t="shared" si="314"/>
        <v>132.64356609449982</v>
      </c>
      <c r="BH295" s="27">
        <f t="shared" si="315"/>
        <v>397.93069828349951</v>
      </c>
      <c r="BI295" s="27">
        <f t="shared" si="316"/>
        <v>238.75841897009971</v>
      </c>
      <c r="BJ295" s="27">
        <f t="shared" si="317"/>
        <v>106.11485287559985</v>
      </c>
      <c r="BK295" s="7">
        <f t="shared" si="318"/>
        <v>1.7501460099551367</v>
      </c>
      <c r="BL295" s="27">
        <f t="shared" si="329"/>
        <v>875.44753622369876</v>
      </c>
      <c r="BM295" s="7">
        <f t="shared" si="319"/>
        <v>3.0219743856061054</v>
      </c>
      <c r="BN295" s="27">
        <f t="shared" si="320"/>
        <v>4835.1590169697683</v>
      </c>
      <c r="BO295" s="27">
        <f t="shared" si="321"/>
        <v>4593.4010661212797</v>
      </c>
      <c r="BP295" s="7">
        <f t="shared" si="322"/>
        <v>3.0219743856061054</v>
      </c>
      <c r="BQ295" s="27">
        <f t="shared" si="323"/>
        <v>692032.1343037982</v>
      </c>
      <c r="BR295" s="27">
        <f t="shared" si="324"/>
        <v>2741.0568115694832</v>
      </c>
      <c r="BS295" s="27">
        <f t="shared" si="325"/>
        <v>294011.76980617549</v>
      </c>
      <c r="BT295" s="7">
        <f>-SUM(BR$24:BR295)/BR$23</f>
        <v>24.615403197283175</v>
      </c>
      <c r="BU295" s="27">
        <f t="shared" si="281"/>
        <v>0</v>
      </c>
      <c r="BV295" s="27">
        <f t="shared" si="326"/>
        <v>185492.77445109957</v>
      </c>
      <c r="BW295" s="7">
        <f>-SUM(BU$24:BU295)/BU$23</f>
        <v>15.899018028200768</v>
      </c>
      <c r="BX295" s="14"/>
      <c r="BY295" s="3"/>
      <c r="BZ295" s="3"/>
      <c r="CA295" s="3"/>
      <c r="CB295" s="3"/>
      <c r="CC295" s="3"/>
      <c r="CD295" s="3"/>
      <c r="CE295" s="3"/>
      <c r="CF295" s="3"/>
      <c r="CG295" s="3"/>
      <c r="CH295" s="3"/>
      <c r="CI295" s="3"/>
      <c r="CJ295" s="3"/>
      <c r="CK295" s="3"/>
      <c r="CL295" s="3"/>
      <c r="CM295" s="3"/>
      <c r="CN295" s="3"/>
      <c r="CO295" s="3"/>
    </row>
    <row r="296" spans="1:93" x14ac:dyDescent="0.25">
      <c r="A296" s="23">
        <v>273</v>
      </c>
      <c r="B296" s="27">
        <f t="shared" si="267"/>
        <v>976.89671832809768</v>
      </c>
      <c r="C296" s="27">
        <f t="shared" si="268"/>
        <v>220.86158629494653</v>
      </c>
      <c r="D296" s="27">
        <f t="shared" si="269"/>
        <v>756.03513203315129</v>
      </c>
      <c r="E296" s="27">
        <f t="shared" si="282"/>
        <v>74967.937311948306</v>
      </c>
      <c r="F296" s="27">
        <f t="shared" si="283"/>
        <v>154032.06268805161</v>
      </c>
      <c r="G296" s="27">
        <f t="shared" si="264"/>
        <v>619883.62156926584</v>
      </c>
      <c r="H296" s="27">
        <f t="shared" si="284"/>
        <v>0</v>
      </c>
      <c r="I296" s="27">
        <f t="shared" si="270"/>
        <v>132.91679012290257</v>
      </c>
      <c r="J296" s="27">
        <f t="shared" si="271"/>
        <v>398.75037036870771</v>
      </c>
      <c r="K296" s="27">
        <f t="shared" si="272"/>
        <v>239.25022222122462</v>
      </c>
      <c r="L296" s="27">
        <f t="shared" si="273"/>
        <v>106.33343209832205</v>
      </c>
      <c r="M296" s="7">
        <f t="shared" si="274"/>
        <v>1.7537510241839629</v>
      </c>
      <c r="N296" s="27">
        <f t="shared" si="327"/>
        <v>877.25081481115694</v>
      </c>
      <c r="O296" s="7">
        <f t="shared" si="275"/>
        <v>3.0342862833240796</v>
      </c>
      <c r="P296" s="27">
        <f t="shared" si="276"/>
        <v>4854.8580533185277</v>
      </c>
      <c r="Q296" s="27">
        <f t="shared" si="277"/>
        <v>4612.1151506526012</v>
      </c>
      <c r="R296" s="7">
        <f t="shared" si="278"/>
        <v>3.0342862833240796</v>
      </c>
      <c r="S296" s="27">
        <f t="shared" si="265"/>
        <v>694851.55888121424</v>
      </c>
      <c r="T296" s="27">
        <f t="shared" si="279"/>
        <v>2757.9676175133463</v>
      </c>
      <c r="U296" s="27">
        <f t="shared" si="285"/>
        <v>296769.73742368881</v>
      </c>
      <c r="V296" s="7">
        <f>-SUM(T$24:T296)/T$23</f>
        <v>24.836926700697902</v>
      </c>
      <c r="W296" s="27">
        <f t="shared" si="266"/>
        <v>0</v>
      </c>
      <c r="X296" s="27">
        <f t="shared" si="286"/>
        <v>185492.77445109957</v>
      </c>
      <c r="Y296" s="7">
        <f>-SUM(W$24:W296)/W$23</f>
        <v>15.899018028200768</v>
      </c>
      <c r="Z296" s="29"/>
      <c r="AA296" s="27">
        <f t="shared" si="287"/>
        <v>976.89671832809768</v>
      </c>
      <c r="AB296" s="27">
        <f t="shared" si="288"/>
        <v>220.86158629494653</v>
      </c>
      <c r="AC296" s="27">
        <f t="shared" si="289"/>
        <v>756.03513203315129</v>
      </c>
      <c r="AD296" s="27">
        <f t="shared" si="290"/>
        <v>74967.937311948306</v>
      </c>
      <c r="AE296" s="27">
        <f t="shared" si="291"/>
        <v>154032.06268805161</v>
      </c>
      <c r="AF296" s="27">
        <f t="shared" si="292"/>
        <v>619883.62156926584</v>
      </c>
      <c r="AG296" s="27">
        <f t="shared" si="293"/>
        <v>0</v>
      </c>
      <c r="AH296" s="27">
        <f t="shared" si="294"/>
        <v>132.91679012290257</v>
      </c>
      <c r="AI296" s="27">
        <f t="shared" si="295"/>
        <v>398.75037036870771</v>
      </c>
      <c r="AJ296" s="27">
        <f t="shared" si="296"/>
        <v>239.25022222122462</v>
      </c>
      <c r="AK296" s="27">
        <f t="shared" si="297"/>
        <v>106.33343209832205</v>
      </c>
      <c r="AL296" s="7">
        <f t="shared" si="298"/>
        <v>1.7537510241839629</v>
      </c>
      <c r="AM296" s="27">
        <f t="shared" si="328"/>
        <v>877.25081481115694</v>
      </c>
      <c r="AN296" s="7">
        <f t="shared" si="299"/>
        <v>3.0342862833240796</v>
      </c>
      <c r="AO296" s="27">
        <f t="shared" si="300"/>
        <v>4854.8580533185277</v>
      </c>
      <c r="AP296" s="27">
        <f t="shared" si="301"/>
        <v>4612.1151506526012</v>
      </c>
      <c r="AQ296" s="7">
        <f t="shared" si="302"/>
        <v>3.0342862833240796</v>
      </c>
      <c r="AR296" s="27">
        <f t="shared" si="303"/>
        <v>694851.55888121424</v>
      </c>
      <c r="AS296" s="27">
        <f t="shared" si="304"/>
        <v>2757.9676175133463</v>
      </c>
      <c r="AT296" s="27">
        <f t="shared" si="305"/>
        <v>296769.73742368881</v>
      </c>
      <c r="AU296" s="7">
        <f>-SUM(AS$24:AS296)/AS$23</f>
        <v>24.836926700697902</v>
      </c>
      <c r="AV296" s="27">
        <f t="shared" si="280"/>
        <v>0</v>
      </c>
      <c r="AW296" s="27">
        <f t="shared" si="306"/>
        <v>185492.77445109957</v>
      </c>
      <c r="AX296" s="7">
        <f>-SUM(AV$24:AV296)/AV$23</f>
        <v>15.899018028200768</v>
      </c>
      <c r="AY296" s="28"/>
      <c r="AZ296" s="27">
        <f t="shared" si="307"/>
        <v>976.89671832809768</v>
      </c>
      <c r="BA296" s="27">
        <f t="shared" si="308"/>
        <v>220.86158629494653</v>
      </c>
      <c r="BB296" s="27">
        <f t="shared" si="309"/>
        <v>756.03513203315129</v>
      </c>
      <c r="BC296" s="27">
        <f t="shared" si="310"/>
        <v>74967.937311948306</v>
      </c>
      <c r="BD296" s="27">
        <f t="shared" si="311"/>
        <v>154032.06268805161</v>
      </c>
      <c r="BE296" s="27">
        <f t="shared" si="312"/>
        <v>619883.62156926584</v>
      </c>
      <c r="BF296" s="27">
        <f t="shared" si="313"/>
        <v>0</v>
      </c>
      <c r="BG296" s="27">
        <f t="shared" si="314"/>
        <v>132.91679012290257</v>
      </c>
      <c r="BH296" s="27">
        <f t="shared" si="315"/>
        <v>398.75037036870771</v>
      </c>
      <c r="BI296" s="27">
        <f t="shared" si="316"/>
        <v>239.25022222122462</v>
      </c>
      <c r="BJ296" s="27">
        <f t="shared" si="317"/>
        <v>106.33343209832205</v>
      </c>
      <c r="BK296" s="7">
        <f t="shared" si="318"/>
        <v>1.7537510241839629</v>
      </c>
      <c r="BL296" s="27">
        <f t="shared" si="329"/>
        <v>877.25081481115694</v>
      </c>
      <c r="BM296" s="7">
        <f t="shared" si="319"/>
        <v>3.0342862833240796</v>
      </c>
      <c r="BN296" s="27">
        <f t="shared" si="320"/>
        <v>4854.8580533185277</v>
      </c>
      <c r="BO296" s="27">
        <f t="shared" si="321"/>
        <v>4612.1151506526012</v>
      </c>
      <c r="BP296" s="7">
        <f t="shared" si="322"/>
        <v>3.0342862833240796</v>
      </c>
      <c r="BQ296" s="27">
        <f t="shared" si="323"/>
        <v>694851.55888121424</v>
      </c>
      <c r="BR296" s="27">
        <f t="shared" si="324"/>
        <v>2757.9676175133463</v>
      </c>
      <c r="BS296" s="27">
        <f t="shared" si="325"/>
        <v>296769.73742368881</v>
      </c>
      <c r="BT296" s="7">
        <f>-SUM(BR$24:BR296)/BR$23</f>
        <v>24.836926700697902</v>
      </c>
      <c r="BU296" s="27">
        <f t="shared" si="281"/>
        <v>0</v>
      </c>
      <c r="BV296" s="27">
        <f t="shared" si="326"/>
        <v>185492.77445109957</v>
      </c>
      <c r="BW296" s="7">
        <f>-SUM(BU$24:BU296)/BU$23</f>
        <v>15.899018028200768</v>
      </c>
      <c r="BX296" s="14"/>
      <c r="BY296" s="3"/>
      <c r="BZ296" s="3"/>
      <c r="CA296" s="3"/>
      <c r="CB296" s="3"/>
      <c r="CC296" s="3"/>
      <c r="CD296" s="3"/>
      <c r="CE296" s="3"/>
      <c r="CF296" s="3"/>
      <c r="CG296" s="3"/>
      <c r="CH296" s="3"/>
      <c r="CI296" s="3"/>
      <c r="CJ296" s="3"/>
      <c r="CK296" s="3"/>
      <c r="CL296" s="3"/>
      <c r="CM296" s="3"/>
      <c r="CN296" s="3"/>
      <c r="CO296" s="3"/>
    </row>
    <row r="297" spans="1:93" x14ac:dyDescent="0.25">
      <c r="A297" s="23">
        <v>274</v>
      </c>
      <c r="B297" s="27">
        <f t="shared" si="267"/>
        <v>976.89671832809768</v>
      </c>
      <c r="C297" s="27">
        <f t="shared" si="268"/>
        <v>218.65648382651651</v>
      </c>
      <c r="D297" s="27">
        <f t="shared" si="269"/>
        <v>758.2402345015812</v>
      </c>
      <c r="E297" s="27">
        <f t="shared" si="282"/>
        <v>74209.697077446719</v>
      </c>
      <c r="F297" s="27">
        <f t="shared" si="283"/>
        <v>154790.30292255318</v>
      </c>
      <c r="G297" s="27">
        <f t="shared" si="264"/>
        <v>623472.77306591056</v>
      </c>
      <c r="H297" s="27">
        <f t="shared" si="284"/>
        <v>0</v>
      </c>
      <c r="I297" s="27">
        <f t="shared" si="270"/>
        <v>133.19057694806881</v>
      </c>
      <c r="J297" s="27">
        <f t="shared" si="271"/>
        <v>399.5717308442064</v>
      </c>
      <c r="K297" s="27">
        <f t="shared" si="272"/>
        <v>239.74303850652385</v>
      </c>
      <c r="L297" s="27">
        <f t="shared" si="273"/>
        <v>106.55246155845504</v>
      </c>
      <c r="M297" s="7">
        <f t="shared" si="274"/>
        <v>1.757363464151851</v>
      </c>
      <c r="N297" s="27">
        <f t="shared" si="327"/>
        <v>879.05780785725415</v>
      </c>
      <c r="O297" s="7">
        <f t="shared" si="275"/>
        <v>3.0466483412373684</v>
      </c>
      <c r="P297" s="27">
        <f t="shared" si="276"/>
        <v>4874.6373459797896</v>
      </c>
      <c r="Q297" s="27">
        <f t="shared" si="277"/>
        <v>4630.9054786808001</v>
      </c>
      <c r="R297" s="7">
        <f t="shared" si="278"/>
        <v>3.0466483412373684</v>
      </c>
      <c r="S297" s="27">
        <f t="shared" si="265"/>
        <v>697682.47014335741</v>
      </c>
      <c r="T297" s="27">
        <f t="shared" si="279"/>
        <v>2774.9509524954483</v>
      </c>
      <c r="U297" s="27">
        <f t="shared" si="285"/>
        <v>299544.68837618426</v>
      </c>
      <c r="V297" s="7">
        <f>-SUM(T$24:T297)/T$23</f>
        <v>25.059814327404364</v>
      </c>
      <c r="W297" s="27">
        <f t="shared" si="266"/>
        <v>0</v>
      </c>
      <c r="X297" s="27">
        <f t="shared" si="286"/>
        <v>185492.77445109957</v>
      </c>
      <c r="Y297" s="7">
        <f>-SUM(W$24:W297)/W$23</f>
        <v>15.899018028200768</v>
      </c>
      <c r="Z297" s="29"/>
      <c r="AA297" s="27">
        <f t="shared" si="287"/>
        <v>976.89671832809768</v>
      </c>
      <c r="AB297" s="27">
        <f t="shared" si="288"/>
        <v>218.65648382651651</v>
      </c>
      <c r="AC297" s="27">
        <f t="shared" si="289"/>
        <v>758.2402345015812</v>
      </c>
      <c r="AD297" s="27">
        <f t="shared" si="290"/>
        <v>74209.697077446719</v>
      </c>
      <c r="AE297" s="27">
        <f t="shared" si="291"/>
        <v>154790.30292255318</v>
      </c>
      <c r="AF297" s="27">
        <f t="shared" si="292"/>
        <v>623472.77306591056</v>
      </c>
      <c r="AG297" s="27">
        <f t="shared" si="293"/>
        <v>0</v>
      </c>
      <c r="AH297" s="27">
        <f t="shared" si="294"/>
        <v>133.19057694806881</v>
      </c>
      <c r="AI297" s="27">
        <f t="shared" si="295"/>
        <v>399.5717308442064</v>
      </c>
      <c r="AJ297" s="27">
        <f t="shared" si="296"/>
        <v>239.74303850652385</v>
      </c>
      <c r="AK297" s="27">
        <f t="shared" si="297"/>
        <v>106.55246155845504</v>
      </c>
      <c r="AL297" s="7">
        <f t="shared" si="298"/>
        <v>1.757363464151851</v>
      </c>
      <c r="AM297" s="27">
        <f t="shared" si="328"/>
        <v>879.05780785725415</v>
      </c>
      <c r="AN297" s="7">
        <f t="shared" si="299"/>
        <v>3.0466483412373684</v>
      </c>
      <c r="AO297" s="27">
        <f t="shared" si="300"/>
        <v>4874.6373459797896</v>
      </c>
      <c r="AP297" s="27">
        <f t="shared" si="301"/>
        <v>4630.9054786808001</v>
      </c>
      <c r="AQ297" s="7">
        <f t="shared" si="302"/>
        <v>3.0466483412373684</v>
      </c>
      <c r="AR297" s="27">
        <f t="shared" si="303"/>
        <v>697682.47014335741</v>
      </c>
      <c r="AS297" s="27">
        <f t="shared" si="304"/>
        <v>2774.9509524954483</v>
      </c>
      <c r="AT297" s="27">
        <f t="shared" si="305"/>
        <v>299544.68837618426</v>
      </c>
      <c r="AU297" s="7">
        <f>-SUM(AS$24:AS297)/AS$23</f>
        <v>25.059814327404364</v>
      </c>
      <c r="AV297" s="27">
        <f t="shared" si="280"/>
        <v>0</v>
      </c>
      <c r="AW297" s="27">
        <f t="shared" si="306"/>
        <v>185492.77445109957</v>
      </c>
      <c r="AX297" s="7">
        <f>-SUM(AV$24:AV297)/AV$23</f>
        <v>15.899018028200768</v>
      </c>
      <c r="AY297" s="28"/>
      <c r="AZ297" s="27">
        <f t="shared" si="307"/>
        <v>976.89671832809768</v>
      </c>
      <c r="BA297" s="27">
        <f t="shared" si="308"/>
        <v>218.65648382651651</v>
      </c>
      <c r="BB297" s="27">
        <f t="shared" si="309"/>
        <v>758.2402345015812</v>
      </c>
      <c r="BC297" s="27">
        <f t="shared" si="310"/>
        <v>74209.697077446719</v>
      </c>
      <c r="BD297" s="27">
        <f t="shared" si="311"/>
        <v>154790.30292255318</v>
      </c>
      <c r="BE297" s="27">
        <f t="shared" si="312"/>
        <v>623472.77306591056</v>
      </c>
      <c r="BF297" s="27">
        <f t="shared" si="313"/>
        <v>0</v>
      </c>
      <c r="BG297" s="27">
        <f t="shared" si="314"/>
        <v>133.19057694806881</v>
      </c>
      <c r="BH297" s="27">
        <f t="shared" si="315"/>
        <v>399.5717308442064</v>
      </c>
      <c r="BI297" s="27">
        <f t="shared" si="316"/>
        <v>239.74303850652385</v>
      </c>
      <c r="BJ297" s="27">
        <f t="shared" si="317"/>
        <v>106.55246155845504</v>
      </c>
      <c r="BK297" s="7">
        <f t="shared" si="318"/>
        <v>1.757363464151851</v>
      </c>
      <c r="BL297" s="27">
        <f t="shared" si="329"/>
        <v>879.05780785725415</v>
      </c>
      <c r="BM297" s="7">
        <f t="shared" si="319"/>
        <v>3.0466483412373684</v>
      </c>
      <c r="BN297" s="27">
        <f t="shared" si="320"/>
        <v>4874.6373459797896</v>
      </c>
      <c r="BO297" s="27">
        <f t="shared" si="321"/>
        <v>4630.9054786808001</v>
      </c>
      <c r="BP297" s="7">
        <f t="shared" si="322"/>
        <v>3.0466483412373684</v>
      </c>
      <c r="BQ297" s="27">
        <f t="shared" si="323"/>
        <v>697682.47014335741</v>
      </c>
      <c r="BR297" s="27">
        <f t="shared" si="324"/>
        <v>2774.9509524954483</v>
      </c>
      <c r="BS297" s="27">
        <f t="shared" si="325"/>
        <v>299544.68837618426</v>
      </c>
      <c r="BT297" s="7">
        <f>-SUM(BR$24:BR297)/BR$23</f>
        <v>25.059814327404364</v>
      </c>
      <c r="BU297" s="27">
        <f t="shared" si="281"/>
        <v>0</v>
      </c>
      <c r="BV297" s="27">
        <f t="shared" si="326"/>
        <v>185492.77445109957</v>
      </c>
      <c r="BW297" s="7">
        <f>-SUM(BU$24:BU297)/BU$23</f>
        <v>15.899018028200768</v>
      </c>
      <c r="BX297" s="14"/>
      <c r="BY297" s="3"/>
      <c r="BZ297" s="3"/>
      <c r="CA297" s="3"/>
      <c r="CB297" s="3"/>
      <c r="CC297" s="3"/>
      <c r="CD297" s="3"/>
      <c r="CE297" s="3"/>
      <c r="CF297" s="3"/>
      <c r="CG297" s="3"/>
      <c r="CH297" s="3"/>
      <c r="CI297" s="3"/>
      <c r="CJ297" s="3"/>
      <c r="CK297" s="3"/>
      <c r="CL297" s="3"/>
      <c r="CM297" s="3"/>
      <c r="CN297" s="3"/>
      <c r="CO297" s="3"/>
    </row>
    <row r="298" spans="1:93" x14ac:dyDescent="0.25">
      <c r="A298" s="23">
        <v>275</v>
      </c>
      <c r="B298" s="27">
        <f t="shared" si="267"/>
        <v>976.89671832809768</v>
      </c>
      <c r="C298" s="27">
        <f t="shared" si="268"/>
        <v>216.44494980922025</v>
      </c>
      <c r="D298" s="27">
        <f t="shared" si="269"/>
        <v>760.45176851887754</v>
      </c>
      <c r="E298" s="27">
        <f t="shared" si="282"/>
        <v>73449.245308927842</v>
      </c>
      <c r="F298" s="27">
        <f t="shared" si="283"/>
        <v>155550.75469107207</v>
      </c>
      <c r="G298" s="27">
        <f t="shared" si="264"/>
        <v>627075.66957947495</v>
      </c>
      <c r="H298" s="27">
        <f t="shared" si="284"/>
        <v>0</v>
      </c>
      <c r="I298" s="27">
        <f t="shared" si="270"/>
        <v>133.46492772926771</v>
      </c>
      <c r="J298" s="27">
        <f t="shared" si="271"/>
        <v>400.39478318780317</v>
      </c>
      <c r="K298" s="27">
        <f t="shared" si="272"/>
        <v>240.23686991268193</v>
      </c>
      <c r="L298" s="27">
        <f t="shared" si="273"/>
        <v>106.77194218341417</v>
      </c>
      <c r="M298" s="7">
        <f t="shared" si="274"/>
        <v>1.7609833451546075</v>
      </c>
      <c r="N298" s="27">
        <f t="shared" si="327"/>
        <v>880.86852301316696</v>
      </c>
      <c r="O298" s="7">
        <f t="shared" si="275"/>
        <v>3.0590607637048164</v>
      </c>
      <c r="P298" s="27">
        <f t="shared" si="276"/>
        <v>4894.4972219277061</v>
      </c>
      <c r="Q298" s="27">
        <f t="shared" si="277"/>
        <v>4649.7723608313208</v>
      </c>
      <c r="R298" s="7">
        <f t="shared" si="278"/>
        <v>3.0590607637048164</v>
      </c>
      <c r="S298" s="27">
        <f t="shared" si="265"/>
        <v>700524.91488840291</v>
      </c>
      <c r="T298" s="27">
        <f t="shared" si="279"/>
        <v>2792.0071194900565</v>
      </c>
      <c r="U298" s="27">
        <f t="shared" si="285"/>
        <v>302336.69549567433</v>
      </c>
      <c r="V298" s="7">
        <f>-SUM(T$24:T298)/T$23</f>
        <v>25.284071927363403</v>
      </c>
      <c r="W298" s="27">
        <f t="shared" si="266"/>
        <v>0</v>
      </c>
      <c r="X298" s="27">
        <f t="shared" si="286"/>
        <v>185492.77445109957</v>
      </c>
      <c r="Y298" s="7">
        <f>-SUM(W$24:W298)/W$23</f>
        <v>15.899018028200768</v>
      </c>
      <c r="Z298" s="29"/>
      <c r="AA298" s="27">
        <f t="shared" si="287"/>
        <v>976.89671832809768</v>
      </c>
      <c r="AB298" s="27">
        <f t="shared" si="288"/>
        <v>216.44494980922025</v>
      </c>
      <c r="AC298" s="27">
        <f t="shared" si="289"/>
        <v>760.45176851887754</v>
      </c>
      <c r="AD298" s="27">
        <f t="shared" si="290"/>
        <v>73449.245308927842</v>
      </c>
      <c r="AE298" s="27">
        <f t="shared" si="291"/>
        <v>155550.75469107207</v>
      </c>
      <c r="AF298" s="27">
        <f t="shared" si="292"/>
        <v>627075.66957947495</v>
      </c>
      <c r="AG298" s="27">
        <f t="shared" si="293"/>
        <v>0</v>
      </c>
      <c r="AH298" s="27">
        <f t="shared" si="294"/>
        <v>133.46492772926771</v>
      </c>
      <c r="AI298" s="27">
        <f t="shared" si="295"/>
        <v>400.39478318780317</v>
      </c>
      <c r="AJ298" s="27">
        <f t="shared" si="296"/>
        <v>240.23686991268193</v>
      </c>
      <c r="AK298" s="27">
        <f t="shared" si="297"/>
        <v>106.77194218341417</v>
      </c>
      <c r="AL298" s="7">
        <f t="shared" si="298"/>
        <v>1.7609833451546075</v>
      </c>
      <c r="AM298" s="27">
        <f t="shared" si="328"/>
        <v>880.86852301316696</v>
      </c>
      <c r="AN298" s="7">
        <f t="shared" si="299"/>
        <v>3.0590607637048164</v>
      </c>
      <c r="AO298" s="27">
        <f t="shared" si="300"/>
        <v>4894.4972219277061</v>
      </c>
      <c r="AP298" s="27">
        <f t="shared" si="301"/>
        <v>4649.7723608313208</v>
      </c>
      <c r="AQ298" s="7">
        <f t="shared" si="302"/>
        <v>3.0590607637048164</v>
      </c>
      <c r="AR298" s="27">
        <f t="shared" si="303"/>
        <v>700524.91488840291</v>
      </c>
      <c r="AS298" s="27">
        <f t="shared" si="304"/>
        <v>2792.0071194900565</v>
      </c>
      <c r="AT298" s="27">
        <f t="shared" si="305"/>
        <v>302336.69549567433</v>
      </c>
      <c r="AU298" s="7">
        <f>-SUM(AS$24:AS298)/AS$23</f>
        <v>25.284071927363403</v>
      </c>
      <c r="AV298" s="27">
        <f t="shared" si="280"/>
        <v>0</v>
      </c>
      <c r="AW298" s="27">
        <f t="shared" si="306"/>
        <v>185492.77445109957</v>
      </c>
      <c r="AX298" s="7">
        <f>-SUM(AV$24:AV298)/AV$23</f>
        <v>15.899018028200768</v>
      </c>
      <c r="AY298" s="28"/>
      <c r="AZ298" s="27">
        <f t="shared" si="307"/>
        <v>976.89671832809768</v>
      </c>
      <c r="BA298" s="27">
        <f t="shared" si="308"/>
        <v>216.44494980922025</v>
      </c>
      <c r="BB298" s="27">
        <f t="shared" si="309"/>
        <v>760.45176851887754</v>
      </c>
      <c r="BC298" s="27">
        <f t="shared" si="310"/>
        <v>73449.245308927842</v>
      </c>
      <c r="BD298" s="27">
        <f t="shared" si="311"/>
        <v>155550.75469107207</v>
      </c>
      <c r="BE298" s="27">
        <f t="shared" si="312"/>
        <v>627075.66957947495</v>
      </c>
      <c r="BF298" s="27">
        <f t="shared" si="313"/>
        <v>0</v>
      </c>
      <c r="BG298" s="27">
        <f t="shared" si="314"/>
        <v>133.46492772926771</v>
      </c>
      <c r="BH298" s="27">
        <f t="shared" si="315"/>
        <v>400.39478318780317</v>
      </c>
      <c r="BI298" s="27">
        <f t="shared" si="316"/>
        <v>240.23686991268193</v>
      </c>
      <c r="BJ298" s="27">
        <f t="shared" si="317"/>
        <v>106.77194218341417</v>
      </c>
      <c r="BK298" s="7">
        <f t="shared" si="318"/>
        <v>1.7609833451546075</v>
      </c>
      <c r="BL298" s="27">
        <f t="shared" si="329"/>
        <v>880.86852301316696</v>
      </c>
      <c r="BM298" s="7">
        <f t="shared" si="319"/>
        <v>3.0590607637048164</v>
      </c>
      <c r="BN298" s="27">
        <f t="shared" si="320"/>
        <v>4894.4972219277061</v>
      </c>
      <c r="BO298" s="27">
        <f t="shared" si="321"/>
        <v>4649.7723608313208</v>
      </c>
      <c r="BP298" s="7">
        <f t="shared" si="322"/>
        <v>3.0590607637048164</v>
      </c>
      <c r="BQ298" s="27">
        <f t="shared" si="323"/>
        <v>700524.91488840291</v>
      </c>
      <c r="BR298" s="27">
        <f t="shared" si="324"/>
        <v>2792.0071194900565</v>
      </c>
      <c r="BS298" s="27">
        <f t="shared" si="325"/>
        <v>302336.69549567433</v>
      </c>
      <c r="BT298" s="7">
        <f>-SUM(BR$24:BR298)/BR$23</f>
        <v>25.284071927363403</v>
      </c>
      <c r="BU298" s="27">
        <f t="shared" si="281"/>
        <v>0</v>
      </c>
      <c r="BV298" s="27">
        <f t="shared" si="326"/>
        <v>185492.77445109957</v>
      </c>
      <c r="BW298" s="7">
        <f>-SUM(BU$24:BU298)/BU$23</f>
        <v>15.899018028200768</v>
      </c>
      <c r="BX298" s="14"/>
      <c r="BY298" s="3"/>
      <c r="BZ298" s="3"/>
      <c r="CA298" s="3"/>
      <c r="CB298" s="3"/>
      <c r="CC298" s="3"/>
      <c r="CD298" s="3"/>
      <c r="CE298" s="3"/>
      <c r="CF298" s="3"/>
      <c r="CG298" s="3"/>
      <c r="CH298" s="3"/>
      <c r="CI298" s="3"/>
      <c r="CJ298" s="3"/>
      <c r="CK298" s="3"/>
      <c r="CL298" s="3"/>
      <c r="CM298" s="3"/>
      <c r="CN298" s="3"/>
      <c r="CO298" s="3"/>
    </row>
    <row r="299" spans="1:93" x14ac:dyDescent="0.25">
      <c r="A299" s="23">
        <v>276</v>
      </c>
      <c r="B299" s="27">
        <f t="shared" si="267"/>
        <v>976.89671832809768</v>
      </c>
      <c r="C299" s="27">
        <f t="shared" si="268"/>
        <v>214.22696548437347</v>
      </c>
      <c r="D299" s="27">
        <f t="shared" si="269"/>
        <v>762.66975284372427</v>
      </c>
      <c r="E299" s="27">
        <f t="shared" si="282"/>
        <v>72686.575556084121</v>
      </c>
      <c r="F299" s="27">
        <f t="shared" si="283"/>
        <v>156313.42444391581</v>
      </c>
      <c r="G299" s="27">
        <f t="shared" si="264"/>
        <v>630692.36454910389</v>
      </c>
      <c r="H299" s="27">
        <f t="shared" si="284"/>
        <v>0</v>
      </c>
      <c r="I299" s="27">
        <f t="shared" si="270"/>
        <v>133.73984362815639</v>
      </c>
      <c r="J299" s="27">
        <f t="shared" si="271"/>
        <v>401.21953088446924</v>
      </c>
      <c r="K299" s="27">
        <f t="shared" si="272"/>
        <v>240.73171853068155</v>
      </c>
      <c r="L299" s="27">
        <f t="shared" si="273"/>
        <v>106.99187490252513</v>
      </c>
      <c r="M299" s="7">
        <f t="shared" si="274"/>
        <v>1.764610682519546</v>
      </c>
      <c r="N299" s="27">
        <f t="shared" si="327"/>
        <v>882.68296794583216</v>
      </c>
      <c r="O299" s="7">
        <f t="shared" si="275"/>
        <v>3.0715237559178519</v>
      </c>
      <c r="P299" s="27">
        <f t="shared" si="276"/>
        <v>4914.438009468563</v>
      </c>
      <c r="Q299" s="27">
        <f t="shared" si="277"/>
        <v>4668.7161089951351</v>
      </c>
      <c r="R299" s="7">
        <f t="shared" si="278"/>
        <v>3.0715237559178519</v>
      </c>
      <c r="S299" s="27">
        <f t="shared" si="265"/>
        <v>703378.94010518806</v>
      </c>
      <c r="T299" s="27">
        <f t="shared" si="279"/>
        <v>2809.1364227212052</v>
      </c>
      <c r="U299" s="27">
        <f t="shared" si="285"/>
        <v>305145.83191839553</v>
      </c>
      <c r="V299" s="7">
        <f>-SUM(T$24:T299)/T$23</f>
        <v>25.509705374971535</v>
      </c>
      <c r="W299" s="27">
        <f t="shared" si="266"/>
        <v>0</v>
      </c>
      <c r="X299" s="27">
        <f t="shared" si="286"/>
        <v>185492.77445109957</v>
      </c>
      <c r="Y299" s="7">
        <f>-SUM(W$24:W299)/W$23</f>
        <v>15.899018028200768</v>
      </c>
      <c r="Z299" s="29"/>
      <c r="AA299" s="27">
        <f t="shared" si="287"/>
        <v>976.89671832809768</v>
      </c>
      <c r="AB299" s="27">
        <f t="shared" si="288"/>
        <v>214.22696548437347</v>
      </c>
      <c r="AC299" s="27">
        <f t="shared" si="289"/>
        <v>762.66975284372427</v>
      </c>
      <c r="AD299" s="27">
        <f t="shared" si="290"/>
        <v>72686.575556084121</v>
      </c>
      <c r="AE299" s="27">
        <f t="shared" si="291"/>
        <v>156313.42444391581</v>
      </c>
      <c r="AF299" s="27">
        <f t="shared" si="292"/>
        <v>630692.36454910389</v>
      </c>
      <c r="AG299" s="27">
        <f t="shared" si="293"/>
        <v>0</v>
      </c>
      <c r="AH299" s="27">
        <f t="shared" si="294"/>
        <v>133.73984362815639</v>
      </c>
      <c r="AI299" s="27">
        <f t="shared" si="295"/>
        <v>401.21953088446924</v>
      </c>
      <c r="AJ299" s="27">
        <f t="shared" si="296"/>
        <v>240.73171853068155</v>
      </c>
      <c r="AK299" s="27">
        <f t="shared" si="297"/>
        <v>106.99187490252513</v>
      </c>
      <c r="AL299" s="7">
        <f t="shared" si="298"/>
        <v>1.764610682519546</v>
      </c>
      <c r="AM299" s="27">
        <f t="shared" si="328"/>
        <v>882.68296794583216</v>
      </c>
      <c r="AN299" s="7">
        <f t="shared" si="299"/>
        <v>3.0715237559178519</v>
      </c>
      <c r="AO299" s="27">
        <f t="shared" si="300"/>
        <v>4914.438009468563</v>
      </c>
      <c r="AP299" s="27">
        <f t="shared" si="301"/>
        <v>4668.7161089951351</v>
      </c>
      <c r="AQ299" s="7">
        <f t="shared" si="302"/>
        <v>3.0715237559178519</v>
      </c>
      <c r="AR299" s="27">
        <f t="shared" si="303"/>
        <v>703378.94010518806</v>
      </c>
      <c r="AS299" s="27">
        <f t="shared" si="304"/>
        <v>2809.1364227212052</v>
      </c>
      <c r="AT299" s="27">
        <f t="shared" si="305"/>
        <v>305145.83191839553</v>
      </c>
      <c r="AU299" s="7">
        <f>-SUM(AS$24:AS299)/AS$23</f>
        <v>25.509705374971535</v>
      </c>
      <c r="AV299" s="27">
        <f t="shared" si="280"/>
        <v>0</v>
      </c>
      <c r="AW299" s="27">
        <f t="shared" si="306"/>
        <v>185492.77445109957</v>
      </c>
      <c r="AX299" s="7">
        <f>-SUM(AV$24:AV299)/AV$23</f>
        <v>15.899018028200768</v>
      </c>
      <c r="AY299" s="28"/>
      <c r="AZ299" s="27">
        <f t="shared" si="307"/>
        <v>976.89671832809768</v>
      </c>
      <c r="BA299" s="27">
        <f t="shared" si="308"/>
        <v>214.22696548437347</v>
      </c>
      <c r="BB299" s="27">
        <f t="shared" si="309"/>
        <v>762.66975284372427</v>
      </c>
      <c r="BC299" s="27">
        <f t="shared" si="310"/>
        <v>72686.575556084121</v>
      </c>
      <c r="BD299" s="27">
        <f t="shared" si="311"/>
        <v>156313.42444391581</v>
      </c>
      <c r="BE299" s="27">
        <f t="shared" si="312"/>
        <v>630692.36454910389</v>
      </c>
      <c r="BF299" s="27">
        <f t="shared" si="313"/>
        <v>0</v>
      </c>
      <c r="BG299" s="27">
        <f t="shared" si="314"/>
        <v>133.73984362815639</v>
      </c>
      <c r="BH299" s="27">
        <f t="shared" si="315"/>
        <v>401.21953088446924</v>
      </c>
      <c r="BI299" s="27">
        <f t="shared" si="316"/>
        <v>240.73171853068155</v>
      </c>
      <c r="BJ299" s="27">
        <f t="shared" si="317"/>
        <v>106.99187490252513</v>
      </c>
      <c r="BK299" s="7">
        <f t="shared" si="318"/>
        <v>1.764610682519546</v>
      </c>
      <c r="BL299" s="27">
        <f t="shared" si="329"/>
        <v>882.68296794583216</v>
      </c>
      <c r="BM299" s="7">
        <f t="shared" si="319"/>
        <v>3.0715237559178519</v>
      </c>
      <c r="BN299" s="27">
        <f t="shared" si="320"/>
        <v>4914.438009468563</v>
      </c>
      <c r="BO299" s="27">
        <f t="shared" si="321"/>
        <v>4668.7161089951351</v>
      </c>
      <c r="BP299" s="7">
        <f t="shared" si="322"/>
        <v>3.0715237559178519</v>
      </c>
      <c r="BQ299" s="27">
        <f t="shared" si="323"/>
        <v>703378.94010518806</v>
      </c>
      <c r="BR299" s="27">
        <f t="shared" si="324"/>
        <v>2809.1364227212052</v>
      </c>
      <c r="BS299" s="27">
        <f t="shared" si="325"/>
        <v>305145.83191839553</v>
      </c>
      <c r="BT299" s="7">
        <f>-SUM(BR$24:BR299)/BR$23</f>
        <v>25.509705374971535</v>
      </c>
      <c r="BU299" s="27">
        <f t="shared" si="281"/>
        <v>0</v>
      </c>
      <c r="BV299" s="27">
        <f t="shared" si="326"/>
        <v>185492.77445109957</v>
      </c>
      <c r="BW299" s="7">
        <f>-SUM(BU$24:BU299)/BU$23</f>
        <v>15.899018028200768</v>
      </c>
      <c r="BX299" s="14"/>
      <c r="BY299" s="3"/>
      <c r="BZ299" s="3"/>
      <c r="CA299" s="3"/>
      <c r="CB299" s="3"/>
      <c r="CC299" s="3"/>
      <c r="CD299" s="3"/>
      <c r="CE299" s="3"/>
      <c r="CF299" s="3"/>
      <c r="CG299" s="3"/>
      <c r="CH299" s="3"/>
      <c r="CI299" s="3"/>
      <c r="CJ299" s="3"/>
      <c r="CK299" s="3"/>
      <c r="CL299" s="3"/>
      <c r="CM299" s="3"/>
      <c r="CN299" s="3"/>
      <c r="CO299" s="3"/>
    </row>
    <row r="300" spans="1:93" x14ac:dyDescent="0.25">
      <c r="A300" s="23">
        <v>277</v>
      </c>
      <c r="B300" s="27">
        <f t="shared" si="267"/>
        <v>976.89671832809768</v>
      </c>
      <c r="C300" s="27">
        <f t="shared" si="268"/>
        <v>212.00251203857928</v>
      </c>
      <c r="D300" s="27">
        <f t="shared" si="269"/>
        <v>764.89420628951837</v>
      </c>
      <c r="E300" s="27">
        <f t="shared" si="282"/>
        <v>71921.681349794599</v>
      </c>
      <c r="F300" s="27">
        <f t="shared" si="283"/>
        <v>157078.31865020533</v>
      </c>
      <c r="G300" s="27">
        <f t="shared" si="264"/>
        <v>634322.91162419319</v>
      </c>
      <c r="H300" s="27">
        <f t="shared" si="284"/>
        <v>0</v>
      </c>
      <c r="I300" s="27">
        <f t="shared" si="270"/>
        <v>134.01532580878478</v>
      </c>
      <c r="J300" s="27">
        <f t="shared" si="271"/>
        <v>402.04597742635434</v>
      </c>
      <c r="K300" s="27">
        <f t="shared" si="272"/>
        <v>241.22758645581263</v>
      </c>
      <c r="L300" s="27">
        <f t="shared" si="273"/>
        <v>107.21226064702782</v>
      </c>
      <c r="M300" s="7">
        <f t="shared" si="274"/>
        <v>1.7682454916055517</v>
      </c>
      <c r="N300" s="27">
        <f t="shared" si="327"/>
        <v>884.50115033797954</v>
      </c>
      <c r="O300" s="7">
        <f t="shared" si="275"/>
        <v>3.0840375239038775</v>
      </c>
      <c r="P300" s="27">
        <f t="shared" si="276"/>
        <v>4934.460038246204</v>
      </c>
      <c r="Q300" s="27">
        <f t="shared" si="277"/>
        <v>4687.7370363338932</v>
      </c>
      <c r="R300" s="7">
        <f t="shared" si="278"/>
        <v>3.0840375239038775</v>
      </c>
      <c r="S300" s="27">
        <f t="shared" si="265"/>
        <v>706244.59297398792</v>
      </c>
      <c r="T300" s="27">
        <f t="shared" si="279"/>
        <v>2826.3391676678157</v>
      </c>
      <c r="U300" s="27">
        <f t="shared" si="285"/>
        <v>307972.17108606338</v>
      </c>
      <c r="V300" s="7">
        <f>-SUM(T$24:T300)/T$23</f>
        <v>25.736720569161722</v>
      </c>
      <c r="W300" s="27">
        <f t="shared" si="266"/>
        <v>0</v>
      </c>
      <c r="X300" s="27">
        <f t="shared" si="286"/>
        <v>185492.77445109957</v>
      </c>
      <c r="Y300" s="7">
        <f>-SUM(W$24:W300)/W$23</f>
        <v>15.899018028200768</v>
      </c>
      <c r="Z300" s="29"/>
      <c r="AA300" s="27">
        <f t="shared" si="287"/>
        <v>976.89671832809768</v>
      </c>
      <c r="AB300" s="27">
        <f t="shared" si="288"/>
        <v>212.00251203857928</v>
      </c>
      <c r="AC300" s="27">
        <f t="shared" si="289"/>
        <v>764.89420628951837</v>
      </c>
      <c r="AD300" s="27">
        <f t="shared" si="290"/>
        <v>71921.681349794599</v>
      </c>
      <c r="AE300" s="27">
        <f t="shared" si="291"/>
        <v>157078.31865020533</v>
      </c>
      <c r="AF300" s="27">
        <f t="shared" si="292"/>
        <v>634322.91162419319</v>
      </c>
      <c r="AG300" s="27">
        <f t="shared" si="293"/>
        <v>0</v>
      </c>
      <c r="AH300" s="27">
        <f t="shared" si="294"/>
        <v>134.01532580878478</v>
      </c>
      <c r="AI300" s="27">
        <f t="shared" si="295"/>
        <v>402.04597742635434</v>
      </c>
      <c r="AJ300" s="27">
        <f t="shared" si="296"/>
        <v>241.22758645581263</v>
      </c>
      <c r="AK300" s="27">
        <f t="shared" si="297"/>
        <v>107.21226064702782</v>
      </c>
      <c r="AL300" s="7">
        <f t="shared" si="298"/>
        <v>1.7682454916055517</v>
      </c>
      <c r="AM300" s="27">
        <f t="shared" si="328"/>
        <v>884.50115033797954</v>
      </c>
      <c r="AN300" s="7">
        <f t="shared" si="299"/>
        <v>3.0840375239038775</v>
      </c>
      <c r="AO300" s="27">
        <f t="shared" si="300"/>
        <v>4934.460038246204</v>
      </c>
      <c r="AP300" s="27">
        <f t="shared" si="301"/>
        <v>4687.7370363338932</v>
      </c>
      <c r="AQ300" s="7">
        <f t="shared" si="302"/>
        <v>3.0840375239038775</v>
      </c>
      <c r="AR300" s="27">
        <f t="shared" si="303"/>
        <v>706244.59297398792</v>
      </c>
      <c r="AS300" s="27">
        <f t="shared" si="304"/>
        <v>2826.3391676678157</v>
      </c>
      <c r="AT300" s="27">
        <f t="shared" si="305"/>
        <v>307972.17108606338</v>
      </c>
      <c r="AU300" s="7">
        <f>-SUM(AS$24:AS300)/AS$23</f>
        <v>25.736720569161722</v>
      </c>
      <c r="AV300" s="27">
        <f t="shared" si="280"/>
        <v>0</v>
      </c>
      <c r="AW300" s="27">
        <f t="shared" si="306"/>
        <v>185492.77445109957</v>
      </c>
      <c r="AX300" s="7">
        <f>-SUM(AV$24:AV300)/AV$23</f>
        <v>15.899018028200768</v>
      </c>
      <c r="AY300" s="28"/>
      <c r="AZ300" s="27">
        <f t="shared" si="307"/>
        <v>976.89671832809768</v>
      </c>
      <c r="BA300" s="27">
        <f t="shared" si="308"/>
        <v>212.00251203857928</v>
      </c>
      <c r="BB300" s="27">
        <f t="shared" si="309"/>
        <v>764.89420628951837</v>
      </c>
      <c r="BC300" s="27">
        <f t="shared" si="310"/>
        <v>71921.681349794599</v>
      </c>
      <c r="BD300" s="27">
        <f t="shared" si="311"/>
        <v>157078.31865020533</v>
      </c>
      <c r="BE300" s="27">
        <f t="shared" si="312"/>
        <v>634322.91162419319</v>
      </c>
      <c r="BF300" s="27">
        <f t="shared" si="313"/>
        <v>0</v>
      </c>
      <c r="BG300" s="27">
        <f t="shared" si="314"/>
        <v>134.01532580878478</v>
      </c>
      <c r="BH300" s="27">
        <f t="shared" si="315"/>
        <v>402.04597742635434</v>
      </c>
      <c r="BI300" s="27">
        <f t="shared" si="316"/>
        <v>241.22758645581263</v>
      </c>
      <c r="BJ300" s="27">
        <f t="shared" si="317"/>
        <v>107.21226064702782</v>
      </c>
      <c r="BK300" s="7">
        <f t="shared" si="318"/>
        <v>1.7682454916055517</v>
      </c>
      <c r="BL300" s="27">
        <f t="shared" si="329"/>
        <v>884.50115033797954</v>
      </c>
      <c r="BM300" s="7">
        <f t="shared" si="319"/>
        <v>3.0840375239038775</v>
      </c>
      <c r="BN300" s="27">
        <f t="shared" si="320"/>
        <v>4934.460038246204</v>
      </c>
      <c r="BO300" s="27">
        <f t="shared" si="321"/>
        <v>4687.7370363338932</v>
      </c>
      <c r="BP300" s="7">
        <f t="shared" si="322"/>
        <v>3.0840375239038775</v>
      </c>
      <c r="BQ300" s="27">
        <f t="shared" si="323"/>
        <v>706244.59297398792</v>
      </c>
      <c r="BR300" s="27">
        <f t="shared" si="324"/>
        <v>2826.3391676678157</v>
      </c>
      <c r="BS300" s="27">
        <f t="shared" si="325"/>
        <v>307972.17108606338</v>
      </c>
      <c r="BT300" s="7">
        <f>-SUM(BR$24:BR300)/BR$23</f>
        <v>25.736720569161722</v>
      </c>
      <c r="BU300" s="27">
        <f t="shared" si="281"/>
        <v>0</v>
      </c>
      <c r="BV300" s="27">
        <f t="shared" si="326"/>
        <v>185492.77445109957</v>
      </c>
      <c r="BW300" s="7">
        <f>-SUM(BU$24:BU300)/BU$23</f>
        <v>15.899018028200768</v>
      </c>
      <c r="BX300" s="14"/>
      <c r="BY300" s="3"/>
      <c r="BZ300" s="3"/>
      <c r="CA300" s="3"/>
      <c r="CB300" s="3"/>
      <c r="CC300" s="3"/>
      <c r="CD300" s="3"/>
      <c r="CE300" s="3"/>
      <c r="CF300" s="3"/>
      <c r="CG300" s="3"/>
      <c r="CH300" s="3"/>
      <c r="CI300" s="3"/>
      <c r="CJ300" s="3"/>
      <c r="CK300" s="3"/>
      <c r="CL300" s="3"/>
      <c r="CM300" s="3"/>
      <c r="CN300" s="3"/>
      <c r="CO300" s="3"/>
    </row>
    <row r="301" spans="1:93" x14ac:dyDescent="0.25">
      <c r="A301" s="23">
        <v>278</v>
      </c>
      <c r="B301" s="27">
        <f t="shared" si="267"/>
        <v>976.89671832809768</v>
      </c>
      <c r="C301" s="27">
        <f t="shared" si="268"/>
        <v>209.77157060356819</v>
      </c>
      <c r="D301" s="27">
        <f t="shared" si="269"/>
        <v>767.1251477245296</v>
      </c>
      <c r="E301" s="27">
        <f t="shared" si="282"/>
        <v>71154.556202070075</v>
      </c>
      <c r="F301" s="27">
        <f t="shared" si="283"/>
        <v>157845.44379792985</v>
      </c>
      <c r="G301" s="27">
        <f t="shared" si="264"/>
        <v>637967.36466522631</v>
      </c>
      <c r="H301" s="27">
        <f t="shared" si="284"/>
        <v>0</v>
      </c>
      <c r="I301" s="27">
        <f t="shared" si="270"/>
        <v>134.29137543760049</v>
      </c>
      <c r="J301" s="27">
        <f t="shared" si="271"/>
        <v>402.87412631280154</v>
      </c>
      <c r="K301" s="27">
        <f t="shared" si="272"/>
        <v>241.72447578768092</v>
      </c>
      <c r="L301" s="27">
        <f t="shared" si="273"/>
        <v>107.43310035008039</v>
      </c>
      <c r="M301" s="7">
        <f t="shared" si="274"/>
        <v>1.7718877878031467</v>
      </c>
      <c r="N301" s="27">
        <f t="shared" si="327"/>
        <v>886.32307788816331</v>
      </c>
      <c r="O301" s="7">
        <f t="shared" si="275"/>
        <v>3.0966022745296784</v>
      </c>
      <c r="P301" s="27">
        <f t="shared" si="276"/>
        <v>4954.5636392474853</v>
      </c>
      <c r="Q301" s="27">
        <f t="shared" si="277"/>
        <v>4706.8354572851113</v>
      </c>
      <c r="R301" s="7">
        <f t="shared" si="278"/>
        <v>3.0966022745296784</v>
      </c>
      <c r="S301" s="27">
        <f t="shared" si="265"/>
        <v>709121.9208672964</v>
      </c>
      <c r="T301" s="27">
        <f t="shared" si="279"/>
        <v>2843.6156610688504</v>
      </c>
      <c r="U301" s="27">
        <f t="shared" si="285"/>
        <v>310815.78674713225</v>
      </c>
      <c r="V301" s="7">
        <f>-SUM(T$24:T301)/T$23</f>
        <v>25.965123433504605</v>
      </c>
      <c r="W301" s="27">
        <f t="shared" si="266"/>
        <v>0</v>
      </c>
      <c r="X301" s="27">
        <f t="shared" si="286"/>
        <v>185492.77445109957</v>
      </c>
      <c r="Y301" s="7">
        <f>-SUM(W$24:W301)/W$23</f>
        <v>15.899018028200768</v>
      </c>
      <c r="Z301" s="29"/>
      <c r="AA301" s="27">
        <f t="shared" si="287"/>
        <v>976.89671832809768</v>
      </c>
      <c r="AB301" s="27">
        <f t="shared" si="288"/>
        <v>209.77157060356819</v>
      </c>
      <c r="AC301" s="27">
        <f t="shared" si="289"/>
        <v>767.1251477245296</v>
      </c>
      <c r="AD301" s="27">
        <f t="shared" si="290"/>
        <v>71154.556202070075</v>
      </c>
      <c r="AE301" s="27">
        <f t="shared" si="291"/>
        <v>157845.44379792985</v>
      </c>
      <c r="AF301" s="27">
        <f t="shared" si="292"/>
        <v>637967.36466522631</v>
      </c>
      <c r="AG301" s="27">
        <f t="shared" si="293"/>
        <v>0</v>
      </c>
      <c r="AH301" s="27">
        <f t="shared" si="294"/>
        <v>134.29137543760049</v>
      </c>
      <c r="AI301" s="27">
        <f t="shared" si="295"/>
        <v>402.87412631280154</v>
      </c>
      <c r="AJ301" s="27">
        <f t="shared" si="296"/>
        <v>241.72447578768092</v>
      </c>
      <c r="AK301" s="27">
        <f t="shared" si="297"/>
        <v>107.43310035008039</v>
      </c>
      <c r="AL301" s="7">
        <f t="shared" si="298"/>
        <v>1.7718877878031467</v>
      </c>
      <c r="AM301" s="27">
        <f t="shared" si="328"/>
        <v>886.32307788816331</v>
      </c>
      <c r="AN301" s="7">
        <f t="shared" si="299"/>
        <v>3.0966022745296784</v>
      </c>
      <c r="AO301" s="27">
        <f t="shared" si="300"/>
        <v>4954.5636392474853</v>
      </c>
      <c r="AP301" s="27">
        <f t="shared" si="301"/>
        <v>4706.8354572851113</v>
      </c>
      <c r="AQ301" s="7">
        <f t="shared" si="302"/>
        <v>3.0966022745296784</v>
      </c>
      <c r="AR301" s="27">
        <f t="shared" si="303"/>
        <v>709121.9208672964</v>
      </c>
      <c r="AS301" s="27">
        <f t="shared" si="304"/>
        <v>2843.6156610688504</v>
      </c>
      <c r="AT301" s="27">
        <f t="shared" si="305"/>
        <v>310815.78674713225</v>
      </c>
      <c r="AU301" s="7">
        <f>-SUM(AS$24:AS301)/AS$23</f>
        <v>25.965123433504605</v>
      </c>
      <c r="AV301" s="27">
        <f t="shared" si="280"/>
        <v>0</v>
      </c>
      <c r="AW301" s="27">
        <f t="shared" si="306"/>
        <v>185492.77445109957</v>
      </c>
      <c r="AX301" s="7">
        <f>-SUM(AV$24:AV301)/AV$23</f>
        <v>15.899018028200768</v>
      </c>
      <c r="AY301" s="28"/>
      <c r="AZ301" s="27">
        <f t="shared" si="307"/>
        <v>976.89671832809768</v>
      </c>
      <c r="BA301" s="27">
        <f t="shared" si="308"/>
        <v>209.77157060356819</v>
      </c>
      <c r="BB301" s="27">
        <f t="shared" si="309"/>
        <v>767.1251477245296</v>
      </c>
      <c r="BC301" s="27">
        <f t="shared" si="310"/>
        <v>71154.556202070075</v>
      </c>
      <c r="BD301" s="27">
        <f t="shared" si="311"/>
        <v>157845.44379792985</v>
      </c>
      <c r="BE301" s="27">
        <f t="shared" si="312"/>
        <v>637967.36466522631</v>
      </c>
      <c r="BF301" s="27">
        <f t="shared" si="313"/>
        <v>0</v>
      </c>
      <c r="BG301" s="27">
        <f t="shared" si="314"/>
        <v>134.29137543760049</v>
      </c>
      <c r="BH301" s="27">
        <f t="shared" si="315"/>
        <v>402.87412631280154</v>
      </c>
      <c r="BI301" s="27">
        <f t="shared" si="316"/>
        <v>241.72447578768092</v>
      </c>
      <c r="BJ301" s="27">
        <f t="shared" si="317"/>
        <v>107.43310035008039</v>
      </c>
      <c r="BK301" s="7">
        <f t="shared" si="318"/>
        <v>1.7718877878031467</v>
      </c>
      <c r="BL301" s="27">
        <f t="shared" si="329"/>
        <v>886.32307788816331</v>
      </c>
      <c r="BM301" s="7">
        <f t="shared" si="319"/>
        <v>3.0966022745296784</v>
      </c>
      <c r="BN301" s="27">
        <f t="shared" si="320"/>
        <v>4954.5636392474853</v>
      </c>
      <c r="BO301" s="27">
        <f t="shared" si="321"/>
        <v>4706.8354572851113</v>
      </c>
      <c r="BP301" s="7">
        <f t="shared" si="322"/>
        <v>3.0966022745296784</v>
      </c>
      <c r="BQ301" s="27">
        <f t="shared" si="323"/>
        <v>709121.9208672964</v>
      </c>
      <c r="BR301" s="27">
        <f t="shared" si="324"/>
        <v>2843.6156610688504</v>
      </c>
      <c r="BS301" s="27">
        <f t="shared" si="325"/>
        <v>310815.78674713225</v>
      </c>
      <c r="BT301" s="7">
        <f>-SUM(BR$24:BR301)/BR$23</f>
        <v>25.965123433504605</v>
      </c>
      <c r="BU301" s="27">
        <f t="shared" si="281"/>
        <v>0</v>
      </c>
      <c r="BV301" s="27">
        <f t="shared" si="326"/>
        <v>185492.77445109957</v>
      </c>
      <c r="BW301" s="7">
        <f>-SUM(BU$24:BU301)/BU$23</f>
        <v>15.899018028200768</v>
      </c>
      <c r="BX301" s="14"/>
      <c r="BY301" s="3"/>
      <c r="BZ301" s="3"/>
      <c r="CA301" s="3"/>
      <c r="CB301" s="3"/>
      <c r="CC301" s="3"/>
      <c r="CD301" s="3"/>
      <c r="CE301" s="3"/>
      <c r="CF301" s="3"/>
      <c r="CG301" s="3"/>
      <c r="CH301" s="3"/>
      <c r="CI301" s="3"/>
      <c r="CJ301" s="3"/>
      <c r="CK301" s="3"/>
      <c r="CL301" s="3"/>
      <c r="CM301" s="3"/>
      <c r="CN301" s="3"/>
      <c r="CO301" s="3"/>
    </row>
    <row r="302" spans="1:93" x14ac:dyDescent="0.25">
      <c r="A302" s="23">
        <v>279</v>
      </c>
      <c r="B302" s="27">
        <f t="shared" si="267"/>
        <v>976.89671832809768</v>
      </c>
      <c r="C302" s="27">
        <f t="shared" si="268"/>
        <v>207.53412225603833</v>
      </c>
      <c r="D302" s="27">
        <f t="shared" si="269"/>
        <v>769.36259607205943</v>
      </c>
      <c r="E302" s="27">
        <f t="shared" si="282"/>
        <v>70385.193605998022</v>
      </c>
      <c r="F302" s="27">
        <f t="shared" si="283"/>
        <v>158614.80639400191</v>
      </c>
      <c r="G302" s="27">
        <f t="shared" si="264"/>
        <v>641625.77774461021</v>
      </c>
      <c r="H302" s="27">
        <f t="shared" si="284"/>
        <v>0</v>
      </c>
      <c r="I302" s="27">
        <f t="shared" si="270"/>
        <v>134.56799368345395</v>
      </c>
      <c r="J302" s="27">
        <f t="shared" si="271"/>
        <v>403.70398105036185</v>
      </c>
      <c r="K302" s="27">
        <f t="shared" si="272"/>
        <v>242.22238863021713</v>
      </c>
      <c r="L302" s="27">
        <f t="shared" si="273"/>
        <v>107.65439494676315</v>
      </c>
      <c r="M302" s="7">
        <f t="shared" si="274"/>
        <v>1.7755375865345551</v>
      </c>
      <c r="N302" s="27">
        <f t="shared" si="327"/>
        <v>888.14875831079598</v>
      </c>
      <c r="O302" s="7">
        <f t="shared" si="275"/>
        <v>3.1092182155048396</v>
      </c>
      <c r="P302" s="27">
        <f t="shared" si="276"/>
        <v>4974.7491448077435</v>
      </c>
      <c r="Q302" s="27">
        <f t="shared" si="277"/>
        <v>4726.0116875673557</v>
      </c>
      <c r="R302" s="7">
        <f t="shared" si="278"/>
        <v>3.1092182155048396</v>
      </c>
      <c r="S302" s="27">
        <f t="shared" si="265"/>
        <v>712010.97135060828</v>
      </c>
      <c r="T302" s="27">
        <f t="shared" si="279"/>
        <v>2860.9662109284618</v>
      </c>
      <c r="U302" s="27">
        <f t="shared" si="285"/>
        <v>313676.75295806071</v>
      </c>
      <c r="V302" s="7">
        <f>-SUM(T$24:T302)/T$23</f>
        <v>26.194919916310102</v>
      </c>
      <c r="W302" s="27">
        <f t="shared" si="266"/>
        <v>0</v>
      </c>
      <c r="X302" s="27">
        <f t="shared" si="286"/>
        <v>185492.77445109957</v>
      </c>
      <c r="Y302" s="7">
        <f>-SUM(W$24:W302)/W$23</f>
        <v>15.899018028200768</v>
      </c>
      <c r="Z302" s="29"/>
      <c r="AA302" s="27">
        <f t="shared" si="287"/>
        <v>976.89671832809768</v>
      </c>
      <c r="AB302" s="27">
        <f t="shared" si="288"/>
        <v>207.53412225603833</v>
      </c>
      <c r="AC302" s="27">
        <f t="shared" si="289"/>
        <v>769.36259607205943</v>
      </c>
      <c r="AD302" s="27">
        <f t="shared" si="290"/>
        <v>70385.193605998022</v>
      </c>
      <c r="AE302" s="27">
        <f t="shared" si="291"/>
        <v>158614.80639400191</v>
      </c>
      <c r="AF302" s="27">
        <f t="shared" si="292"/>
        <v>641625.77774461021</v>
      </c>
      <c r="AG302" s="27">
        <f t="shared" si="293"/>
        <v>0</v>
      </c>
      <c r="AH302" s="27">
        <f t="shared" si="294"/>
        <v>134.56799368345395</v>
      </c>
      <c r="AI302" s="27">
        <f t="shared" si="295"/>
        <v>403.70398105036185</v>
      </c>
      <c r="AJ302" s="27">
        <f t="shared" si="296"/>
        <v>242.22238863021713</v>
      </c>
      <c r="AK302" s="27">
        <f t="shared" si="297"/>
        <v>107.65439494676315</v>
      </c>
      <c r="AL302" s="7">
        <f t="shared" si="298"/>
        <v>1.7755375865345551</v>
      </c>
      <c r="AM302" s="27">
        <f t="shared" si="328"/>
        <v>888.14875831079598</v>
      </c>
      <c r="AN302" s="7">
        <f t="shared" si="299"/>
        <v>3.1092182155048396</v>
      </c>
      <c r="AO302" s="27">
        <f t="shared" si="300"/>
        <v>4974.7491448077435</v>
      </c>
      <c r="AP302" s="27">
        <f t="shared" si="301"/>
        <v>4726.0116875673557</v>
      </c>
      <c r="AQ302" s="7">
        <f t="shared" si="302"/>
        <v>3.1092182155048396</v>
      </c>
      <c r="AR302" s="27">
        <f t="shared" si="303"/>
        <v>712010.97135060828</v>
      </c>
      <c r="AS302" s="27">
        <f t="shared" si="304"/>
        <v>2860.9662109284618</v>
      </c>
      <c r="AT302" s="27">
        <f t="shared" si="305"/>
        <v>313676.75295806071</v>
      </c>
      <c r="AU302" s="7">
        <f>-SUM(AS$24:AS302)/AS$23</f>
        <v>26.194919916310102</v>
      </c>
      <c r="AV302" s="27">
        <f t="shared" si="280"/>
        <v>0</v>
      </c>
      <c r="AW302" s="27">
        <f t="shared" si="306"/>
        <v>185492.77445109957</v>
      </c>
      <c r="AX302" s="7">
        <f>-SUM(AV$24:AV302)/AV$23</f>
        <v>15.899018028200768</v>
      </c>
      <c r="AY302" s="28"/>
      <c r="AZ302" s="27">
        <f t="shared" si="307"/>
        <v>976.89671832809768</v>
      </c>
      <c r="BA302" s="27">
        <f t="shared" si="308"/>
        <v>207.53412225603833</v>
      </c>
      <c r="BB302" s="27">
        <f t="shared" si="309"/>
        <v>769.36259607205943</v>
      </c>
      <c r="BC302" s="27">
        <f t="shared" si="310"/>
        <v>70385.193605998022</v>
      </c>
      <c r="BD302" s="27">
        <f t="shared" si="311"/>
        <v>158614.80639400191</v>
      </c>
      <c r="BE302" s="27">
        <f t="shared" si="312"/>
        <v>641625.77774461021</v>
      </c>
      <c r="BF302" s="27">
        <f t="shared" si="313"/>
        <v>0</v>
      </c>
      <c r="BG302" s="27">
        <f t="shared" si="314"/>
        <v>134.56799368345395</v>
      </c>
      <c r="BH302" s="27">
        <f t="shared" si="315"/>
        <v>403.70398105036185</v>
      </c>
      <c r="BI302" s="27">
        <f t="shared" si="316"/>
        <v>242.22238863021713</v>
      </c>
      <c r="BJ302" s="27">
        <f t="shared" si="317"/>
        <v>107.65439494676315</v>
      </c>
      <c r="BK302" s="7">
        <f t="shared" si="318"/>
        <v>1.7755375865345551</v>
      </c>
      <c r="BL302" s="27">
        <f t="shared" si="329"/>
        <v>888.14875831079598</v>
      </c>
      <c r="BM302" s="7">
        <f t="shared" si="319"/>
        <v>3.1092182155048396</v>
      </c>
      <c r="BN302" s="27">
        <f t="shared" si="320"/>
        <v>4974.7491448077435</v>
      </c>
      <c r="BO302" s="27">
        <f t="shared" si="321"/>
        <v>4726.0116875673557</v>
      </c>
      <c r="BP302" s="7">
        <f t="shared" si="322"/>
        <v>3.1092182155048396</v>
      </c>
      <c r="BQ302" s="27">
        <f t="shared" si="323"/>
        <v>712010.97135060828</v>
      </c>
      <c r="BR302" s="27">
        <f t="shared" si="324"/>
        <v>2860.9662109284618</v>
      </c>
      <c r="BS302" s="27">
        <f t="shared" si="325"/>
        <v>313676.75295806071</v>
      </c>
      <c r="BT302" s="7">
        <f>-SUM(BR$24:BR302)/BR$23</f>
        <v>26.194919916310102</v>
      </c>
      <c r="BU302" s="27">
        <f t="shared" si="281"/>
        <v>0</v>
      </c>
      <c r="BV302" s="27">
        <f t="shared" si="326"/>
        <v>185492.77445109957</v>
      </c>
      <c r="BW302" s="7">
        <f>-SUM(BU$24:BU302)/BU$23</f>
        <v>15.899018028200768</v>
      </c>
      <c r="BX302" s="14"/>
      <c r="BY302" s="3"/>
      <c r="BZ302" s="3"/>
      <c r="CA302" s="3"/>
      <c r="CB302" s="3"/>
      <c r="CC302" s="3"/>
      <c r="CD302" s="3"/>
      <c r="CE302" s="3"/>
      <c r="CF302" s="3"/>
      <c r="CG302" s="3"/>
      <c r="CH302" s="3"/>
      <c r="CI302" s="3"/>
      <c r="CJ302" s="3"/>
      <c r="CK302" s="3"/>
      <c r="CL302" s="3"/>
      <c r="CM302" s="3"/>
      <c r="CN302" s="3"/>
      <c r="CO302" s="3"/>
    </row>
    <row r="303" spans="1:93" x14ac:dyDescent="0.25">
      <c r="A303" s="23">
        <v>280</v>
      </c>
      <c r="B303" s="27">
        <f t="shared" si="267"/>
        <v>976.89671832809768</v>
      </c>
      <c r="C303" s="27">
        <f t="shared" si="268"/>
        <v>205.2901480174948</v>
      </c>
      <c r="D303" s="27">
        <f t="shared" si="269"/>
        <v>771.60657031060282</v>
      </c>
      <c r="E303" s="27">
        <f t="shared" si="282"/>
        <v>69613.587035687422</v>
      </c>
      <c r="F303" s="27">
        <f t="shared" si="283"/>
        <v>159386.41296431251</v>
      </c>
      <c r="G303" s="27">
        <f t="shared" si="264"/>
        <v>645298.20514751878</v>
      </c>
      <c r="H303" s="27">
        <f t="shared" si="284"/>
        <v>0</v>
      </c>
      <c r="I303" s="27">
        <f t="shared" si="270"/>
        <v>134.84518171760308</v>
      </c>
      <c r="J303" s="27">
        <f t="shared" si="271"/>
        <v>404.53554515280928</v>
      </c>
      <c r="K303" s="27">
        <f t="shared" si="272"/>
        <v>242.72132709168557</v>
      </c>
      <c r="L303" s="27">
        <f t="shared" si="273"/>
        <v>107.87614537408247</v>
      </c>
      <c r="M303" s="7">
        <f t="shared" si="274"/>
        <v>1.7791949032537679</v>
      </c>
      <c r="N303" s="27">
        <f t="shared" si="327"/>
        <v>889.97819933618041</v>
      </c>
      <c r="O303" s="7">
        <f t="shared" si="275"/>
        <v>3.1218855553851803</v>
      </c>
      <c r="P303" s="27">
        <f t="shared" si="276"/>
        <v>4995.0168886162883</v>
      </c>
      <c r="Q303" s="27">
        <f t="shared" si="277"/>
        <v>4745.2660441854732</v>
      </c>
      <c r="R303" s="7">
        <f t="shared" si="278"/>
        <v>3.1218855553851803</v>
      </c>
      <c r="S303" s="27">
        <f t="shared" si="265"/>
        <v>714911.7921832063</v>
      </c>
      <c r="T303" s="27">
        <f t="shared" si="279"/>
        <v>2878.3911265211955</v>
      </c>
      <c r="U303" s="27">
        <f t="shared" si="285"/>
        <v>316555.14408458193</v>
      </c>
      <c r="V303" s="7">
        <f>-SUM(T$24:T303)/T$23</f>
        <v>26.426115990729478</v>
      </c>
      <c r="W303" s="27">
        <f t="shared" si="266"/>
        <v>0</v>
      </c>
      <c r="X303" s="27">
        <f t="shared" si="286"/>
        <v>185492.77445109957</v>
      </c>
      <c r="Y303" s="7">
        <f>-SUM(W$24:W303)/W$23</f>
        <v>15.899018028200768</v>
      </c>
      <c r="Z303" s="29"/>
      <c r="AA303" s="27">
        <f t="shared" si="287"/>
        <v>976.89671832809768</v>
      </c>
      <c r="AB303" s="27">
        <f t="shared" si="288"/>
        <v>205.2901480174948</v>
      </c>
      <c r="AC303" s="27">
        <f t="shared" si="289"/>
        <v>771.60657031060282</v>
      </c>
      <c r="AD303" s="27">
        <f t="shared" si="290"/>
        <v>69613.587035687422</v>
      </c>
      <c r="AE303" s="27">
        <f t="shared" si="291"/>
        <v>159386.41296431251</v>
      </c>
      <c r="AF303" s="27">
        <f t="shared" si="292"/>
        <v>645298.20514751878</v>
      </c>
      <c r="AG303" s="27">
        <f t="shared" si="293"/>
        <v>0</v>
      </c>
      <c r="AH303" s="27">
        <f t="shared" si="294"/>
        <v>134.84518171760308</v>
      </c>
      <c r="AI303" s="27">
        <f t="shared" si="295"/>
        <v>404.53554515280928</v>
      </c>
      <c r="AJ303" s="27">
        <f t="shared" si="296"/>
        <v>242.72132709168557</v>
      </c>
      <c r="AK303" s="27">
        <f t="shared" si="297"/>
        <v>107.87614537408247</v>
      </c>
      <c r="AL303" s="7">
        <f t="shared" si="298"/>
        <v>1.7791949032537679</v>
      </c>
      <c r="AM303" s="27">
        <f t="shared" si="328"/>
        <v>889.97819933618041</v>
      </c>
      <c r="AN303" s="7">
        <f t="shared" si="299"/>
        <v>3.1218855553851803</v>
      </c>
      <c r="AO303" s="27">
        <f t="shared" si="300"/>
        <v>4995.0168886162883</v>
      </c>
      <c r="AP303" s="27">
        <f t="shared" si="301"/>
        <v>4745.2660441854732</v>
      </c>
      <c r="AQ303" s="7">
        <f t="shared" si="302"/>
        <v>3.1218855553851803</v>
      </c>
      <c r="AR303" s="27">
        <f t="shared" si="303"/>
        <v>714911.7921832063</v>
      </c>
      <c r="AS303" s="27">
        <f t="shared" si="304"/>
        <v>2878.3911265211955</v>
      </c>
      <c r="AT303" s="27">
        <f t="shared" si="305"/>
        <v>316555.14408458193</v>
      </c>
      <c r="AU303" s="7">
        <f>-SUM(AS$24:AS303)/AS$23</f>
        <v>26.426115990729478</v>
      </c>
      <c r="AV303" s="27">
        <f t="shared" si="280"/>
        <v>0</v>
      </c>
      <c r="AW303" s="27">
        <f t="shared" si="306"/>
        <v>185492.77445109957</v>
      </c>
      <c r="AX303" s="7">
        <f>-SUM(AV$24:AV303)/AV$23</f>
        <v>15.899018028200768</v>
      </c>
      <c r="AY303" s="28"/>
      <c r="AZ303" s="27">
        <f t="shared" si="307"/>
        <v>976.89671832809768</v>
      </c>
      <c r="BA303" s="27">
        <f t="shared" si="308"/>
        <v>205.2901480174948</v>
      </c>
      <c r="BB303" s="27">
        <f t="shared" si="309"/>
        <v>771.60657031060282</v>
      </c>
      <c r="BC303" s="27">
        <f t="shared" si="310"/>
        <v>69613.587035687422</v>
      </c>
      <c r="BD303" s="27">
        <f t="shared" si="311"/>
        <v>159386.41296431251</v>
      </c>
      <c r="BE303" s="27">
        <f t="shared" si="312"/>
        <v>645298.20514751878</v>
      </c>
      <c r="BF303" s="27">
        <f t="shared" si="313"/>
        <v>0</v>
      </c>
      <c r="BG303" s="27">
        <f t="shared" si="314"/>
        <v>134.84518171760308</v>
      </c>
      <c r="BH303" s="27">
        <f t="shared" si="315"/>
        <v>404.53554515280928</v>
      </c>
      <c r="BI303" s="27">
        <f t="shared" si="316"/>
        <v>242.72132709168557</v>
      </c>
      <c r="BJ303" s="27">
        <f t="shared" si="317"/>
        <v>107.87614537408247</v>
      </c>
      <c r="BK303" s="7">
        <f t="shared" si="318"/>
        <v>1.7791949032537679</v>
      </c>
      <c r="BL303" s="27">
        <f t="shared" si="329"/>
        <v>889.97819933618041</v>
      </c>
      <c r="BM303" s="7">
        <f t="shared" si="319"/>
        <v>3.1218855553851803</v>
      </c>
      <c r="BN303" s="27">
        <f t="shared" si="320"/>
        <v>4995.0168886162883</v>
      </c>
      <c r="BO303" s="27">
        <f t="shared" si="321"/>
        <v>4745.2660441854732</v>
      </c>
      <c r="BP303" s="7">
        <f t="shared" si="322"/>
        <v>3.1218855553851803</v>
      </c>
      <c r="BQ303" s="27">
        <f t="shared" si="323"/>
        <v>714911.7921832063</v>
      </c>
      <c r="BR303" s="27">
        <f t="shared" si="324"/>
        <v>2878.3911265211955</v>
      </c>
      <c r="BS303" s="27">
        <f t="shared" si="325"/>
        <v>316555.14408458193</v>
      </c>
      <c r="BT303" s="7">
        <f>-SUM(BR$24:BR303)/BR$23</f>
        <v>26.426115990729478</v>
      </c>
      <c r="BU303" s="27">
        <f t="shared" si="281"/>
        <v>0</v>
      </c>
      <c r="BV303" s="27">
        <f t="shared" si="326"/>
        <v>185492.77445109957</v>
      </c>
      <c r="BW303" s="7">
        <f>-SUM(BU$24:BU303)/BU$23</f>
        <v>15.899018028200768</v>
      </c>
      <c r="BX303" s="14"/>
      <c r="BY303" s="3"/>
      <c r="BZ303" s="3"/>
      <c r="CA303" s="3"/>
      <c r="CB303" s="3"/>
      <c r="CC303" s="3"/>
      <c r="CD303" s="3"/>
      <c r="CE303" s="3"/>
      <c r="CF303" s="3"/>
      <c r="CG303" s="3"/>
      <c r="CH303" s="3"/>
      <c r="CI303" s="3"/>
      <c r="CJ303" s="3"/>
      <c r="CK303" s="3"/>
      <c r="CL303" s="3"/>
      <c r="CM303" s="3"/>
      <c r="CN303" s="3"/>
      <c r="CO303" s="3"/>
    </row>
    <row r="304" spans="1:93" x14ac:dyDescent="0.25">
      <c r="A304" s="23">
        <v>281</v>
      </c>
      <c r="B304" s="27">
        <f t="shared" si="267"/>
        <v>976.89671832809768</v>
      </c>
      <c r="C304" s="27">
        <f t="shared" si="268"/>
        <v>203.03962885408887</v>
      </c>
      <c r="D304" s="27">
        <f t="shared" si="269"/>
        <v>773.85708947400894</v>
      </c>
      <c r="E304" s="27">
        <f t="shared" si="282"/>
        <v>68839.729946213411</v>
      </c>
      <c r="F304" s="27">
        <f t="shared" si="283"/>
        <v>160160.27005378652</v>
      </c>
      <c r="G304" s="27">
        <f t="shared" si="264"/>
        <v>648984.70137273706</v>
      </c>
      <c r="H304" s="27">
        <f t="shared" si="284"/>
        <v>0</v>
      </c>
      <c r="I304" s="27">
        <f t="shared" si="270"/>
        <v>135.12294071371852</v>
      </c>
      <c r="J304" s="27">
        <f t="shared" si="271"/>
        <v>405.36882214115559</v>
      </c>
      <c r="K304" s="27">
        <f t="shared" si="272"/>
        <v>243.22129328469339</v>
      </c>
      <c r="L304" s="27">
        <f t="shared" si="273"/>
        <v>108.09835257097482</v>
      </c>
      <c r="M304" s="7">
        <f t="shared" si="274"/>
        <v>1.7828597534466093</v>
      </c>
      <c r="N304" s="27">
        <f t="shared" si="327"/>
        <v>891.81140871054231</v>
      </c>
      <c r="O304" s="7">
        <f t="shared" si="275"/>
        <v>3.1346045035762033</v>
      </c>
      <c r="P304" s="27">
        <f t="shared" si="276"/>
        <v>5015.3672057219255</v>
      </c>
      <c r="Q304" s="27">
        <f t="shared" si="277"/>
        <v>4764.5988454358294</v>
      </c>
      <c r="R304" s="7">
        <f t="shared" si="278"/>
        <v>3.1346045035762033</v>
      </c>
      <c r="S304" s="27">
        <f t="shared" si="265"/>
        <v>717824.43131895061</v>
      </c>
      <c r="T304" s="27">
        <f t="shared" si="279"/>
        <v>2895.8907183971896</v>
      </c>
      <c r="U304" s="27">
        <f t="shared" si="285"/>
        <v>319451.03480297909</v>
      </c>
      <c r="V304" s="7">
        <f>-SUM(T$24:T304)/T$23</f>
        <v>26.658717654857767</v>
      </c>
      <c r="W304" s="27">
        <f t="shared" si="266"/>
        <v>0</v>
      </c>
      <c r="X304" s="27">
        <f t="shared" si="286"/>
        <v>185492.77445109957</v>
      </c>
      <c r="Y304" s="7">
        <f>-SUM(W$24:W304)/W$23</f>
        <v>15.899018028200768</v>
      </c>
      <c r="Z304" s="29"/>
      <c r="AA304" s="27">
        <f t="shared" si="287"/>
        <v>976.89671832809768</v>
      </c>
      <c r="AB304" s="27">
        <f t="shared" si="288"/>
        <v>203.03962885408887</v>
      </c>
      <c r="AC304" s="27">
        <f t="shared" si="289"/>
        <v>773.85708947400894</v>
      </c>
      <c r="AD304" s="27">
        <f t="shared" si="290"/>
        <v>68839.729946213411</v>
      </c>
      <c r="AE304" s="27">
        <f t="shared" si="291"/>
        <v>160160.27005378652</v>
      </c>
      <c r="AF304" s="27">
        <f t="shared" si="292"/>
        <v>648984.70137273706</v>
      </c>
      <c r="AG304" s="27">
        <f t="shared" si="293"/>
        <v>0</v>
      </c>
      <c r="AH304" s="27">
        <f t="shared" si="294"/>
        <v>135.12294071371852</v>
      </c>
      <c r="AI304" s="27">
        <f t="shared" si="295"/>
        <v>405.36882214115559</v>
      </c>
      <c r="AJ304" s="27">
        <f t="shared" si="296"/>
        <v>243.22129328469339</v>
      </c>
      <c r="AK304" s="27">
        <f t="shared" si="297"/>
        <v>108.09835257097482</v>
      </c>
      <c r="AL304" s="7">
        <f t="shared" si="298"/>
        <v>1.7828597534466093</v>
      </c>
      <c r="AM304" s="27">
        <f t="shared" si="328"/>
        <v>891.81140871054231</v>
      </c>
      <c r="AN304" s="7">
        <f t="shared" si="299"/>
        <v>3.1346045035762033</v>
      </c>
      <c r="AO304" s="27">
        <f t="shared" si="300"/>
        <v>5015.3672057219255</v>
      </c>
      <c r="AP304" s="27">
        <f t="shared" si="301"/>
        <v>4764.5988454358294</v>
      </c>
      <c r="AQ304" s="7">
        <f t="shared" si="302"/>
        <v>3.1346045035762033</v>
      </c>
      <c r="AR304" s="27">
        <f t="shared" si="303"/>
        <v>717824.43131895061</v>
      </c>
      <c r="AS304" s="27">
        <f t="shared" si="304"/>
        <v>2895.8907183971896</v>
      </c>
      <c r="AT304" s="27">
        <f t="shared" si="305"/>
        <v>319451.03480297909</v>
      </c>
      <c r="AU304" s="7">
        <f>-SUM(AS$24:AS304)/AS$23</f>
        <v>26.658717654857767</v>
      </c>
      <c r="AV304" s="27">
        <f t="shared" si="280"/>
        <v>0</v>
      </c>
      <c r="AW304" s="27">
        <f t="shared" si="306"/>
        <v>185492.77445109957</v>
      </c>
      <c r="AX304" s="7">
        <f>-SUM(AV$24:AV304)/AV$23</f>
        <v>15.899018028200768</v>
      </c>
      <c r="AY304" s="28"/>
      <c r="AZ304" s="27">
        <f t="shared" si="307"/>
        <v>976.89671832809768</v>
      </c>
      <c r="BA304" s="27">
        <f t="shared" si="308"/>
        <v>203.03962885408887</v>
      </c>
      <c r="BB304" s="27">
        <f t="shared" si="309"/>
        <v>773.85708947400894</v>
      </c>
      <c r="BC304" s="27">
        <f t="shared" si="310"/>
        <v>68839.729946213411</v>
      </c>
      <c r="BD304" s="27">
        <f t="shared" si="311"/>
        <v>160160.27005378652</v>
      </c>
      <c r="BE304" s="27">
        <f t="shared" si="312"/>
        <v>648984.70137273706</v>
      </c>
      <c r="BF304" s="27">
        <f t="shared" si="313"/>
        <v>0</v>
      </c>
      <c r="BG304" s="27">
        <f t="shared" si="314"/>
        <v>135.12294071371852</v>
      </c>
      <c r="BH304" s="27">
        <f t="shared" si="315"/>
        <v>405.36882214115559</v>
      </c>
      <c r="BI304" s="27">
        <f t="shared" si="316"/>
        <v>243.22129328469339</v>
      </c>
      <c r="BJ304" s="27">
        <f t="shared" si="317"/>
        <v>108.09835257097482</v>
      </c>
      <c r="BK304" s="7">
        <f t="shared" si="318"/>
        <v>1.7828597534466093</v>
      </c>
      <c r="BL304" s="27">
        <f t="shared" si="329"/>
        <v>891.81140871054231</v>
      </c>
      <c r="BM304" s="7">
        <f t="shared" si="319"/>
        <v>3.1346045035762033</v>
      </c>
      <c r="BN304" s="27">
        <f t="shared" si="320"/>
        <v>5015.3672057219255</v>
      </c>
      <c r="BO304" s="27">
        <f t="shared" si="321"/>
        <v>4764.5988454358294</v>
      </c>
      <c r="BP304" s="7">
        <f t="shared" si="322"/>
        <v>3.1346045035762033</v>
      </c>
      <c r="BQ304" s="27">
        <f t="shared" si="323"/>
        <v>717824.43131895061</v>
      </c>
      <c r="BR304" s="27">
        <f t="shared" si="324"/>
        <v>2895.8907183971896</v>
      </c>
      <c r="BS304" s="27">
        <f t="shared" si="325"/>
        <v>319451.03480297909</v>
      </c>
      <c r="BT304" s="7">
        <f>-SUM(BR$24:BR304)/BR$23</f>
        <v>26.658717654857767</v>
      </c>
      <c r="BU304" s="27">
        <f t="shared" si="281"/>
        <v>0</v>
      </c>
      <c r="BV304" s="27">
        <f t="shared" si="326"/>
        <v>185492.77445109957</v>
      </c>
      <c r="BW304" s="7">
        <f>-SUM(BU$24:BU304)/BU$23</f>
        <v>15.899018028200768</v>
      </c>
      <c r="BX304" s="14"/>
      <c r="BY304" s="3"/>
      <c r="BZ304" s="3"/>
      <c r="CA304" s="3"/>
      <c r="CB304" s="3"/>
      <c r="CC304" s="3"/>
      <c r="CD304" s="3"/>
      <c r="CE304" s="3"/>
      <c r="CF304" s="3"/>
      <c r="CG304" s="3"/>
      <c r="CH304" s="3"/>
      <c r="CI304" s="3"/>
      <c r="CJ304" s="3"/>
      <c r="CK304" s="3"/>
      <c r="CL304" s="3"/>
      <c r="CM304" s="3"/>
      <c r="CN304" s="3"/>
      <c r="CO304" s="3"/>
    </row>
    <row r="305" spans="1:93" x14ac:dyDescent="0.25">
      <c r="A305" s="23">
        <v>282</v>
      </c>
      <c r="B305" s="27">
        <f t="shared" si="267"/>
        <v>976.89671832809768</v>
      </c>
      <c r="C305" s="27">
        <f t="shared" si="268"/>
        <v>200.78254567645635</v>
      </c>
      <c r="D305" s="27">
        <f t="shared" si="269"/>
        <v>776.11417265164141</v>
      </c>
      <c r="E305" s="27">
        <f t="shared" si="282"/>
        <v>68063.615773561774</v>
      </c>
      <c r="F305" s="27">
        <f t="shared" si="283"/>
        <v>160936.38422643815</v>
      </c>
      <c r="G305" s="27">
        <f t="shared" si="264"/>
        <v>652685.32113350905</v>
      </c>
      <c r="H305" s="27">
        <f t="shared" si="284"/>
        <v>0</v>
      </c>
      <c r="I305" s="27">
        <f t="shared" si="270"/>
        <v>135.40127184788847</v>
      </c>
      <c r="J305" s="27">
        <f t="shared" si="271"/>
        <v>406.20381554366543</v>
      </c>
      <c r="K305" s="27">
        <f t="shared" si="272"/>
        <v>243.72228932619925</v>
      </c>
      <c r="L305" s="27">
        <f t="shared" si="273"/>
        <v>108.32101747831076</v>
      </c>
      <c r="M305" s="7">
        <f t="shared" si="274"/>
        <v>1.7865321526308016</v>
      </c>
      <c r="N305" s="27">
        <f t="shared" si="327"/>
        <v>893.64839419606392</v>
      </c>
      <c r="O305" s="7">
        <f t="shared" si="275"/>
        <v>3.1473752703365543</v>
      </c>
      <c r="P305" s="27">
        <f t="shared" si="276"/>
        <v>5035.8004325384873</v>
      </c>
      <c r="Q305" s="27">
        <f t="shared" si="277"/>
        <v>4784.0104109115628</v>
      </c>
      <c r="R305" s="7">
        <f t="shared" si="278"/>
        <v>3.1473752703365543</v>
      </c>
      <c r="S305" s="27">
        <f t="shared" si="265"/>
        <v>720748.93690707092</v>
      </c>
      <c r="T305" s="27">
        <f t="shared" si="279"/>
        <v>2913.4652983874012</v>
      </c>
      <c r="U305" s="27">
        <f t="shared" si="285"/>
        <v>322364.50010136649</v>
      </c>
      <c r="V305" s="7">
        <f>-SUM(T$24:T305)/T$23</f>
        <v>26.892730931836674</v>
      </c>
      <c r="W305" s="27">
        <f t="shared" si="266"/>
        <v>0</v>
      </c>
      <c r="X305" s="27">
        <f t="shared" si="286"/>
        <v>185492.77445109957</v>
      </c>
      <c r="Y305" s="7">
        <f>-SUM(W$24:W305)/W$23</f>
        <v>15.899018028200768</v>
      </c>
      <c r="Z305" s="29"/>
      <c r="AA305" s="27">
        <f t="shared" si="287"/>
        <v>976.89671832809768</v>
      </c>
      <c r="AB305" s="27">
        <f t="shared" si="288"/>
        <v>200.78254567645635</v>
      </c>
      <c r="AC305" s="27">
        <f t="shared" si="289"/>
        <v>776.11417265164141</v>
      </c>
      <c r="AD305" s="27">
        <f t="shared" si="290"/>
        <v>68063.615773561774</v>
      </c>
      <c r="AE305" s="27">
        <f t="shared" si="291"/>
        <v>160936.38422643815</v>
      </c>
      <c r="AF305" s="27">
        <f t="shared" si="292"/>
        <v>652685.32113350905</v>
      </c>
      <c r="AG305" s="27">
        <f t="shared" si="293"/>
        <v>0</v>
      </c>
      <c r="AH305" s="27">
        <f t="shared" si="294"/>
        <v>135.40127184788847</v>
      </c>
      <c r="AI305" s="27">
        <f t="shared" si="295"/>
        <v>406.20381554366543</v>
      </c>
      <c r="AJ305" s="27">
        <f t="shared" si="296"/>
        <v>243.72228932619925</v>
      </c>
      <c r="AK305" s="27">
        <f t="shared" si="297"/>
        <v>108.32101747831076</v>
      </c>
      <c r="AL305" s="7">
        <f t="shared" si="298"/>
        <v>1.7865321526308016</v>
      </c>
      <c r="AM305" s="27">
        <f t="shared" si="328"/>
        <v>893.64839419606392</v>
      </c>
      <c r="AN305" s="7">
        <f t="shared" si="299"/>
        <v>3.1473752703365543</v>
      </c>
      <c r="AO305" s="27">
        <f t="shared" si="300"/>
        <v>5035.8004325384873</v>
      </c>
      <c r="AP305" s="27">
        <f t="shared" si="301"/>
        <v>4784.0104109115628</v>
      </c>
      <c r="AQ305" s="7">
        <f t="shared" si="302"/>
        <v>3.1473752703365543</v>
      </c>
      <c r="AR305" s="27">
        <f t="shared" si="303"/>
        <v>720748.93690707092</v>
      </c>
      <c r="AS305" s="27">
        <f t="shared" si="304"/>
        <v>2913.4652983874012</v>
      </c>
      <c r="AT305" s="27">
        <f t="shared" si="305"/>
        <v>322364.50010136649</v>
      </c>
      <c r="AU305" s="7">
        <f>-SUM(AS$24:AS305)/AS$23</f>
        <v>26.892730931836674</v>
      </c>
      <c r="AV305" s="27">
        <f t="shared" si="280"/>
        <v>0</v>
      </c>
      <c r="AW305" s="27">
        <f t="shared" si="306"/>
        <v>185492.77445109957</v>
      </c>
      <c r="AX305" s="7">
        <f>-SUM(AV$24:AV305)/AV$23</f>
        <v>15.899018028200768</v>
      </c>
      <c r="AY305" s="28"/>
      <c r="AZ305" s="27">
        <f t="shared" si="307"/>
        <v>976.89671832809768</v>
      </c>
      <c r="BA305" s="27">
        <f t="shared" si="308"/>
        <v>200.78254567645635</v>
      </c>
      <c r="BB305" s="27">
        <f t="shared" si="309"/>
        <v>776.11417265164141</v>
      </c>
      <c r="BC305" s="27">
        <f t="shared" si="310"/>
        <v>68063.615773561774</v>
      </c>
      <c r="BD305" s="27">
        <f t="shared" si="311"/>
        <v>160936.38422643815</v>
      </c>
      <c r="BE305" s="27">
        <f t="shared" si="312"/>
        <v>652685.32113350905</v>
      </c>
      <c r="BF305" s="27">
        <f t="shared" si="313"/>
        <v>0</v>
      </c>
      <c r="BG305" s="27">
        <f t="shared" si="314"/>
        <v>135.40127184788847</v>
      </c>
      <c r="BH305" s="27">
        <f t="shared" si="315"/>
        <v>406.20381554366543</v>
      </c>
      <c r="BI305" s="27">
        <f t="shared" si="316"/>
        <v>243.72228932619925</v>
      </c>
      <c r="BJ305" s="27">
        <f t="shared" si="317"/>
        <v>108.32101747831076</v>
      </c>
      <c r="BK305" s="7">
        <f t="shared" si="318"/>
        <v>1.7865321526308016</v>
      </c>
      <c r="BL305" s="27">
        <f t="shared" si="329"/>
        <v>893.64839419606392</v>
      </c>
      <c r="BM305" s="7">
        <f t="shared" si="319"/>
        <v>3.1473752703365543</v>
      </c>
      <c r="BN305" s="27">
        <f t="shared" si="320"/>
        <v>5035.8004325384873</v>
      </c>
      <c r="BO305" s="27">
        <f t="shared" si="321"/>
        <v>4784.0104109115628</v>
      </c>
      <c r="BP305" s="7">
        <f t="shared" si="322"/>
        <v>3.1473752703365543</v>
      </c>
      <c r="BQ305" s="27">
        <f t="shared" si="323"/>
        <v>720748.93690707092</v>
      </c>
      <c r="BR305" s="27">
        <f t="shared" si="324"/>
        <v>2913.4652983874012</v>
      </c>
      <c r="BS305" s="27">
        <f t="shared" si="325"/>
        <v>322364.50010136649</v>
      </c>
      <c r="BT305" s="7">
        <f>-SUM(BR$24:BR305)/BR$23</f>
        <v>26.892730931836674</v>
      </c>
      <c r="BU305" s="27">
        <f t="shared" si="281"/>
        <v>0</v>
      </c>
      <c r="BV305" s="27">
        <f t="shared" si="326"/>
        <v>185492.77445109957</v>
      </c>
      <c r="BW305" s="7">
        <f>-SUM(BU$24:BU305)/BU$23</f>
        <v>15.899018028200768</v>
      </c>
      <c r="BX305" s="14"/>
      <c r="BY305" s="3"/>
      <c r="BZ305" s="3"/>
      <c r="CA305" s="3"/>
      <c r="CB305" s="3"/>
      <c r="CC305" s="3"/>
      <c r="CD305" s="3"/>
      <c r="CE305" s="3"/>
      <c r="CF305" s="3"/>
      <c r="CG305" s="3"/>
      <c r="CH305" s="3"/>
      <c r="CI305" s="3"/>
      <c r="CJ305" s="3"/>
      <c r="CK305" s="3"/>
      <c r="CL305" s="3"/>
      <c r="CM305" s="3"/>
      <c r="CN305" s="3"/>
      <c r="CO305" s="3"/>
    </row>
    <row r="306" spans="1:93" x14ac:dyDescent="0.25">
      <c r="A306" s="23">
        <v>283</v>
      </c>
      <c r="B306" s="27">
        <f t="shared" si="267"/>
        <v>976.89671832809768</v>
      </c>
      <c r="C306" s="27">
        <f t="shared" si="268"/>
        <v>198.51887933955572</v>
      </c>
      <c r="D306" s="27">
        <f t="shared" si="269"/>
        <v>778.37783898854195</v>
      </c>
      <c r="E306" s="27">
        <f t="shared" si="282"/>
        <v>67285.237934573233</v>
      </c>
      <c r="F306" s="27">
        <f t="shared" si="283"/>
        <v>161714.76206542671</v>
      </c>
      <c r="G306" s="27">
        <f t="shared" si="264"/>
        <v>656400.11935838999</v>
      </c>
      <c r="H306" s="27">
        <f t="shared" si="284"/>
        <v>0</v>
      </c>
      <c r="I306" s="27">
        <f t="shared" si="270"/>
        <v>135.68017629862359</v>
      </c>
      <c r="J306" s="27">
        <f t="shared" si="271"/>
        <v>407.04052889587075</v>
      </c>
      <c r="K306" s="27">
        <f t="shared" si="272"/>
        <v>244.22431733752248</v>
      </c>
      <c r="L306" s="27">
        <f t="shared" si="273"/>
        <v>108.54414103889886</v>
      </c>
      <c r="M306" s="7">
        <f t="shared" si="274"/>
        <v>1.7902121163560307</v>
      </c>
      <c r="N306" s="27">
        <f t="shared" si="327"/>
        <v>895.48916357091571</v>
      </c>
      <c r="O306" s="7">
        <f t="shared" si="275"/>
        <v>3.1601980667814993</v>
      </c>
      <c r="P306" s="27">
        <f t="shared" si="276"/>
        <v>5056.3169068503985</v>
      </c>
      <c r="Q306" s="27">
        <f t="shared" si="277"/>
        <v>4803.5010615078781</v>
      </c>
      <c r="R306" s="7">
        <f t="shared" si="278"/>
        <v>3.1601980667814993</v>
      </c>
      <c r="S306" s="27">
        <f t="shared" si="265"/>
        <v>723685.35729296331</v>
      </c>
      <c r="T306" s="27">
        <f t="shared" si="279"/>
        <v>2931.1151796088652</v>
      </c>
      <c r="U306" s="27">
        <f t="shared" si="285"/>
        <v>325295.61528097535</v>
      </c>
      <c r="V306" s="7">
        <f>-SUM(T$24:T306)/T$23</f>
        <v>27.128161869957868</v>
      </c>
      <c r="W306" s="27">
        <f t="shared" si="266"/>
        <v>0</v>
      </c>
      <c r="X306" s="27">
        <f t="shared" si="286"/>
        <v>185492.77445109957</v>
      </c>
      <c r="Y306" s="7">
        <f>-SUM(W$24:W306)/W$23</f>
        <v>15.899018028200768</v>
      </c>
      <c r="Z306" s="29"/>
      <c r="AA306" s="27">
        <f t="shared" si="287"/>
        <v>976.89671832809768</v>
      </c>
      <c r="AB306" s="27">
        <f t="shared" si="288"/>
        <v>198.51887933955572</v>
      </c>
      <c r="AC306" s="27">
        <f t="shared" si="289"/>
        <v>778.37783898854195</v>
      </c>
      <c r="AD306" s="27">
        <f t="shared" si="290"/>
        <v>67285.237934573233</v>
      </c>
      <c r="AE306" s="27">
        <f t="shared" si="291"/>
        <v>161714.76206542671</v>
      </c>
      <c r="AF306" s="27">
        <f t="shared" si="292"/>
        <v>656400.11935838999</v>
      </c>
      <c r="AG306" s="27">
        <f t="shared" si="293"/>
        <v>0</v>
      </c>
      <c r="AH306" s="27">
        <f t="shared" si="294"/>
        <v>135.68017629862359</v>
      </c>
      <c r="AI306" s="27">
        <f t="shared" si="295"/>
        <v>407.04052889587075</v>
      </c>
      <c r="AJ306" s="27">
        <f t="shared" si="296"/>
        <v>244.22431733752248</v>
      </c>
      <c r="AK306" s="27">
        <f t="shared" si="297"/>
        <v>108.54414103889886</v>
      </c>
      <c r="AL306" s="7">
        <f t="shared" si="298"/>
        <v>1.7902121163560307</v>
      </c>
      <c r="AM306" s="27">
        <f t="shared" si="328"/>
        <v>895.48916357091571</v>
      </c>
      <c r="AN306" s="7">
        <f t="shared" si="299"/>
        <v>3.1601980667814993</v>
      </c>
      <c r="AO306" s="27">
        <f t="shared" si="300"/>
        <v>5056.3169068503985</v>
      </c>
      <c r="AP306" s="27">
        <f t="shared" si="301"/>
        <v>4803.5010615078781</v>
      </c>
      <c r="AQ306" s="7">
        <f t="shared" si="302"/>
        <v>3.1601980667814993</v>
      </c>
      <c r="AR306" s="27">
        <f t="shared" si="303"/>
        <v>723685.35729296331</v>
      </c>
      <c r="AS306" s="27">
        <f t="shared" si="304"/>
        <v>2931.1151796088652</v>
      </c>
      <c r="AT306" s="27">
        <f t="shared" si="305"/>
        <v>325295.61528097535</v>
      </c>
      <c r="AU306" s="7">
        <f>-SUM(AS$24:AS306)/AS$23</f>
        <v>27.128161869957868</v>
      </c>
      <c r="AV306" s="27">
        <f t="shared" si="280"/>
        <v>0</v>
      </c>
      <c r="AW306" s="27">
        <f t="shared" si="306"/>
        <v>185492.77445109957</v>
      </c>
      <c r="AX306" s="7">
        <f>-SUM(AV$24:AV306)/AV$23</f>
        <v>15.899018028200768</v>
      </c>
      <c r="AY306" s="28"/>
      <c r="AZ306" s="27">
        <f t="shared" si="307"/>
        <v>976.89671832809768</v>
      </c>
      <c r="BA306" s="27">
        <f t="shared" si="308"/>
        <v>198.51887933955572</v>
      </c>
      <c r="BB306" s="27">
        <f t="shared" si="309"/>
        <v>778.37783898854195</v>
      </c>
      <c r="BC306" s="27">
        <f t="shared" si="310"/>
        <v>67285.237934573233</v>
      </c>
      <c r="BD306" s="27">
        <f t="shared" si="311"/>
        <v>161714.76206542671</v>
      </c>
      <c r="BE306" s="27">
        <f t="shared" si="312"/>
        <v>656400.11935838999</v>
      </c>
      <c r="BF306" s="27">
        <f t="shared" si="313"/>
        <v>0</v>
      </c>
      <c r="BG306" s="27">
        <f t="shared" si="314"/>
        <v>135.68017629862359</v>
      </c>
      <c r="BH306" s="27">
        <f t="shared" si="315"/>
        <v>407.04052889587075</v>
      </c>
      <c r="BI306" s="27">
        <f t="shared" si="316"/>
        <v>244.22431733752248</v>
      </c>
      <c r="BJ306" s="27">
        <f t="shared" si="317"/>
        <v>108.54414103889886</v>
      </c>
      <c r="BK306" s="7">
        <f t="shared" si="318"/>
        <v>1.7902121163560307</v>
      </c>
      <c r="BL306" s="27">
        <f t="shared" si="329"/>
        <v>895.48916357091571</v>
      </c>
      <c r="BM306" s="7">
        <f t="shared" si="319"/>
        <v>3.1601980667814993</v>
      </c>
      <c r="BN306" s="27">
        <f t="shared" si="320"/>
        <v>5056.3169068503985</v>
      </c>
      <c r="BO306" s="27">
        <f t="shared" si="321"/>
        <v>4803.5010615078781</v>
      </c>
      <c r="BP306" s="7">
        <f t="shared" si="322"/>
        <v>3.1601980667814993</v>
      </c>
      <c r="BQ306" s="27">
        <f t="shared" si="323"/>
        <v>723685.35729296331</v>
      </c>
      <c r="BR306" s="27">
        <f t="shared" si="324"/>
        <v>2931.1151796088652</v>
      </c>
      <c r="BS306" s="27">
        <f t="shared" si="325"/>
        <v>325295.61528097535</v>
      </c>
      <c r="BT306" s="7">
        <f>-SUM(BR$24:BR306)/BR$23</f>
        <v>27.128161869957868</v>
      </c>
      <c r="BU306" s="27">
        <f t="shared" si="281"/>
        <v>0</v>
      </c>
      <c r="BV306" s="27">
        <f t="shared" si="326"/>
        <v>185492.77445109957</v>
      </c>
      <c r="BW306" s="7">
        <f>-SUM(BU$24:BU306)/BU$23</f>
        <v>15.899018028200768</v>
      </c>
      <c r="BX306" s="14"/>
      <c r="BY306" s="3"/>
      <c r="BZ306" s="3"/>
      <c r="CA306" s="3"/>
      <c r="CB306" s="3"/>
      <c r="CC306" s="3"/>
      <c r="CD306" s="3"/>
      <c r="CE306" s="3"/>
      <c r="CF306" s="3"/>
      <c r="CG306" s="3"/>
      <c r="CH306" s="3"/>
      <c r="CI306" s="3"/>
      <c r="CJ306" s="3"/>
      <c r="CK306" s="3"/>
      <c r="CL306" s="3"/>
      <c r="CM306" s="3"/>
      <c r="CN306" s="3"/>
      <c r="CO306" s="3"/>
    </row>
    <row r="307" spans="1:93" x14ac:dyDescent="0.25">
      <c r="A307" s="23">
        <v>284</v>
      </c>
      <c r="B307" s="27">
        <f t="shared" si="267"/>
        <v>976.89671832809768</v>
      </c>
      <c r="C307" s="27">
        <f t="shared" si="268"/>
        <v>196.24861064250584</v>
      </c>
      <c r="D307" s="27">
        <f t="shared" si="269"/>
        <v>780.64810768559187</v>
      </c>
      <c r="E307" s="27">
        <f t="shared" si="282"/>
        <v>66504.589826887648</v>
      </c>
      <c r="F307" s="27">
        <f t="shared" si="283"/>
        <v>162495.41017311229</v>
      </c>
      <c r="G307" s="27">
        <f t="shared" si="264"/>
        <v>660129.15119210095</v>
      </c>
      <c r="H307" s="27">
        <f t="shared" si="284"/>
        <v>0</v>
      </c>
      <c r="I307" s="27">
        <f t="shared" si="270"/>
        <v>135.95965524686213</v>
      </c>
      <c r="J307" s="27">
        <f t="shared" si="271"/>
        <v>407.87896574058641</v>
      </c>
      <c r="K307" s="27">
        <f t="shared" si="272"/>
        <v>244.72737944435187</v>
      </c>
      <c r="L307" s="27">
        <f t="shared" si="273"/>
        <v>108.76772419748971</v>
      </c>
      <c r="M307" s="7">
        <f t="shared" si="274"/>
        <v>1.7938996602040127</v>
      </c>
      <c r="N307" s="27">
        <f t="shared" si="327"/>
        <v>897.33372462929015</v>
      </c>
      <c r="O307" s="7">
        <f t="shared" si="275"/>
        <v>3.1730731048864134</v>
      </c>
      <c r="P307" s="27">
        <f t="shared" si="276"/>
        <v>5076.9169678182616</v>
      </c>
      <c r="Q307" s="27">
        <f t="shared" si="277"/>
        <v>4823.0711194273481</v>
      </c>
      <c r="R307" s="7">
        <f t="shared" si="278"/>
        <v>3.1730731048864134</v>
      </c>
      <c r="S307" s="27">
        <f t="shared" si="265"/>
        <v>726633.74101898866</v>
      </c>
      <c r="T307" s="27">
        <f t="shared" si="279"/>
        <v>2948.8406764699603</v>
      </c>
      <c r="U307" s="27">
        <f t="shared" si="285"/>
        <v>328244.45595744532</v>
      </c>
      <c r="V307" s="7">
        <f>-SUM(T$24:T307)/T$23</f>
        <v>27.3650165427667</v>
      </c>
      <c r="W307" s="27">
        <f t="shared" si="266"/>
        <v>0</v>
      </c>
      <c r="X307" s="27">
        <f t="shared" si="286"/>
        <v>185492.77445109957</v>
      </c>
      <c r="Y307" s="7">
        <f>-SUM(W$24:W307)/W$23</f>
        <v>15.899018028200768</v>
      </c>
      <c r="Z307" s="29"/>
      <c r="AA307" s="27">
        <f t="shared" si="287"/>
        <v>976.89671832809768</v>
      </c>
      <c r="AB307" s="27">
        <f t="shared" si="288"/>
        <v>196.24861064250584</v>
      </c>
      <c r="AC307" s="27">
        <f t="shared" si="289"/>
        <v>780.64810768559187</v>
      </c>
      <c r="AD307" s="27">
        <f t="shared" si="290"/>
        <v>66504.589826887648</v>
      </c>
      <c r="AE307" s="27">
        <f t="shared" si="291"/>
        <v>162495.41017311229</v>
      </c>
      <c r="AF307" s="27">
        <f t="shared" si="292"/>
        <v>660129.15119210095</v>
      </c>
      <c r="AG307" s="27">
        <f t="shared" si="293"/>
        <v>0</v>
      </c>
      <c r="AH307" s="27">
        <f t="shared" si="294"/>
        <v>135.95965524686213</v>
      </c>
      <c r="AI307" s="27">
        <f t="shared" si="295"/>
        <v>407.87896574058641</v>
      </c>
      <c r="AJ307" s="27">
        <f t="shared" si="296"/>
        <v>244.72737944435187</v>
      </c>
      <c r="AK307" s="27">
        <f t="shared" si="297"/>
        <v>108.76772419748971</v>
      </c>
      <c r="AL307" s="7">
        <f t="shared" si="298"/>
        <v>1.7938996602040127</v>
      </c>
      <c r="AM307" s="27">
        <f t="shared" si="328"/>
        <v>897.33372462929015</v>
      </c>
      <c r="AN307" s="7">
        <f t="shared" si="299"/>
        <v>3.1730731048864134</v>
      </c>
      <c r="AO307" s="27">
        <f t="shared" si="300"/>
        <v>5076.9169678182616</v>
      </c>
      <c r="AP307" s="27">
        <f t="shared" si="301"/>
        <v>4823.0711194273481</v>
      </c>
      <c r="AQ307" s="7">
        <f t="shared" si="302"/>
        <v>3.1730731048864134</v>
      </c>
      <c r="AR307" s="27">
        <f t="shared" si="303"/>
        <v>726633.74101898866</v>
      </c>
      <c r="AS307" s="27">
        <f t="shared" si="304"/>
        <v>2948.8406764699603</v>
      </c>
      <c r="AT307" s="27">
        <f t="shared" si="305"/>
        <v>328244.45595744532</v>
      </c>
      <c r="AU307" s="7">
        <f>-SUM(AS$24:AS307)/AS$23</f>
        <v>27.3650165427667</v>
      </c>
      <c r="AV307" s="27">
        <f t="shared" si="280"/>
        <v>0</v>
      </c>
      <c r="AW307" s="27">
        <f t="shared" si="306"/>
        <v>185492.77445109957</v>
      </c>
      <c r="AX307" s="7">
        <f>-SUM(AV$24:AV307)/AV$23</f>
        <v>15.899018028200768</v>
      </c>
      <c r="AY307" s="28"/>
      <c r="AZ307" s="27">
        <f t="shared" si="307"/>
        <v>976.89671832809768</v>
      </c>
      <c r="BA307" s="27">
        <f t="shared" si="308"/>
        <v>196.24861064250584</v>
      </c>
      <c r="BB307" s="27">
        <f t="shared" si="309"/>
        <v>780.64810768559187</v>
      </c>
      <c r="BC307" s="27">
        <f t="shared" si="310"/>
        <v>66504.589826887648</v>
      </c>
      <c r="BD307" s="27">
        <f t="shared" si="311"/>
        <v>162495.41017311229</v>
      </c>
      <c r="BE307" s="27">
        <f t="shared" si="312"/>
        <v>660129.15119210095</v>
      </c>
      <c r="BF307" s="27">
        <f t="shared" si="313"/>
        <v>0</v>
      </c>
      <c r="BG307" s="27">
        <f t="shared" si="314"/>
        <v>135.95965524686213</v>
      </c>
      <c r="BH307" s="27">
        <f t="shared" si="315"/>
        <v>407.87896574058641</v>
      </c>
      <c r="BI307" s="27">
        <f t="shared" si="316"/>
        <v>244.72737944435187</v>
      </c>
      <c r="BJ307" s="27">
        <f t="shared" si="317"/>
        <v>108.76772419748971</v>
      </c>
      <c r="BK307" s="7">
        <f t="shared" si="318"/>
        <v>1.7938996602040127</v>
      </c>
      <c r="BL307" s="27">
        <f t="shared" si="329"/>
        <v>897.33372462929015</v>
      </c>
      <c r="BM307" s="7">
        <f t="shared" si="319"/>
        <v>3.1730731048864134</v>
      </c>
      <c r="BN307" s="27">
        <f t="shared" si="320"/>
        <v>5076.9169678182616</v>
      </c>
      <c r="BO307" s="27">
        <f t="shared" si="321"/>
        <v>4823.0711194273481</v>
      </c>
      <c r="BP307" s="7">
        <f t="shared" si="322"/>
        <v>3.1730731048864134</v>
      </c>
      <c r="BQ307" s="27">
        <f t="shared" si="323"/>
        <v>726633.74101898866</v>
      </c>
      <c r="BR307" s="27">
        <f t="shared" si="324"/>
        <v>2948.8406764699603</v>
      </c>
      <c r="BS307" s="27">
        <f t="shared" si="325"/>
        <v>328244.45595744532</v>
      </c>
      <c r="BT307" s="7">
        <f>-SUM(BR$24:BR307)/BR$23</f>
        <v>27.3650165427667</v>
      </c>
      <c r="BU307" s="27">
        <f t="shared" si="281"/>
        <v>0</v>
      </c>
      <c r="BV307" s="27">
        <f t="shared" si="326"/>
        <v>185492.77445109957</v>
      </c>
      <c r="BW307" s="7">
        <f>-SUM(BU$24:BU307)/BU$23</f>
        <v>15.899018028200768</v>
      </c>
      <c r="BX307" s="14"/>
      <c r="BY307" s="3"/>
      <c r="BZ307" s="3"/>
      <c r="CA307" s="3"/>
      <c r="CB307" s="3"/>
      <c r="CC307" s="3"/>
      <c r="CD307" s="3"/>
      <c r="CE307" s="3"/>
      <c r="CF307" s="3"/>
      <c r="CG307" s="3"/>
      <c r="CH307" s="3"/>
      <c r="CI307" s="3"/>
      <c r="CJ307" s="3"/>
      <c r="CK307" s="3"/>
      <c r="CL307" s="3"/>
      <c r="CM307" s="3"/>
      <c r="CN307" s="3"/>
      <c r="CO307" s="3"/>
    </row>
    <row r="308" spans="1:93" x14ac:dyDescent="0.25">
      <c r="A308" s="23">
        <v>285</v>
      </c>
      <c r="B308" s="27">
        <f t="shared" si="267"/>
        <v>976.89671832809768</v>
      </c>
      <c r="C308" s="27">
        <f t="shared" si="268"/>
        <v>193.97172032842283</v>
      </c>
      <c r="D308" s="27">
        <f t="shared" si="269"/>
        <v>782.92499799967493</v>
      </c>
      <c r="E308" s="27">
        <f t="shared" si="282"/>
        <v>65721.664828887966</v>
      </c>
      <c r="F308" s="27">
        <f t="shared" si="283"/>
        <v>163278.33517111198</v>
      </c>
      <c r="G308" s="27">
        <f t="shared" si="264"/>
        <v>663872.47199638747</v>
      </c>
      <c r="H308" s="27">
        <f t="shared" si="284"/>
        <v>0</v>
      </c>
      <c r="I308" s="27">
        <f t="shared" si="270"/>
        <v>136.23970987597494</v>
      </c>
      <c r="J308" s="27">
        <f t="shared" si="271"/>
        <v>408.71912962792481</v>
      </c>
      <c r="K308" s="27">
        <f t="shared" si="272"/>
        <v>245.2314777767549</v>
      </c>
      <c r="L308" s="27">
        <f t="shared" si="273"/>
        <v>108.99176790077995</v>
      </c>
      <c r="M308" s="7">
        <f t="shared" si="274"/>
        <v>1.7975947997885595</v>
      </c>
      <c r="N308" s="27">
        <f t="shared" si="327"/>
        <v>899.18208518143456</v>
      </c>
      <c r="O308" s="7">
        <f t="shared" si="275"/>
        <v>3.1860005974902861</v>
      </c>
      <c r="P308" s="27">
        <f t="shared" si="276"/>
        <v>5097.6009559844579</v>
      </c>
      <c r="Q308" s="27">
        <f t="shared" si="277"/>
        <v>4842.7209081852352</v>
      </c>
      <c r="R308" s="7">
        <f t="shared" si="278"/>
        <v>3.1860005974902861</v>
      </c>
      <c r="S308" s="27">
        <f t="shared" si="265"/>
        <v>729594.13682527549</v>
      </c>
      <c r="T308" s="27">
        <f t="shared" si="279"/>
        <v>2966.6421046757032</v>
      </c>
      <c r="U308" s="27">
        <f t="shared" si="285"/>
        <v>331211.09806212102</v>
      </c>
      <c r="V308" s="7">
        <f>-SUM(T$24:T308)/T$23</f>
        <v>27.603301049166355</v>
      </c>
      <c r="W308" s="27">
        <f t="shared" si="266"/>
        <v>0</v>
      </c>
      <c r="X308" s="27">
        <f t="shared" si="286"/>
        <v>185492.77445109957</v>
      </c>
      <c r="Y308" s="7">
        <f>-SUM(W$24:W308)/W$23</f>
        <v>15.899018028200768</v>
      </c>
      <c r="Z308" s="29"/>
      <c r="AA308" s="27">
        <f t="shared" si="287"/>
        <v>976.89671832809768</v>
      </c>
      <c r="AB308" s="27">
        <f t="shared" si="288"/>
        <v>193.97172032842283</v>
      </c>
      <c r="AC308" s="27">
        <f t="shared" si="289"/>
        <v>782.92499799967493</v>
      </c>
      <c r="AD308" s="27">
        <f t="shared" si="290"/>
        <v>65721.664828887966</v>
      </c>
      <c r="AE308" s="27">
        <f t="shared" si="291"/>
        <v>163278.33517111198</v>
      </c>
      <c r="AF308" s="27">
        <f t="shared" si="292"/>
        <v>663872.47199638747</v>
      </c>
      <c r="AG308" s="27">
        <f t="shared" si="293"/>
        <v>0</v>
      </c>
      <c r="AH308" s="27">
        <f t="shared" si="294"/>
        <v>136.23970987597494</v>
      </c>
      <c r="AI308" s="27">
        <f t="shared" si="295"/>
        <v>408.71912962792481</v>
      </c>
      <c r="AJ308" s="27">
        <f t="shared" si="296"/>
        <v>245.2314777767549</v>
      </c>
      <c r="AK308" s="27">
        <f t="shared" si="297"/>
        <v>108.99176790077995</v>
      </c>
      <c r="AL308" s="7">
        <f t="shared" si="298"/>
        <v>1.7975947997885595</v>
      </c>
      <c r="AM308" s="27">
        <f t="shared" si="328"/>
        <v>899.18208518143456</v>
      </c>
      <c r="AN308" s="7">
        <f t="shared" si="299"/>
        <v>3.1860005974902861</v>
      </c>
      <c r="AO308" s="27">
        <f t="shared" si="300"/>
        <v>5097.6009559844579</v>
      </c>
      <c r="AP308" s="27">
        <f t="shared" si="301"/>
        <v>4842.7209081852352</v>
      </c>
      <c r="AQ308" s="7">
        <f t="shared" si="302"/>
        <v>3.1860005974902861</v>
      </c>
      <c r="AR308" s="27">
        <f t="shared" si="303"/>
        <v>729594.13682527549</v>
      </c>
      <c r="AS308" s="27">
        <f t="shared" si="304"/>
        <v>2966.6421046757032</v>
      </c>
      <c r="AT308" s="27">
        <f t="shared" si="305"/>
        <v>331211.09806212102</v>
      </c>
      <c r="AU308" s="7">
        <f>-SUM(AS$24:AS308)/AS$23</f>
        <v>27.603301049166355</v>
      </c>
      <c r="AV308" s="27">
        <f t="shared" si="280"/>
        <v>0</v>
      </c>
      <c r="AW308" s="27">
        <f t="shared" si="306"/>
        <v>185492.77445109957</v>
      </c>
      <c r="AX308" s="7">
        <f>-SUM(AV$24:AV308)/AV$23</f>
        <v>15.899018028200768</v>
      </c>
      <c r="AY308" s="28"/>
      <c r="AZ308" s="27">
        <f t="shared" si="307"/>
        <v>976.89671832809768</v>
      </c>
      <c r="BA308" s="27">
        <f t="shared" si="308"/>
        <v>193.97172032842283</v>
      </c>
      <c r="BB308" s="27">
        <f t="shared" si="309"/>
        <v>782.92499799967493</v>
      </c>
      <c r="BC308" s="27">
        <f t="shared" si="310"/>
        <v>65721.664828887966</v>
      </c>
      <c r="BD308" s="27">
        <f t="shared" si="311"/>
        <v>163278.33517111198</v>
      </c>
      <c r="BE308" s="27">
        <f t="shared" si="312"/>
        <v>663872.47199638747</v>
      </c>
      <c r="BF308" s="27">
        <f t="shared" si="313"/>
        <v>0</v>
      </c>
      <c r="BG308" s="27">
        <f t="shared" si="314"/>
        <v>136.23970987597494</v>
      </c>
      <c r="BH308" s="27">
        <f t="shared" si="315"/>
        <v>408.71912962792481</v>
      </c>
      <c r="BI308" s="27">
        <f t="shared" si="316"/>
        <v>245.2314777767549</v>
      </c>
      <c r="BJ308" s="27">
        <f t="shared" si="317"/>
        <v>108.99176790077995</v>
      </c>
      <c r="BK308" s="7">
        <f t="shared" si="318"/>
        <v>1.7975947997885595</v>
      </c>
      <c r="BL308" s="27">
        <f t="shared" si="329"/>
        <v>899.18208518143456</v>
      </c>
      <c r="BM308" s="7">
        <f t="shared" si="319"/>
        <v>3.1860005974902861</v>
      </c>
      <c r="BN308" s="27">
        <f t="shared" si="320"/>
        <v>5097.6009559844579</v>
      </c>
      <c r="BO308" s="27">
        <f t="shared" si="321"/>
        <v>4842.7209081852352</v>
      </c>
      <c r="BP308" s="7">
        <f t="shared" si="322"/>
        <v>3.1860005974902861</v>
      </c>
      <c r="BQ308" s="27">
        <f t="shared" si="323"/>
        <v>729594.13682527549</v>
      </c>
      <c r="BR308" s="27">
        <f t="shared" si="324"/>
        <v>2966.6421046757032</v>
      </c>
      <c r="BS308" s="27">
        <f t="shared" si="325"/>
        <v>331211.09806212102</v>
      </c>
      <c r="BT308" s="7">
        <f>-SUM(BR$24:BR308)/BR$23</f>
        <v>27.603301049166355</v>
      </c>
      <c r="BU308" s="27">
        <f t="shared" si="281"/>
        <v>0</v>
      </c>
      <c r="BV308" s="27">
        <f t="shared" si="326"/>
        <v>185492.77445109957</v>
      </c>
      <c r="BW308" s="7">
        <f>-SUM(BU$24:BU308)/BU$23</f>
        <v>15.899018028200768</v>
      </c>
      <c r="BX308" s="14"/>
      <c r="BY308" s="3"/>
      <c r="BZ308" s="3"/>
      <c r="CA308" s="3"/>
      <c r="CB308" s="3"/>
      <c r="CC308" s="3"/>
      <c r="CD308" s="3"/>
      <c r="CE308" s="3"/>
      <c r="CF308" s="3"/>
      <c r="CG308" s="3"/>
      <c r="CH308" s="3"/>
      <c r="CI308" s="3"/>
      <c r="CJ308" s="3"/>
      <c r="CK308" s="3"/>
      <c r="CL308" s="3"/>
      <c r="CM308" s="3"/>
      <c r="CN308" s="3"/>
      <c r="CO308" s="3"/>
    </row>
    <row r="309" spans="1:93" x14ac:dyDescent="0.25">
      <c r="A309" s="23">
        <v>286</v>
      </c>
      <c r="B309" s="27">
        <f t="shared" si="267"/>
        <v>976.89671832809768</v>
      </c>
      <c r="C309" s="27">
        <f t="shared" si="268"/>
        <v>191.68818908425712</v>
      </c>
      <c r="D309" s="27">
        <f t="shared" si="269"/>
        <v>785.20852924384064</v>
      </c>
      <c r="E309" s="27">
        <f t="shared" si="282"/>
        <v>64936.456299644124</v>
      </c>
      <c r="F309" s="27">
        <f t="shared" si="283"/>
        <v>164063.5437003558</v>
      </c>
      <c r="G309" s="27">
        <f t="shared" si="264"/>
        <v>667630.13735088159</v>
      </c>
      <c r="H309" s="27">
        <f t="shared" si="284"/>
        <v>0</v>
      </c>
      <c r="I309" s="27">
        <f t="shared" si="270"/>
        <v>136.52034137177034</v>
      </c>
      <c r="J309" s="27">
        <f t="shared" si="271"/>
        <v>409.561024115311</v>
      </c>
      <c r="K309" s="27">
        <f t="shared" si="272"/>
        <v>245.73661446918663</v>
      </c>
      <c r="L309" s="27">
        <f t="shared" si="273"/>
        <v>109.21627309741626</v>
      </c>
      <c r="M309" s="7">
        <f t="shared" si="274"/>
        <v>1.8012975507556448</v>
      </c>
      <c r="N309" s="27">
        <f t="shared" si="327"/>
        <v>901.03425305368432</v>
      </c>
      <c r="O309" s="7">
        <f t="shared" si="275"/>
        <v>3.1989807582992391</v>
      </c>
      <c r="P309" s="27">
        <f t="shared" si="276"/>
        <v>5118.3692132787828</v>
      </c>
      <c r="Q309" s="27">
        <f t="shared" si="277"/>
        <v>4862.4507526148436</v>
      </c>
      <c r="R309" s="7">
        <f t="shared" si="278"/>
        <v>3.1989807582992391</v>
      </c>
      <c r="S309" s="27">
        <f t="shared" si="265"/>
        <v>732566.59365052579</v>
      </c>
      <c r="T309" s="27">
        <f t="shared" si="279"/>
        <v>2984.5197812330616</v>
      </c>
      <c r="U309" s="27">
        <f t="shared" si="285"/>
        <v>334195.61784335406</v>
      </c>
      <c r="V309" s="7">
        <f>-SUM(T$24:T309)/T$23</f>
        <v>27.843021513522423</v>
      </c>
      <c r="W309" s="27">
        <f t="shared" si="266"/>
        <v>0</v>
      </c>
      <c r="X309" s="27">
        <f t="shared" si="286"/>
        <v>185492.77445109957</v>
      </c>
      <c r="Y309" s="7">
        <f>-SUM(W$24:W309)/W$23</f>
        <v>15.899018028200768</v>
      </c>
      <c r="Z309" s="29"/>
      <c r="AA309" s="27">
        <f t="shared" si="287"/>
        <v>976.89671832809768</v>
      </c>
      <c r="AB309" s="27">
        <f t="shared" si="288"/>
        <v>191.68818908425712</v>
      </c>
      <c r="AC309" s="27">
        <f t="shared" si="289"/>
        <v>785.20852924384064</v>
      </c>
      <c r="AD309" s="27">
        <f t="shared" si="290"/>
        <v>64936.456299644124</v>
      </c>
      <c r="AE309" s="27">
        <f t="shared" si="291"/>
        <v>164063.5437003558</v>
      </c>
      <c r="AF309" s="27">
        <f t="shared" si="292"/>
        <v>667630.13735088159</v>
      </c>
      <c r="AG309" s="27">
        <f t="shared" si="293"/>
        <v>0</v>
      </c>
      <c r="AH309" s="27">
        <f t="shared" si="294"/>
        <v>136.52034137177034</v>
      </c>
      <c r="AI309" s="27">
        <f t="shared" si="295"/>
        <v>409.561024115311</v>
      </c>
      <c r="AJ309" s="27">
        <f t="shared" si="296"/>
        <v>245.73661446918663</v>
      </c>
      <c r="AK309" s="27">
        <f t="shared" si="297"/>
        <v>109.21627309741626</v>
      </c>
      <c r="AL309" s="7">
        <f t="shared" si="298"/>
        <v>1.8012975507556448</v>
      </c>
      <c r="AM309" s="27">
        <f t="shared" si="328"/>
        <v>901.03425305368432</v>
      </c>
      <c r="AN309" s="7">
        <f t="shared" si="299"/>
        <v>3.1989807582992391</v>
      </c>
      <c r="AO309" s="27">
        <f t="shared" si="300"/>
        <v>5118.3692132787828</v>
      </c>
      <c r="AP309" s="27">
        <f t="shared" si="301"/>
        <v>4862.4507526148436</v>
      </c>
      <c r="AQ309" s="7">
        <f t="shared" si="302"/>
        <v>3.1989807582992391</v>
      </c>
      <c r="AR309" s="27">
        <f t="shared" si="303"/>
        <v>732566.59365052579</v>
      </c>
      <c r="AS309" s="27">
        <f t="shared" si="304"/>
        <v>2984.5197812330616</v>
      </c>
      <c r="AT309" s="27">
        <f t="shared" si="305"/>
        <v>334195.61784335406</v>
      </c>
      <c r="AU309" s="7">
        <f>-SUM(AS$24:AS309)/AS$23</f>
        <v>27.843021513522423</v>
      </c>
      <c r="AV309" s="27">
        <f t="shared" si="280"/>
        <v>0</v>
      </c>
      <c r="AW309" s="27">
        <f t="shared" si="306"/>
        <v>185492.77445109957</v>
      </c>
      <c r="AX309" s="7">
        <f>-SUM(AV$24:AV309)/AV$23</f>
        <v>15.899018028200768</v>
      </c>
      <c r="AY309" s="28"/>
      <c r="AZ309" s="27">
        <f t="shared" si="307"/>
        <v>976.89671832809768</v>
      </c>
      <c r="BA309" s="27">
        <f t="shared" si="308"/>
        <v>191.68818908425712</v>
      </c>
      <c r="BB309" s="27">
        <f t="shared" si="309"/>
        <v>785.20852924384064</v>
      </c>
      <c r="BC309" s="27">
        <f t="shared" si="310"/>
        <v>64936.456299644124</v>
      </c>
      <c r="BD309" s="27">
        <f t="shared" si="311"/>
        <v>164063.5437003558</v>
      </c>
      <c r="BE309" s="27">
        <f t="shared" si="312"/>
        <v>667630.13735088159</v>
      </c>
      <c r="BF309" s="27">
        <f t="shared" si="313"/>
        <v>0</v>
      </c>
      <c r="BG309" s="27">
        <f t="shared" si="314"/>
        <v>136.52034137177034</v>
      </c>
      <c r="BH309" s="27">
        <f t="shared" si="315"/>
        <v>409.561024115311</v>
      </c>
      <c r="BI309" s="27">
        <f t="shared" si="316"/>
        <v>245.73661446918663</v>
      </c>
      <c r="BJ309" s="27">
        <f t="shared" si="317"/>
        <v>109.21627309741626</v>
      </c>
      <c r="BK309" s="7">
        <f t="shared" si="318"/>
        <v>1.8012975507556448</v>
      </c>
      <c r="BL309" s="27">
        <f t="shared" si="329"/>
        <v>901.03425305368432</v>
      </c>
      <c r="BM309" s="7">
        <f t="shared" si="319"/>
        <v>3.1989807582992391</v>
      </c>
      <c r="BN309" s="27">
        <f t="shared" si="320"/>
        <v>5118.3692132787828</v>
      </c>
      <c r="BO309" s="27">
        <f t="shared" si="321"/>
        <v>4862.4507526148436</v>
      </c>
      <c r="BP309" s="7">
        <f t="shared" si="322"/>
        <v>3.1989807582992391</v>
      </c>
      <c r="BQ309" s="27">
        <f t="shared" si="323"/>
        <v>732566.59365052579</v>
      </c>
      <c r="BR309" s="27">
        <f t="shared" si="324"/>
        <v>2984.5197812330616</v>
      </c>
      <c r="BS309" s="27">
        <f t="shared" si="325"/>
        <v>334195.61784335406</v>
      </c>
      <c r="BT309" s="7">
        <f>-SUM(BR$24:BR309)/BR$23</f>
        <v>27.843021513522423</v>
      </c>
      <c r="BU309" s="27">
        <f t="shared" si="281"/>
        <v>0</v>
      </c>
      <c r="BV309" s="27">
        <f t="shared" si="326"/>
        <v>185492.77445109957</v>
      </c>
      <c r="BW309" s="7">
        <f>-SUM(BU$24:BU309)/BU$23</f>
        <v>15.899018028200768</v>
      </c>
      <c r="BX309" s="14"/>
      <c r="BY309" s="3"/>
      <c r="BZ309" s="3"/>
      <c r="CA309" s="3"/>
      <c r="CB309" s="3"/>
      <c r="CC309" s="3"/>
      <c r="CD309" s="3"/>
      <c r="CE309" s="3"/>
      <c r="CF309" s="3"/>
      <c r="CG309" s="3"/>
      <c r="CH309" s="3"/>
      <c r="CI309" s="3"/>
      <c r="CJ309" s="3"/>
      <c r="CK309" s="3"/>
      <c r="CL309" s="3"/>
      <c r="CM309" s="3"/>
      <c r="CN309" s="3"/>
      <c r="CO309" s="3"/>
    </row>
    <row r="310" spans="1:93" x14ac:dyDescent="0.25">
      <c r="A310" s="23">
        <v>287</v>
      </c>
      <c r="B310" s="27">
        <f t="shared" si="267"/>
        <v>976.89671832809768</v>
      </c>
      <c r="C310" s="27">
        <f t="shared" si="268"/>
        <v>189.39799754062926</v>
      </c>
      <c r="D310" s="27">
        <f t="shared" si="269"/>
        <v>787.49872078746841</v>
      </c>
      <c r="E310" s="27">
        <f t="shared" si="282"/>
        <v>64148.957578856658</v>
      </c>
      <c r="F310" s="27">
        <f t="shared" si="283"/>
        <v>164851.04242114327</v>
      </c>
      <c r="G310" s="27">
        <f t="shared" si="264"/>
        <v>671402.20305396686</v>
      </c>
      <c r="H310" s="27">
        <f t="shared" si="284"/>
        <v>0</v>
      </c>
      <c r="I310" s="27">
        <f t="shared" si="270"/>
        <v>136.80155092249922</v>
      </c>
      <c r="J310" s="27">
        <f t="shared" si="271"/>
        <v>410.40465276749768</v>
      </c>
      <c r="K310" s="27">
        <f t="shared" si="272"/>
        <v>246.24279166049863</v>
      </c>
      <c r="L310" s="27">
        <f t="shared" si="273"/>
        <v>109.44124073799937</v>
      </c>
      <c r="M310" s="7">
        <f t="shared" si="274"/>
        <v>1.8050079287834702</v>
      </c>
      <c r="N310" s="27">
        <f t="shared" si="327"/>
        <v>902.89023608849482</v>
      </c>
      <c r="O310" s="7">
        <f t="shared" si="275"/>
        <v>3.2120138018900595</v>
      </c>
      <c r="P310" s="27">
        <f t="shared" si="276"/>
        <v>5139.2220830240949</v>
      </c>
      <c r="Q310" s="27">
        <f t="shared" si="277"/>
        <v>4882.2609788728896</v>
      </c>
      <c r="R310" s="7">
        <f t="shared" si="278"/>
        <v>3.2120138018900595</v>
      </c>
      <c r="S310" s="27">
        <f t="shared" si="265"/>
        <v>735551.16063282359</v>
      </c>
      <c r="T310" s="27">
        <f t="shared" si="279"/>
        <v>3002.4740244562972</v>
      </c>
      <c r="U310" s="27">
        <f t="shared" si="285"/>
        <v>337198.09186781035</v>
      </c>
      <c r="V310" s="7">
        <f>-SUM(T$24:T310)/T$23</f>
        <v>28.084184085767909</v>
      </c>
      <c r="W310" s="27">
        <f t="shared" si="266"/>
        <v>0</v>
      </c>
      <c r="X310" s="27">
        <f t="shared" si="286"/>
        <v>185492.77445109957</v>
      </c>
      <c r="Y310" s="7">
        <f>-SUM(W$24:W310)/W$23</f>
        <v>15.899018028200768</v>
      </c>
      <c r="Z310" s="29"/>
      <c r="AA310" s="27">
        <f t="shared" si="287"/>
        <v>976.89671832809768</v>
      </c>
      <c r="AB310" s="27">
        <f t="shared" si="288"/>
        <v>189.39799754062926</v>
      </c>
      <c r="AC310" s="27">
        <f t="shared" si="289"/>
        <v>787.49872078746841</v>
      </c>
      <c r="AD310" s="27">
        <f t="shared" si="290"/>
        <v>64148.957578856658</v>
      </c>
      <c r="AE310" s="27">
        <f t="shared" si="291"/>
        <v>164851.04242114327</v>
      </c>
      <c r="AF310" s="27">
        <f t="shared" si="292"/>
        <v>671402.20305396686</v>
      </c>
      <c r="AG310" s="27">
        <f t="shared" si="293"/>
        <v>0</v>
      </c>
      <c r="AH310" s="27">
        <f t="shared" si="294"/>
        <v>136.80155092249922</v>
      </c>
      <c r="AI310" s="27">
        <f t="shared" si="295"/>
        <v>410.40465276749768</v>
      </c>
      <c r="AJ310" s="27">
        <f t="shared" si="296"/>
        <v>246.24279166049863</v>
      </c>
      <c r="AK310" s="27">
        <f t="shared" si="297"/>
        <v>109.44124073799937</v>
      </c>
      <c r="AL310" s="7">
        <f t="shared" si="298"/>
        <v>1.8050079287834702</v>
      </c>
      <c r="AM310" s="27">
        <f t="shared" si="328"/>
        <v>902.89023608849482</v>
      </c>
      <c r="AN310" s="7">
        <f t="shared" si="299"/>
        <v>3.2120138018900595</v>
      </c>
      <c r="AO310" s="27">
        <f t="shared" si="300"/>
        <v>5139.2220830240949</v>
      </c>
      <c r="AP310" s="27">
        <f t="shared" si="301"/>
        <v>4882.2609788728896</v>
      </c>
      <c r="AQ310" s="7">
        <f t="shared" si="302"/>
        <v>3.2120138018900595</v>
      </c>
      <c r="AR310" s="27">
        <f t="shared" si="303"/>
        <v>735551.16063282359</v>
      </c>
      <c r="AS310" s="27">
        <f t="shared" si="304"/>
        <v>3002.4740244562972</v>
      </c>
      <c r="AT310" s="27">
        <f t="shared" si="305"/>
        <v>337198.09186781035</v>
      </c>
      <c r="AU310" s="7">
        <f>-SUM(AS$24:AS310)/AS$23</f>
        <v>28.084184085767909</v>
      </c>
      <c r="AV310" s="27">
        <f t="shared" si="280"/>
        <v>0</v>
      </c>
      <c r="AW310" s="27">
        <f t="shared" si="306"/>
        <v>185492.77445109957</v>
      </c>
      <c r="AX310" s="7">
        <f>-SUM(AV$24:AV310)/AV$23</f>
        <v>15.899018028200768</v>
      </c>
      <c r="AY310" s="28"/>
      <c r="AZ310" s="27">
        <f t="shared" si="307"/>
        <v>976.89671832809768</v>
      </c>
      <c r="BA310" s="27">
        <f t="shared" si="308"/>
        <v>189.39799754062926</v>
      </c>
      <c r="BB310" s="27">
        <f t="shared" si="309"/>
        <v>787.49872078746841</v>
      </c>
      <c r="BC310" s="27">
        <f t="shared" si="310"/>
        <v>64148.957578856658</v>
      </c>
      <c r="BD310" s="27">
        <f t="shared" si="311"/>
        <v>164851.04242114327</v>
      </c>
      <c r="BE310" s="27">
        <f t="shared" si="312"/>
        <v>671402.20305396686</v>
      </c>
      <c r="BF310" s="27">
        <f t="shared" si="313"/>
        <v>0</v>
      </c>
      <c r="BG310" s="27">
        <f t="shared" si="314"/>
        <v>136.80155092249922</v>
      </c>
      <c r="BH310" s="27">
        <f t="shared" si="315"/>
        <v>410.40465276749768</v>
      </c>
      <c r="BI310" s="27">
        <f t="shared" si="316"/>
        <v>246.24279166049863</v>
      </c>
      <c r="BJ310" s="27">
        <f t="shared" si="317"/>
        <v>109.44124073799937</v>
      </c>
      <c r="BK310" s="7">
        <f t="shared" si="318"/>
        <v>1.8050079287834702</v>
      </c>
      <c r="BL310" s="27">
        <f t="shared" si="329"/>
        <v>902.89023608849482</v>
      </c>
      <c r="BM310" s="7">
        <f t="shared" si="319"/>
        <v>3.2120138018900595</v>
      </c>
      <c r="BN310" s="27">
        <f t="shared" si="320"/>
        <v>5139.2220830240949</v>
      </c>
      <c r="BO310" s="27">
        <f t="shared" si="321"/>
        <v>4882.2609788728896</v>
      </c>
      <c r="BP310" s="7">
        <f t="shared" si="322"/>
        <v>3.2120138018900595</v>
      </c>
      <c r="BQ310" s="27">
        <f t="shared" si="323"/>
        <v>735551.16063282359</v>
      </c>
      <c r="BR310" s="27">
        <f t="shared" si="324"/>
        <v>3002.4740244562972</v>
      </c>
      <c r="BS310" s="27">
        <f t="shared" si="325"/>
        <v>337198.09186781035</v>
      </c>
      <c r="BT310" s="7">
        <f>-SUM(BR$24:BR310)/BR$23</f>
        <v>28.084184085767909</v>
      </c>
      <c r="BU310" s="27">
        <f t="shared" si="281"/>
        <v>0</v>
      </c>
      <c r="BV310" s="27">
        <f t="shared" si="326"/>
        <v>185492.77445109957</v>
      </c>
      <c r="BW310" s="7">
        <f>-SUM(BU$24:BU310)/BU$23</f>
        <v>15.899018028200768</v>
      </c>
      <c r="BX310" s="14"/>
      <c r="BY310" s="3"/>
      <c r="BZ310" s="3"/>
      <c r="CA310" s="3"/>
      <c r="CB310" s="3"/>
      <c r="CC310" s="3"/>
      <c r="CD310" s="3"/>
      <c r="CE310" s="3"/>
      <c r="CF310" s="3"/>
      <c r="CG310" s="3"/>
      <c r="CH310" s="3"/>
      <c r="CI310" s="3"/>
      <c r="CJ310" s="3"/>
      <c r="CK310" s="3"/>
      <c r="CL310" s="3"/>
      <c r="CM310" s="3"/>
      <c r="CN310" s="3"/>
      <c r="CO310" s="3"/>
    </row>
    <row r="311" spans="1:93" x14ac:dyDescent="0.25">
      <c r="A311" s="23">
        <v>288</v>
      </c>
      <c r="B311" s="27">
        <f t="shared" si="267"/>
        <v>976.89671832809768</v>
      </c>
      <c r="C311" s="27">
        <f t="shared" si="268"/>
        <v>187.10112627166583</v>
      </c>
      <c r="D311" s="27">
        <f t="shared" si="269"/>
        <v>789.79559205643193</v>
      </c>
      <c r="E311" s="27">
        <f t="shared" si="282"/>
        <v>63359.161986800224</v>
      </c>
      <c r="F311" s="27">
        <f t="shared" si="283"/>
        <v>165640.83801319971</v>
      </c>
      <c r="G311" s="27">
        <f t="shared" si="264"/>
        <v>675188.72512364772</v>
      </c>
      <c r="H311" s="27">
        <f t="shared" si="284"/>
        <v>0</v>
      </c>
      <c r="I311" s="27">
        <f t="shared" si="270"/>
        <v>137.08333971886012</v>
      </c>
      <c r="J311" s="27">
        <f t="shared" si="271"/>
        <v>411.25001915658038</v>
      </c>
      <c r="K311" s="27">
        <f t="shared" si="272"/>
        <v>246.75001149394825</v>
      </c>
      <c r="L311" s="27">
        <f t="shared" si="273"/>
        <v>109.66667177508809</v>
      </c>
      <c r="M311" s="7">
        <f t="shared" si="274"/>
        <v>1.8087259495825321</v>
      </c>
      <c r="N311" s="27">
        <f t="shared" si="327"/>
        <v>904.75004214447677</v>
      </c>
      <c r="O311" s="7">
        <f t="shared" si="275"/>
        <v>3.2250999437137464</v>
      </c>
      <c r="P311" s="27">
        <f t="shared" si="276"/>
        <v>5160.1599099419946</v>
      </c>
      <c r="Q311" s="27">
        <f t="shared" si="277"/>
        <v>4902.1519144448948</v>
      </c>
      <c r="R311" s="7">
        <f t="shared" si="278"/>
        <v>3.2250999437137464</v>
      </c>
      <c r="S311" s="27">
        <f t="shared" si="265"/>
        <v>738547.88711044798</v>
      </c>
      <c r="T311" s="27">
        <f t="shared" si="279"/>
        <v>3020.5051539723208</v>
      </c>
      <c r="U311" s="27">
        <f t="shared" si="285"/>
        <v>340218.59702178265</v>
      </c>
      <c r="V311" s="7">
        <f>-SUM(T$24:T311)/T$23</f>
        <v>28.326794941508656</v>
      </c>
      <c r="W311" s="27">
        <f t="shared" si="266"/>
        <v>0</v>
      </c>
      <c r="X311" s="27">
        <f t="shared" si="286"/>
        <v>185492.77445109957</v>
      </c>
      <c r="Y311" s="7">
        <f>-SUM(W$24:W311)/W$23</f>
        <v>15.899018028200768</v>
      </c>
      <c r="Z311" s="29"/>
      <c r="AA311" s="27">
        <f t="shared" si="287"/>
        <v>976.89671832809768</v>
      </c>
      <c r="AB311" s="27">
        <f t="shared" si="288"/>
        <v>187.10112627166583</v>
      </c>
      <c r="AC311" s="27">
        <f t="shared" si="289"/>
        <v>789.79559205643193</v>
      </c>
      <c r="AD311" s="27">
        <f t="shared" si="290"/>
        <v>63359.161986800224</v>
      </c>
      <c r="AE311" s="27">
        <f t="shared" si="291"/>
        <v>165640.83801319971</v>
      </c>
      <c r="AF311" s="27">
        <f t="shared" si="292"/>
        <v>675188.72512364772</v>
      </c>
      <c r="AG311" s="27">
        <f t="shared" si="293"/>
        <v>0</v>
      </c>
      <c r="AH311" s="27">
        <f t="shared" si="294"/>
        <v>137.08333971886012</v>
      </c>
      <c r="AI311" s="27">
        <f t="shared" si="295"/>
        <v>411.25001915658038</v>
      </c>
      <c r="AJ311" s="27">
        <f t="shared" si="296"/>
        <v>246.75001149394825</v>
      </c>
      <c r="AK311" s="27">
        <f t="shared" si="297"/>
        <v>109.66667177508809</v>
      </c>
      <c r="AL311" s="7">
        <f t="shared" si="298"/>
        <v>1.8087259495825321</v>
      </c>
      <c r="AM311" s="27">
        <f t="shared" si="328"/>
        <v>904.75004214447677</v>
      </c>
      <c r="AN311" s="7">
        <f t="shared" si="299"/>
        <v>3.2250999437137464</v>
      </c>
      <c r="AO311" s="27">
        <f t="shared" si="300"/>
        <v>5160.1599099419946</v>
      </c>
      <c r="AP311" s="27">
        <f t="shared" si="301"/>
        <v>4902.1519144448948</v>
      </c>
      <c r="AQ311" s="7">
        <f t="shared" si="302"/>
        <v>3.2250999437137464</v>
      </c>
      <c r="AR311" s="27">
        <f t="shared" si="303"/>
        <v>738547.88711044798</v>
      </c>
      <c r="AS311" s="27">
        <f t="shared" si="304"/>
        <v>3020.5051539723208</v>
      </c>
      <c r="AT311" s="27">
        <f t="shared" si="305"/>
        <v>340218.59702178265</v>
      </c>
      <c r="AU311" s="7">
        <f>-SUM(AS$24:AS311)/AS$23</f>
        <v>28.326794941508656</v>
      </c>
      <c r="AV311" s="27">
        <f t="shared" si="280"/>
        <v>0</v>
      </c>
      <c r="AW311" s="27">
        <f t="shared" si="306"/>
        <v>185492.77445109957</v>
      </c>
      <c r="AX311" s="7">
        <f>-SUM(AV$24:AV311)/AV$23</f>
        <v>15.899018028200768</v>
      </c>
      <c r="AY311" s="28"/>
      <c r="AZ311" s="27">
        <f t="shared" si="307"/>
        <v>976.89671832809768</v>
      </c>
      <c r="BA311" s="27">
        <f t="shared" si="308"/>
        <v>187.10112627166583</v>
      </c>
      <c r="BB311" s="27">
        <f t="shared" si="309"/>
        <v>789.79559205643193</v>
      </c>
      <c r="BC311" s="27">
        <f t="shared" si="310"/>
        <v>63359.161986800224</v>
      </c>
      <c r="BD311" s="27">
        <f t="shared" si="311"/>
        <v>165640.83801319971</v>
      </c>
      <c r="BE311" s="27">
        <f t="shared" si="312"/>
        <v>675188.72512364772</v>
      </c>
      <c r="BF311" s="27">
        <f t="shared" si="313"/>
        <v>0</v>
      </c>
      <c r="BG311" s="27">
        <f t="shared" si="314"/>
        <v>137.08333971886012</v>
      </c>
      <c r="BH311" s="27">
        <f t="shared" si="315"/>
        <v>411.25001915658038</v>
      </c>
      <c r="BI311" s="27">
        <f t="shared" si="316"/>
        <v>246.75001149394825</v>
      </c>
      <c r="BJ311" s="27">
        <f t="shared" si="317"/>
        <v>109.66667177508809</v>
      </c>
      <c r="BK311" s="7">
        <f t="shared" si="318"/>
        <v>1.8087259495825321</v>
      </c>
      <c r="BL311" s="27">
        <f t="shared" si="329"/>
        <v>904.75004214447677</v>
      </c>
      <c r="BM311" s="7">
        <f t="shared" si="319"/>
        <v>3.2250999437137464</v>
      </c>
      <c r="BN311" s="27">
        <f t="shared" si="320"/>
        <v>5160.1599099419946</v>
      </c>
      <c r="BO311" s="27">
        <f t="shared" si="321"/>
        <v>4902.1519144448948</v>
      </c>
      <c r="BP311" s="7">
        <f t="shared" si="322"/>
        <v>3.2250999437137464</v>
      </c>
      <c r="BQ311" s="27">
        <f t="shared" si="323"/>
        <v>738547.88711044798</v>
      </c>
      <c r="BR311" s="27">
        <f t="shared" si="324"/>
        <v>3020.5051539723208</v>
      </c>
      <c r="BS311" s="27">
        <f t="shared" si="325"/>
        <v>340218.59702178265</v>
      </c>
      <c r="BT311" s="7">
        <f>-SUM(BR$24:BR311)/BR$23</f>
        <v>28.326794941508656</v>
      </c>
      <c r="BU311" s="27">
        <f t="shared" si="281"/>
        <v>0</v>
      </c>
      <c r="BV311" s="27">
        <f t="shared" si="326"/>
        <v>185492.77445109957</v>
      </c>
      <c r="BW311" s="7">
        <f>-SUM(BU$24:BU311)/BU$23</f>
        <v>15.899018028200768</v>
      </c>
      <c r="BX311" s="14"/>
      <c r="BY311" s="3"/>
      <c r="BZ311" s="3"/>
      <c r="CA311" s="3"/>
      <c r="CB311" s="3"/>
      <c r="CC311" s="3"/>
      <c r="CD311" s="3"/>
      <c r="CE311" s="3"/>
      <c r="CF311" s="3"/>
      <c r="CG311" s="3"/>
      <c r="CH311" s="3"/>
      <c r="CI311" s="3"/>
      <c r="CJ311" s="3"/>
      <c r="CK311" s="3"/>
      <c r="CL311" s="3"/>
      <c r="CM311" s="3"/>
      <c r="CN311" s="3"/>
      <c r="CO311" s="3"/>
    </row>
    <row r="312" spans="1:93" x14ac:dyDescent="0.25">
      <c r="A312" s="23">
        <v>289</v>
      </c>
      <c r="B312" s="27">
        <f t="shared" si="267"/>
        <v>976.89671832809768</v>
      </c>
      <c r="C312" s="27">
        <f t="shared" si="268"/>
        <v>184.79755579483458</v>
      </c>
      <c r="D312" s="27">
        <f t="shared" si="269"/>
        <v>792.0991625332631</v>
      </c>
      <c r="E312" s="27">
        <f t="shared" si="282"/>
        <v>62567.062824266963</v>
      </c>
      <c r="F312" s="27">
        <f t="shared" si="283"/>
        <v>166432.93717573298</v>
      </c>
      <c r="G312" s="27">
        <f t="shared" si="264"/>
        <v>678989.75979842083</v>
      </c>
      <c r="H312" s="27">
        <f t="shared" si="284"/>
        <v>0</v>
      </c>
      <c r="I312" s="27">
        <f t="shared" si="270"/>
        <v>137.36570895400422</v>
      </c>
      <c r="J312" s="27">
        <f t="shared" si="271"/>
        <v>412.09712686201266</v>
      </c>
      <c r="K312" s="27">
        <f t="shared" si="272"/>
        <v>247.2582761172076</v>
      </c>
      <c r="L312" s="27">
        <f t="shared" si="273"/>
        <v>109.89256716320337</v>
      </c>
      <c r="M312" s="7">
        <f t="shared" si="274"/>
        <v>1.812451628895688</v>
      </c>
      <c r="N312" s="27">
        <f t="shared" si="327"/>
        <v>906.61367909642786</v>
      </c>
      <c r="O312" s="7">
        <f t="shared" si="275"/>
        <v>3.2382394000990735</v>
      </c>
      <c r="P312" s="27">
        <f t="shared" si="276"/>
        <v>5181.1830401585175</v>
      </c>
      <c r="Q312" s="27">
        <f t="shared" si="277"/>
        <v>4922.1238881505915</v>
      </c>
      <c r="R312" s="7">
        <f t="shared" si="278"/>
        <v>3.2382394000990735</v>
      </c>
      <c r="S312" s="27">
        <f t="shared" si="265"/>
        <v>741556.82262268779</v>
      </c>
      <c r="T312" s="27">
        <f t="shared" si="279"/>
        <v>3038.6134907260657</v>
      </c>
      <c r="U312" s="27">
        <f t="shared" si="285"/>
        <v>343257.2105125087</v>
      </c>
      <c r="V312" s="7">
        <f>-SUM(T$24:T312)/T$23</f>
        <v>28.570860282129221</v>
      </c>
      <c r="W312" s="27">
        <f t="shared" si="266"/>
        <v>0</v>
      </c>
      <c r="X312" s="27">
        <f t="shared" si="286"/>
        <v>185492.77445109957</v>
      </c>
      <c r="Y312" s="7">
        <f>-SUM(W$24:W312)/W$23</f>
        <v>15.899018028200768</v>
      </c>
      <c r="Z312" s="29"/>
      <c r="AA312" s="27">
        <f t="shared" si="287"/>
        <v>976.89671832809768</v>
      </c>
      <c r="AB312" s="27">
        <f t="shared" si="288"/>
        <v>184.79755579483458</v>
      </c>
      <c r="AC312" s="27">
        <f t="shared" si="289"/>
        <v>792.0991625332631</v>
      </c>
      <c r="AD312" s="27">
        <f t="shared" si="290"/>
        <v>62567.062824266963</v>
      </c>
      <c r="AE312" s="27">
        <f t="shared" si="291"/>
        <v>166432.93717573298</v>
      </c>
      <c r="AF312" s="27">
        <f t="shared" si="292"/>
        <v>678989.75979842083</v>
      </c>
      <c r="AG312" s="27">
        <f t="shared" si="293"/>
        <v>0</v>
      </c>
      <c r="AH312" s="27">
        <f t="shared" si="294"/>
        <v>137.36570895400422</v>
      </c>
      <c r="AI312" s="27">
        <f t="shared" si="295"/>
        <v>412.09712686201266</v>
      </c>
      <c r="AJ312" s="27">
        <f t="shared" si="296"/>
        <v>247.2582761172076</v>
      </c>
      <c r="AK312" s="27">
        <f t="shared" si="297"/>
        <v>109.89256716320337</v>
      </c>
      <c r="AL312" s="7">
        <f t="shared" si="298"/>
        <v>1.812451628895688</v>
      </c>
      <c r="AM312" s="27">
        <f t="shared" si="328"/>
        <v>906.61367909642786</v>
      </c>
      <c r="AN312" s="7">
        <f t="shared" si="299"/>
        <v>3.2382394000990735</v>
      </c>
      <c r="AO312" s="27">
        <f t="shared" si="300"/>
        <v>5181.1830401585175</v>
      </c>
      <c r="AP312" s="27">
        <f t="shared" si="301"/>
        <v>4922.1238881505915</v>
      </c>
      <c r="AQ312" s="7">
        <f t="shared" si="302"/>
        <v>3.2382394000990735</v>
      </c>
      <c r="AR312" s="27">
        <f t="shared" si="303"/>
        <v>741556.82262268779</v>
      </c>
      <c r="AS312" s="27">
        <f t="shared" si="304"/>
        <v>3038.6134907260657</v>
      </c>
      <c r="AT312" s="27">
        <f t="shared" si="305"/>
        <v>343257.2105125087</v>
      </c>
      <c r="AU312" s="7">
        <f>-SUM(AS$24:AS312)/AS$23</f>
        <v>28.570860282129221</v>
      </c>
      <c r="AV312" s="27">
        <f t="shared" si="280"/>
        <v>0</v>
      </c>
      <c r="AW312" s="27">
        <f t="shared" si="306"/>
        <v>185492.77445109957</v>
      </c>
      <c r="AX312" s="7">
        <f>-SUM(AV$24:AV312)/AV$23</f>
        <v>15.899018028200768</v>
      </c>
      <c r="AY312" s="28"/>
      <c r="AZ312" s="27">
        <f t="shared" si="307"/>
        <v>976.89671832809768</v>
      </c>
      <c r="BA312" s="27">
        <f t="shared" si="308"/>
        <v>184.79755579483458</v>
      </c>
      <c r="BB312" s="27">
        <f t="shared" si="309"/>
        <v>792.0991625332631</v>
      </c>
      <c r="BC312" s="27">
        <f t="shared" si="310"/>
        <v>62567.062824266963</v>
      </c>
      <c r="BD312" s="27">
        <f t="shared" si="311"/>
        <v>166432.93717573298</v>
      </c>
      <c r="BE312" s="27">
        <f t="shared" si="312"/>
        <v>678989.75979842083</v>
      </c>
      <c r="BF312" s="27">
        <f t="shared" si="313"/>
        <v>0</v>
      </c>
      <c r="BG312" s="27">
        <f t="shared" si="314"/>
        <v>137.36570895400422</v>
      </c>
      <c r="BH312" s="27">
        <f t="shared" si="315"/>
        <v>412.09712686201266</v>
      </c>
      <c r="BI312" s="27">
        <f t="shared" si="316"/>
        <v>247.2582761172076</v>
      </c>
      <c r="BJ312" s="27">
        <f t="shared" si="317"/>
        <v>109.89256716320337</v>
      </c>
      <c r="BK312" s="7">
        <f t="shared" si="318"/>
        <v>1.812451628895688</v>
      </c>
      <c r="BL312" s="27">
        <f t="shared" si="329"/>
        <v>906.61367909642786</v>
      </c>
      <c r="BM312" s="7">
        <f t="shared" si="319"/>
        <v>3.2382394000990735</v>
      </c>
      <c r="BN312" s="27">
        <f t="shared" si="320"/>
        <v>5181.1830401585175</v>
      </c>
      <c r="BO312" s="27">
        <f t="shared" si="321"/>
        <v>4922.1238881505915</v>
      </c>
      <c r="BP312" s="7">
        <f t="shared" si="322"/>
        <v>3.2382394000990735</v>
      </c>
      <c r="BQ312" s="27">
        <f t="shared" si="323"/>
        <v>741556.82262268779</v>
      </c>
      <c r="BR312" s="27">
        <f t="shared" si="324"/>
        <v>3038.6134907260657</v>
      </c>
      <c r="BS312" s="27">
        <f t="shared" si="325"/>
        <v>343257.2105125087</v>
      </c>
      <c r="BT312" s="7">
        <f>-SUM(BR$24:BR312)/BR$23</f>
        <v>28.570860282129221</v>
      </c>
      <c r="BU312" s="27">
        <f t="shared" si="281"/>
        <v>0</v>
      </c>
      <c r="BV312" s="27">
        <f t="shared" si="326"/>
        <v>185492.77445109957</v>
      </c>
      <c r="BW312" s="7">
        <f>-SUM(BU$24:BU312)/BU$23</f>
        <v>15.899018028200768</v>
      </c>
      <c r="BX312" s="14"/>
      <c r="BY312" s="3"/>
      <c r="BZ312" s="3"/>
      <c r="CA312" s="3"/>
      <c r="CB312" s="3"/>
      <c r="CC312" s="3"/>
      <c r="CD312" s="3"/>
      <c r="CE312" s="3"/>
      <c r="CF312" s="3"/>
      <c r="CG312" s="3"/>
      <c r="CH312" s="3"/>
      <c r="CI312" s="3"/>
      <c r="CJ312" s="3"/>
      <c r="CK312" s="3"/>
      <c r="CL312" s="3"/>
      <c r="CM312" s="3"/>
      <c r="CN312" s="3"/>
      <c r="CO312" s="3"/>
    </row>
    <row r="313" spans="1:93" x14ac:dyDescent="0.25">
      <c r="A313" s="23">
        <v>290</v>
      </c>
      <c r="B313" s="27">
        <f t="shared" si="267"/>
        <v>976.89671832809768</v>
      </c>
      <c r="C313" s="27">
        <f t="shared" si="268"/>
        <v>182.48726657077921</v>
      </c>
      <c r="D313" s="27">
        <f t="shared" si="269"/>
        <v>794.40945175731861</v>
      </c>
      <c r="E313" s="27">
        <f t="shared" si="282"/>
        <v>61772.653372509645</v>
      </c>
      <c r="F313" s="27">
        <f t="shared" si="283"/>
        <v>167227.3466274903</v>
      </c>
      <c r="G313" s="27">
        <f t="shared" si="264"/>
        <v>682805.36353815207</v>
      </c>
      <c r="H313" s="27">
        <f t="shared" si="284"/>
        <v>0</v>
      </c>
      <c r="I313" s="27">
        <f t="shared" si="270"/>
        <v>137.64865982354033</v>
      </c>
      <c r="J313" s="27">
        <f t="shared" si="271"/>
        <v>412.94597947062095</v>
      </c>
      <c r="K313" s="27">
        <f t="shared" si="272"/>
        <v>247.76758768237261</v>
      </c>
      <c r="L313" s="27">
        <f t="shared" si="273"/>
        <v>110.11892785883225</v>
      </c>
      <c r="M313" s="7">
        <f t="shared" si="274"/>
        <v>1.8161849824982228</v>
      </c>
      <c r="N313" s="27">
        <f t="shared" si="327"/>
        <v>908.48115483536617</v>
      </c>
      <c r="O313" s="7">
        <f t="shared" si="275"/>
        <v>3.2514323882561644</v>
      </c>
      <c r="P313" s="27">
        <f t="shared" si="276"/>
        <v>5202.291821209863</v>
      </c>
      <c r="Q313" s="27">
        <f t="shared" si="277"/>
        <v>4942.1772301493693</v>
      </c>
      <c r="R313" s="7">
        <f t="shared" si="278"/>
        <v>3.2514323882561644</v>
      </c>
      <c r="S313" s="27">
        <f t="shared" si="265"/>
        <v>744578.01691066171</v>
      </c>
      <c r="T313" s="27">
        <f t="shared" si="279"/>
        <v>3056.7993569859054</v>
      </c>
      <c r="U313" s="27">
        <f t="shared" si="285"/>
        <v>346314.00986949459</v>
      </c>
      <c r="V313" s="7">
        <f>-SUM(T$24:T313)/T$23</f>
        <v>28.816386334899175</v>
      </c>
      <c r="W313" s="27">
        <f t="shared" si="266"/>
        <v>0</v>
      </c>
      <c r="X313" s="27">
        <f t="shared" si="286"/>
        <v>185492.77445109957</v>
      </c>
      <c r="Y313" s="7">
        <f>-SUM(W$24:W313)/W$23</f>
        <v>15.899018028200768</v>
      </c>
      <c r="Z313" s="29"/>
      <c r="AA313" s="27">
        <f t="shared" si="287"/>
        <v>976.89671832809768</v>
      </c>
      <c r="AB313" s="27">
        <f t="shared" si="288"/>
        <v>182.48726657077921</v>
      </c>
      <c r="AC313" s="27">
        <f t="shared" si="289"/>
        <v>794.40945175731861</v>
      </c>
      <c r="AD313" s="27">
        <f t="shared" si="290"/>
        <v>61772.653372509645</v>
      </c>
      <c r="AE313" s="27">
        <f t="shared" si="291"/>
        <v>167227.3466274903</v>
      </c>
      <c r="AF313" s="27">
        <f t="shared" si="292"/>
        <v>682805.36353815207</v>
      </c>
      <c r="AG313" s="27">
        <f t="shared" si="293"/>
        <v>0</v>
      </c>
      <c r="AH313" s="27">
        <f t="shared" si="294"/>
        <v>137.64865982354033</v>
      </c>
      <c r="AI313" s="27">
        <f t="shared" si="295"/>
        <v>412.94597947062095</v>
      </c>
      <c r="AJ313" s="27">
        <f t="shared" si="296"/>
        <v>247.76758768237261</v>
      </c>
      <c r="AK313" s="27">
        <f t="shared" si="297"/>
        <v>110.11892785883225</v>
      </c>
      <c r="AL313" s="7">
        <f t="shared" si="298"/>
        <v>1.8161849824982228</v>
      </c>
      <c r="AM313" s="27">
        <f t="shared" si="328"/>
        <v>908.48115483536617</v>
      </c>
      <c r="AN313" s="7">
        <f t="shared" si="299"/>
        <v>3.2514323882561644</v>
      </c>
      <c r="AO313" s="27">
        <f t="shared" si="300"/>
        <v>5202.291821209863</v>
      </c>
      <c r="AP313" s="27">
        <f t="shared" si="301"/>
        <v>4942.1772301493693</v>
      </c>
      <c r="AQ313" s="7">
        <f t="shared" si="302"/>
        <v>3.2514323882561644</v>
      </c>
      <c r="AR313" s="27">
        <f t="shared" si="303"/>
        <v>744578.01691066171</v>
      </c>
      <c r="AS313" s="27">
        <f t="shared" si="304"/>
        <v>3056.7993569859054</v>
      </c>
      <c r="AT313" s="27">
        <f t="shared" si="305"/>
        <v>346314.00986949459</v>
      </c>
      <c r="AU313" s="7">
        <f>-SUM(AS$24:AS313)/AS$23</f>
        <v>28.816386334899175</v>
      </c>
      <c r="AV313" s="27">
        <f t="shared" si="280"/>
        <v>0</v>
      </c>
      <c r="AW313" s="27">
        <f t="shared" si="306"/>
        <v>185492.77445109957</v>
      </c>
      <c r="AX313" s="7">
        <f>-SUM(AV$24:AV313)/AV$23</f>
        <v>15.899018028200768</v>
      </c>
      <c r="AY313" s="28"/>
      <c r="AZ313" s="27">
        <f t="shared" si="307"/>
        <v>976.89671832809768</v>
      </c>
      <c r="BA313" s="27">
        <f t="shared" si="308"/>
        <v>182.48726657077921</v>
      </c>
      <c r="BB313" s="27">
        <f t="shared" si="309"/>
        <v>794.40945175731861</v>
      </c>
      <c r="BC313" s="27">
        <f t="shared" si="310"/>
        <v>61772.653372509645</v>
      </c>
      <c r="BD313" s="27">
        <f t="shared" si="311"/>
        <v>167227.3466274903</v>
      </c>
      <c r="BE313" s="27">
        <f t="shared" si="312"/>
        <v>682805.36353815207</v>
      </c>
      <c r="BF313" s="27">
        <f t="shared" si="313"/>
        <v>0</v>
      </c>
      <c r="BG313" s="27">
        <f t="shared" si="314"/>
        <v>137.64865982354033</v>
      </c>
      <c r="BH313" s="27">
        <f t="shared" si="315"/>
        <v>412.94597947062095</v>
      </c>
      <c r="BI313" s="27">
        <f t="shared" si="316"/>
        <v>247.76758768237261</v>
      </c>
      <c r="BJ313" s="27">
        <f t="shared" si="317"/>
        <v>110.11892785883225</v>
      </c>
      <c r="BK313" s="7">
        <f t="shared" si="318"/>
        <v>1.8161849824982228</v>
      </c>
      <c r="BL313" s="27">
        <f t="shared" si="329"/>
        <v>908.48115483536617</v>
      </c>
      <c r="BM313" s="7">
        <f t="shared" si="319"/>
        <v>3.2514323882561644</v>
      </c>
      <c r="BN313" s="27">
        <f t="shared" si="320"/>
        <v>5202.291821209863</v>
      </c>
      <c r="BO313" s="27">
        <f t="shared" si="321"/>
        <v>4942.1772301493693</v>
      </c>
      <c r="BP313" s="7">
        <f t="shared" si="322"/>
        <v>3.2514323882561644</v>
      </c>
      <c r="BQ313" s="27">
        <f t="shared" si="323"/>
        <v>744578.01691066171</v>
      </c>
      <c r="BR313" s="27">
        <f t="shared" si="324"/>
        <v>3056.7993569859054</v>
      </c>
      <c r="BS313" s="27">
        <f t="shared" si="325"/>
        <v>346314.00986949459</v>
      </c>
      <c r="BT313" s="7">
        <f>-SUM(BR$24:BR313)/BR$23</f>
        <v>28.816386334899175</v>
      </c>
      <c r="BU313" s="27">
        <f t="shared" si="281"/>
        <v>0</v>
      </c>
      <c r="BV313" s="27">
        <f t="shared" si="326"/>
        <v>185492.77445109957</v>
      </c>
      <c r="BW313" s="7">
        <f>-SUM(BU$24:BU313)/BU$23</f>
        <v>15.899018028200768</v>
      </c>
      <c r="BX313" s="14"/>
      <c r="BY313" s="3"/>
      <c r="BZ313" s="3"/>
      <c r="CA313" s="3"/>
      <c r="CB313" s="3"/>
      <c r="CC313" s="3"/>
      <c r="CD313" s="3"/>
      <c r="CE313" s="3"/>
      <c r="CF313" s="3"/>
      <c r="CG313" s="3"/>
      <c r="CH313" s="3"/>
      <c r="CI313" s="3"/>
      <c r="CJ313" s="3"/>
      <c r="CK313" s="3"/>
      <c r="CL313" s="3"/>
      <c r="CM313" s="3"/>
      <c r="CN313" s="3"/>
      <c r="CO313" s="3"/>
    </row>
    <row r="314" spans="1:93" x14ac:dyDescent="0.25">
      <c r="A314" s="23">
        <v>291</v>
      </c>
      <c r="B314" s="27">
        <f t="shared" si="267"/>
        <v>976.89671832809768</v>
      </c>
      <c r="C314" s="27">
        <f t="shared" si="268"/>
        <v>180.17023900315368</v>
      </c>
      <c r="D314" s="27">
        <f t="shared" si="269"/>
        <v>796.72647932494397</v>
      </c>
      <c r="E314" s="27">
        <f t="shared" si="282"/>
        <v>60975.926893184704</v>
      </c>
      <c r="F314" s="27">
        <f t="shared" si="283"/>
        <v>168024.07310681525</v>
      </c>
      <c r="G314" s="27">
        <f t="shared" si="264"/>
        <v>686635.59302495432</v>
      </c>
      <c r="H314" s="27">
        <f t="shared" si="284"/>
        <v>0</v>
      </c>
      <c r="I314" s="27">
        <f t="shared" si="270"/>
        <v>137.9321935255401</v>
      </c>
      <c r="J314" s="27">
        <f t="shared" si="271"/>
        <v>413.79658057662033</v>
      </c>
      <c r="K314" s="27">
        <f t="shared" si="272"/>
        <v>248.27794834597219</v>
      </c>
      <c r="L314" s="27">
        <f t="shared" si="273"/>
        <v>110.34575482043208</v>
      </c>
      <c r="M314" s="7">
        <f t="shared" si="274"/>
        <v>1.8199260261979164</v>
      </c>
      <c r="N314" s="27">
        <f t="shared" si="327"/>
        <v>910.3524772685646</v>
      </c>
      <c r="O314" s="7">
        <f t="shared" si="275"/>
        <v>3.2646791262800834</v>
      </c>
      <c r="P314" s="27">
        <f t="shared" si="276"/>
        <v>5223.4866020481331</v>
      </c>
      <c r="Q314" s="27">
        <f t="shared" si="277"/>
        <v>4962.312271945726</v>
      </c>
      <c r="R314" s="7">
        <f t="shared" si="278"/>
        <v>3.2646791262800834</v>
      </c>
      <c r="S314" s="27">
        <f t="shared" si="265"/>
        <v>747611.51991813909</v>
      </c>
      <c r="T314" s="27">
        <f t="shared" si="279"/>
        <v>3075.0630763490635</v>
      </c>
      <c r="U314" s="27">
        <f t="shared" si="285"/>
        <v>349389.07294584368</v>
      </c>
      <c r="V314" s="7">
        <f>-SUM(T$24:T314)/T$23</f>
        <v>29.063379353079824</v>
      </c>
      <c r="W314" s="27">
        <f t="shared" si="266"/>
        <v>0</v>
      </c>
      <c r="X314" s="27">
        <f t="shared" si="286"/>
        <v>185492.77445109957</v>
      </c>
      <c r="Y314" s="7">
        <f>-SUM(W$24:W314)/W$23</f>
        <v>15.899018028200768</v>
      </c>
      <c r="Z314" s="29"/>
      <c r="AA314" s="27">
        <f t="shared" si="287"/>
        <v>976.89671832809768</v>
      </c>
      <c r="AB314" s="27">
        <f t="shared" si="288"/>
        <v>180.17023900315368</v>
      </c>
      <c r="AC314" s="27">
        <f t="shared" si="289"/>
        <v>796.72647932494397</v>
      </c>
      <c r="AD314" s="27">
        <f t="shared" si="290"/>
        <v>60975.926893184704</v>
      </c>
      <c r="AE314" s="27">
        <f t="shared" si="291"/>
        <v>168024.07310681525</v>
      </c>
      <c r="AF314" s="27">
        <f t="shared" si="292"/>
        <v>686635.59302495432</v>
      </c>
      <c r="AG314" s="27">
        <f t="shared" si="293"/>
        <v>0</v>
      </c>
      <c r="AH314" s="27">
        <f t="shared" si="294"/>
        <v>137.9321935255401</v>
      </c>
      <c r="AI314" s="27">
        <f t="shared" si="295"/>
        <v>413.79658057662033</v>
      </c>
      <c r="AJ314" s="27">
        <f t="shared" si="296"/>
        <v>248.27794834597219</v>
      </c>
      <c r="AK314" s="27">
        <f t="shared" si="297"/>
        <v>110.34575482043208</v>
      </c>
      <c r="AL314" s="7">
        <f t="shared" si="298"/>
        <v>1.8199260261979164</v>
      </c>
      <c r="AM314" s="27">
        <f t="shared" si="328"/>
        <v>910.3524772685646</v>
      </c>
      <c r="AN314" s="7">
        <f t="shared" si="299"/>
        <v>3.2646791262800834</v>
      </c>
      <c r="AO314" s="27">
        <f t="shared" si="300"/>
        <v>5223.4866020481331</v>
      </c>
      <c r="AP314" s="27">
        <f t="shared" si="301"/>
        <v>4962.312271945726</v>
      </c>
      <c r="AQ314" s="7">
        <f t="shared" si="302"/>
        <v>3.2646791262800834</v>
      </c>
      <c r="AR314" s="27">
        <f t="shared" si="303"/>
        <v>747611.51991813909</v>
      </c>
      <c r="AS314" s="27">
        <f t="shared" si="304"/>
        <v>3075.0630763490635</v>
      </c>
      <c r="AT314" s="27">
        <f t="shared" si="305"/>
        <v>349389.07294584368</v>
      </c>
      <c r="AU314" s="7">
        <f>-SUM(AS$24:AS314)/AS$23</f>
        <v>29.063379353079824</v>
      </c>
      <c r="AV314" s="27">
        <f t="shared" si="280"/>
        <v>0</v>
      </c>
      <c r="AW314" s="27">
        <f t="shared" si="306"/>
        <v>185492.77445109957</v>
      </c>
      <c r="AX314" s="7">
        <f>-SUM(AV$24:AV314)/AV$23</f>
        <v>15.899018028200768</v>
      </c>
      <c r="AY314" s="28"/>
      <c r="AZ314" s="27">
        <f t="shared" si="307"/>
        <v>976.89671832809768</v>
      </c>
      <c r="BA314" s="27">
        <f t="shared" si="308"/>
        <v>180.17023900315368</v>
      </c>
      <c r="BB314" s="27">
        <f t="shared" si="309"/>
        <v>796.72647932494397</v>
      </c>
      <c r="BC314" s="27">
        <f t="shared" si="310"/>
        <v>60975.926893184704</v>
      </c>
      <c r="BD314" s="27">
        <f t="shared" si="311"/>
        <v>168024.07310681525</v>
      </c>
      <c r="BE314" s="27">
        <f t="shared" si="312"/>
        <v>686635.59302495432</v>
      </c>
      <c r="BF314" s="27">
        <f t="shared" si="313"/>
        <v>0</v>
      </c>
      <c r="BG314" s="27">
        <f t="shared" si="314"/>
        <v>137.9321935255401</v>
      </c>
      <c r="BH314" s="27">
        <f t="shared" si="315"/>
        <v>413.79658057662033</v>
      </c>
      <c r="BI314" s="27">
        <f t="shared" si="316"/>
        <v>248.27794834597219</v>
      </c>
      <c r="BJ314" s="27">
        <f t="shared" si="317"/>
        <v>110.34575482043208</v>
      </c>
      <c r="BK314" s="7">
        <f t="shared" si="318"/>
        <v>1.8199260261979164</v>
      </c>
      <c r="BL314" s="27">
        <f t="shared" si="329"/>
        <v>910.3524772685646</v>
      </c>
      <c r="BM314" s="7">
        <f t="shared" si="319"/>
        <v>3.2646791262800834</v>
      </c>
      <c r="BN314" s="27">
        <f t="shared" si="320"/>
        <v>5223.4866020481331</v>
      </c>
      <c r="BO314" s="27">
        <f t="shared" si="321"/>
        <v>4962.312271945726</v>
      </c>
      <c r="BP314" s="7">
        <f t="shared" si="322"/>
        <v>3.2646791262800834</v>
      </c>
      <c r="BQ314" s="27">
        <f t="shared" si="323"/>
        <v>747611.51991813909</v>
      </c>
      <c r="BR314" s="27">
        <f t="shared" si="324"/>
        <v>3075.0630763490635</v>
      </c>
      <c r="BS314" s="27">
        <f t="shared" si="325"/>
        <v>349389.07294584368</v>
      </c>
      <c r="BT314" s="7">
        <f>-SUM(BR$24:BR314)/BR$23</f>
        <v>29.063379353079824</v>
      </c>
      <c r="BU314" s="27">
        <f t="shared" si="281"/>
        <v>0</v>
      </c>
      <c r="BV314" s="27">
        <f t="shared" si="326"/>
        <v>185492.77445109957</v>
      </c>
      <c r="BW314" s="7">
        <f>-SUM(BU$24:BU314)/BU$23</f>
        <v>15.899018028200768</v>
      </c>
      <c r="BX314" s="14"/>
      <c r="BY314" s="3"/>
      <c r="BZ314" s="3"/>
      <c r="CA314" s="3"/>
      <c r="CB314" s="3"/>
      <c r="CC314" s="3"/>
      <c r="CD314" s="3"/>
      <c r="CE314" s="3"/>
      <c r="CF314" s="3"/>
      <c r="CG314" s="3"/>
      <c r="CH314" s="3"/>
      <c r="CI314" s="3"/>
      <c r="CJ314" s="3"/>
      <c r="CK314" s="3"/>
      <c r="CL314" s="3"/>
      <c r="CM314" s="3"/>
      <c r="CN314" s="3"/>
      <c r="CO314" s="3"/>
    </row>
    <row r="315" spans="1:93" x14ac:dyDescent="0.25">
      <c r="A315" s="23">
        <v>292</v>
      </c>
      <c r="B315" s="27">
        <f t="shared" si="267"/>
        <v>976.89671832809768</v>
      </c>
      <c r="C315" s="27">
        <f t="shared" si="268"/>
        <v>177.84645343845591</v>
      </c>
      <c r="D315" s="27">
        <f t="shared" si="269"/>
        <v>799.05026488964177</v>
      </c>
      <c r="E315" s="27">
        <f t="shared" si="282"/>
        <v>60176.87662829506</v>
      </c>
      <c r="F315" s="27">
        <f t="shared" si="283"/>
        <v>168823.12337170489</v>
      </c>
      <c r="G315" s="27">
        <f t="shared" si="264"/>
        <v>690480.50516407192</v>
      </c>
      <c r="H315" s="27">
        <f t="shared" si="284"/>
        <v>0</v>
      </c>
      <c r="I315" s="27">
        <f t="shared" si="270"/>
        <v>138.21631126054297</v>
      </c>
      <c r="J315" s="27">
        <f t="shared" si="271"/>
        <v>414.64893378162895</v>
      </c>
      <c r="K315" s="27">
        <f t="shared" si="272"/>
        <v>248.78936026897739</v>
      </c>
      <c r="L315" s="27">
        <f t="shared" si="273"/>
        <v>110.57304900843438</v>
      </c>
      <c r="M315" s="7">
        <f t="shared" si="274"/>
        <v>1.8236747758351097</v>
      </c>
      <c r="N315" s="27">
        <f t="shared" si="327"/>
        <v>912.22765431958362</v>
      </c>
      <c r="O315" s="7">
        <f t="shared" si="275"/>
        <v>3.2779798331544412</v>
      </c>
      <c r="P315" s="27">
        <f t="shared" si="276"/>
        <v>5244.767733047106</v>
      </c>
      <c r="Q315" s="27">
        <f t="shared" si="277"/>
        <v>4982.5293463947501</v>
      </c>
      <c r="R315" s="7">
        <f t="shared" si="278"/>
        <v>3.2779798331544412</v>
      </c>
      <c r="S315" s="27">
        <f t="shared" si="265"/>
        <v>750657.38179236709</v>
      </c>
      <c r="T315" s="27">
        <f t="shared" si="279"/>
        <v>3093.4049737470687</v>
      </c>
      <c r="U315" s="27">
        <f t="shared" si="285"/>
        <v>352482.47791959078</v>
      </c>
      <c r="V315" s="7">
        <f>-SUM(T$24:T315)/T$23</f>
        <v>29.311845616031398</v>
      </c>
      <c r="W315" s="27">
        <f t="shared" si="266"/>
        <v>0</v>
      </c>
      <c r="X315" s="27">
        <f t="shared" si="286"/>
        <v>185492.77445109957</v>
      </c>
      <c r="Y315" s="7">
        <f>-SUM(W$24:W315)/W$23</f>
        <v>15.899018028200768</v>
      </c>
      <c r="Z315" s="29"/>
      <c r="AA315" s="27">
        <f t="shared" si="287"/>
        <v>976.89671832809768</v>
      </c>
      <c r="AB315" s="27">
        <f t="shared" si="288"/>
        <v>177.84645343845591</v>
      </c>
      <c r="AC315" s="27">
        <f t="shared" si="289"/>
        <v>799.05026488964177</v>
      </c>
      <c r="AD315" s="27">
        <f t="shared" si="290"/>
        <v>60176.87662829506</v>
      </c>
      <c r="AE315" s="27">
        <f t="shared" si="291"/>
        <v>168823.12337170489</v>
      </c>
      <c r="AF315" s="27">
        <f t="shared" si="292"/>
        <v>690480.50516407192</v>
      </c>
      <c r="AG315" s="27">
        <f t="shared" si="293"/>
        <v>0</v>
      </c>
      <c r="AH315" s="27">
        <f t="shared" si="294"/>
        <v>138.21631126054297</v>
      </c>
      <c r="AI315" s="27">
        <f t="shared" si="295"/>
        <v>414.64893378162895</v>
      </c>
      <c r="AJ315" s="27">
        <f t="shared" si="296"/>
        <v>248.78936026897739</v>
      </c>
      <c r="AK315" s="27">
        <f t="shared" si="297"/>
        <v>110.57304900843438</v>
      </c>
      <c r="AL315" s="7">
        <f t="shared" si="298"/>
        <v>1.8236747758351097</v>
      </c>
      <c r="AM315" s="27">
        <f t="shared" si="328"/>
        <v>912.22765431958362</v>
      </c>
      <c r="AN315" s="7">
        <f t="shared" si="299"/>
        <v>3.2779798331544412</v>
      </c>
      <c r="AO315" s="27">
        <f t="shared" si="300"/>
        <v>5244.767733047106</v>
      </c>
      <c r="AP315" s="27">
        <f t="shared" si="301"/>
        <v>4982.5293463947501</v>
      </c>
      <c r="AQ315" s="7">
        <f t="shared" si="302"/>
        <v>3.2779798331544412</v>
      </c>
      <c r="AR315" s="27">
        <f t="shared" si="303"/>
        <v>750657.38179236709</v>
      </c>
      <c r="AS315" s="27">
        <f t="shared" si="304"/>
        <v>3093.4049737470687</v>
      </c>
      <c r="AT315" s="27">
        <f t="shared" si="305"/>
        <v>352482.47791959078</v>
      </c>
      <c r="AU315" s="7">
        <f>-SUM(AS$24:AS315)/AS$23</f>
        <v>29.311845616031398</v>
      </c>
      <c r="AV315" s="27">
        <f t="shared" si="280"/>
        <v>0</v>
      </c>
      <c r="AW315" s="27">
        <f t="shared" si="306"/>
        <v>185492.77445109957</v>
      </c>
      <c r="AX315" s="7">
        <f>-SUM(AV$24:AV315)/AV$23</f>
        <v>15.899018028200768</v>
      </c>
      <c r="AY315" s="28"/>
      <c r="AZ315" s="27">
        <f t="shared" si="307"/>
        <v>976.89671832809768</v>
      </c>
      <c r="BA315" s="27">
        <f t="shared" si="308"/>
        <v>177.84645343845591</v>
      </c>
      <c r="BB315" s="27">
        <f t="shared" si="309"/>
        <v>799.05026488964177</v>
      </c>
      <c r="BC315" s="27">
        <f t="shared" si="310"/>
        <v>60176.87662829506</v>
      </c>
      <c r="BD315" s="27">
        <f t="shared" si="311"/>
        <v>168823.12337170489</v>
      </c>
      <c r="BE315" s="27">
        <f t="shared" si="312"/>
        <v>690480.50516407192</v>
      </c>
      <c r="BF315" s="27">
        <f t="shared" si="313"/>
        <v>0</v>
      </c>
      <c r="BG315" s="27">
        <f t="shared" si="314"/>
        <v>138.21631126054297</v>
      </c>
      <c r="BH315" s="27">
        <f t="shared" si="315"/>
        <v>414.64893378162895</v>
      </c>
      <c r="BI315" s="27">
        <f t="shared" si="316"/>
        <v>248.78936026897739</v>
      </c>
      <c r="BJ315" s="27">
        <f t="shared" si="317"/>
        <v>110.57304900843438</v>
      </c>
      <c r="BK315" s="7">
        <f t="shared" si="318"/>
        <v>1.8236747758351097</v>
      </c>
      <c r="BL315" s="27">
        <f t="shared" si="329"/>
        <v>912.22765431958362</v>
      </c>
      <c r="BM315" s="7">
        <f t="shared" si="319"/>
        <v>3.2779798331544412</v>
      </c>
      <c r="BN315" s="27">
        <f t="shared" si="320"/>
        <v>5244.767733047106</v>
      </c>
      <c r="BO315" s="27">
        <f t="shared" si="321"/>
        <v>4982.5293463947501</v>
      </c>
      <c r="BP315" s="7">
        <f t="shared" si="322"/>
        <v>3.2779798331544412</v>
      </c>
      <c r="BQ315" s="27">
        <f t="shared" si="323"/>
        <v>750657.38179236709</v>
      </c>
      <c r="BR315" s="27">
        <f t="shared" si="324"/>
        <v>3093.4049737470687</v>
      </c>
      <c r="BS315" s="27">
        <f t="shared" si="325"/>
        <v>352482.47791959078</v>
      </c>
      <c r="BT315" s="7">
        <f>-SUM(BR$24:BR315)/BR$23</f>
        <v>29.311845616031398</v>
      </c>
      <c r="BU315" s="27">
        <f t="shared" si="281"/>
        <v>0</v>
      </c>
      <c r="BV315" s="27">
        <f t="shared" si="326"/>
        <v>185492.77445109957</v>
      </c>
      <c r="BW315" s="7">
        <f>-SUM(BU$24:BU315)/BU$23</f>
        <v>15.899018028200768</v>
      </c>
      <c r="BX315" s="14"/>
      <c r="BY315" s="3"/>
      <c r="BZ315" s="3"/>
      <c r="CA315" s="3"/>
      <c r="CB315" s="3"/>
      <c r="CC315" s="3"/>
      <c r="CD315" s="3"/>
      <c r="CE315" s="3"/>
      <c r="CF315" s="3"/>
      <c r="CG315" s="3"/>
      <c r="CH315" s="3"/>
      <c r="CI315" s="3"/>
      <c r="CJ315" s="3"/>
      <c r="CK315" s="3"/>
      <c r="CL315" s="3"/>
      <c r="CM315" s="3"/>
      <c r="CN315" s="3"/>
      <c r="CO315" s="3"/>
    </row>
    <row r="316" spans="1:93" x14ac:dyDescent="0.25">
      <c r="A316" s="23">
        <v>293</v>
      </c>
      <c r="B316" s="27">
        <f t="shared" si="267"/>
        <v>976.89671832809768</v>
      </c>
      <c r="C316" s="27">
        <f t="shared" si="268"/>
        <v>175.51589016586115</v>
      </c>
      <c r="D316" s="27">
        <f t="shared" si="269"/>
        <v>801.38082816223664</v>
      </c>
      <c r="E316" s="27">
        <f t="shared" si="282"/>
        <v>59375.495800132827</v>
      </c>
      <c r="F316" s="27">
        <f t="shared" si="283"/>
        <v>169624.50419986714</v>
      </c>
      <c r="G316" s="27">
        <f t="shared" si="264"/>
        <v>694340.15708476561</v>
      </c>
      <c r="H316" s="27">
        <f t="shared" si="284"/>
        <v>0</v>
      </c>
      <c r="I316" s="27">
        <f t="shared" si="270"/>
        <v>138.50101423156133</v>
      </c>
      <c r="J316" s="27">
        <f t="shared" si="271"/>
        <v>415.50304269468398</v>
      </c>
      <c r="K316" s="27">
        <f t="shared" si="272"/>
        <v>249.30182561681042</v>
      </c>
      <c r="L316" s="27">
        <f t="shared" si="273"/>
        <v>110.80081138524906</v>
      </c>
      <c r="M316" s="7">
        <f t="shared" si="274"/>
        <v>1.8274312472827723</v>
      </c>
      <c r="N316" s="27">
        <f t="shared" si="327"/>
        <v>914.10669392830482</v>
      </c>
      <c r="O316" s="7">
        <f t="shared" si="275"/>
        <v>3.2913347287550154</v>
      </c>
      <c r="P316" s="27">
        <f t="shared" si="276"/>
        <v>5266.1355660080244</v>
      </c>
      <c r="Q316" s="27">
        <f t="shared" si="277"/>
        <v>5002.8287877076227</v>
      </c>
      <c r="R316" s="7">
        <f t="shared" si="278"/>
        <v>3.2913347287550154</v>
      </c>
      <c r="S316" s="27">
        <f t="shared" si="265"/>
        <v>753715.65288489847</v>
      </c>
      <c r="T316" s="27">
        <f t="shared" si="279"/>
        <v>3111.8253754512207</v>
      </c>
      <c r="U316" s="27">
        <f t="shared" si="285"/>
        <v>355594.30329504202</v>
      </c>
      <c r="V316" s="7">
        <f>-SUM(T$24:T316)/T$23</f>
        <v>29.561791429320653</v>
      </c>
      <c r="W316" s="27">
        <f t="shared" si="266"/>
        <v>0</v>
      </c>
      <c r="X316" s="27">
        <f t="shared" si="286"/>
        <v>185492.77445109957</v>
      </c>
      <c r="Y316" s="7">
        <f>-SUM(W$24:W316)/W$23</f>
        <v>15.899018028200768</v>
      </c>
      <c r="Z316" s="29"/>
      <c r="AA316" s="27">
        <f t="shared" si="287"/>
        <v>976.89671832809768</v>
      </c>
      <c r="AB316" s="27">
        <f t="shared" si="288"/>
        <v>175.51589016586115</v>
      </c>
      <c r="AC316" s="27">
        <f t="shared" si="289"/>
        <v>801.38082816223664</v>
      </c>
      <c r="AD316" s="27">
        <f t="shared" si="290"/>
        <v>59375.495800132827</v>
      </c>
      <c r="AE316" s="27">
        <f t="shared" si="291"/>
        <v>169624.50419986714</v>
      </c>
      <c r="AF316" s="27">
        <f t="shared" si="292"/>
        <v>694340.15708476561</v>
      </c>
      <c r="AG316" s="27">
        <f t="shared" si="293"/>
        <v>0</v>
      </c>
      <c r="AH316" s="27">
        <f t="shared" si="294"/>
        <v>138.50101423156133</v>
      </c>
      <c r="AI316" s="27">
        <f t="shared" si="295"/>
        <v>415.50304269468398</v>
      </c>
      <c r="AJ316" s="27">
        <f t="shared" si="296"/>
        <v>249.30182561681042</v>
      </c>
      <c r="AK316" s="27">
        <f t="shared" si="297"/>
        <v>110.80081138524906</v>
      </c>
      <c r="AL316" s="7">
        <f t="shared" si="298"/>
        <v>1.8274312472827723</v>
      </c>
      <c r="AM316" s="27">
        <f t="shared" si="328"/>
        <v>914.10669392830482</v>
      </c>
      <c r="AN316" s="7">
        <f t="shared" si="299"/>
        <v>3.2913347287550154</v>
      </c>
      <c r="AO316" s="27">
        <f t="shared" si="300"/>
        <v>5266.1355660080244</v>
      </c>
      <c r="AP316" s="27">
        <f t="shared" si="301"/>
        <v>5002.8287877076227</v>
      </c>
      <c r="AQ316" s="7">
        <f t="shared" si="302"/>
        <v>3.2913347287550154</v>
      </c>
      <c r="AR316" s="27">
        <f t="shared" si="303"/>
        <v>753715.65288489847</v>
      </c>
      <c r="AS316" s="27">
        <f t="shared" si="304"/>
        <v>3111.8253754512207</v>
      </c>
      <c r="AT316" s="27">
        <f t="shared" si="305"/>
        <v>355594.30329504202</v>
      </c>
      <c r="AU316" s="7">
        <f>-SUM(AS$24:AS316)/AS$23</f>
        <v>29.561791429320653</v>
      </c>
      <c r="AV316" s="27">
        <f t="shared" si="280"/>
        <v>0</v>
      </c>
      <c r="AW316" s="27">
        <f t="shared" si="306"/>
        <v>185492.77445109957</v>
      </c>
      <c r="AX316" s="7">
        <f>-SUM(AV$24:AV316)/AV$23</f>
        <v>15.899018028200768</v>
      </c>
      <c r="AY316" s="28"/>
      <c r="AZ316" s="27">
        <f t="shared" si="307"/>
        <v>976.89671832809768</v>
      </c>
      <c r="BA316" s="27">
        <f t="shared" si="308"/>
        <v>175.51589016586115</v>
      </c>
      <c r="BB316" s="27">
        <f t="shared" si="309"/>
        <v>801.38082816223664</v>
      </c>
      <c r="BC316" s="27">
        <f t="shared" si="310"/>
        <v>59375.495800132827</v>
      </c>
      <c r="BD316" s="27">
        <f t="shared" si="311"/>
        <v>169624.50419986714</v>
      </c>
      <c r="BE316" s="27">
        <f t="shared" si="312"/>
        <v>694340.15708476561</v>
      </c>
      <c r="BF316" s="27">
        <f t="shared" si="313"/>
        <v>0</v>
      </c>
      <c r="BG316" s="27">
        <f t="shared" si="314"/>
        <v>138.50101423156133</v>
      </c>
      <c r="BH316" s="27">
        <f t="shared" si="315"/>
        <v>415.50304269468398</v>
      </c>
      <c r="BI316" s="27">
        <f t="shared" si="316"/>
        <v>249.30182561681042</v>
      </c>
      <c r="BJ316" s="27">
        <f t="shared" si="317"/>
        <v>110.80081138524906</v>
      </c>
      <c r="BK316" s="7">
        <f t="shared" si="318"/>
        <v>1.8274312472827723</v>
      </c>
      <c r="BL316" s="27">
        <f t="shared" si="329"/>
        <v>914.10669392830482</v>
      </c>
      <c r="BM316" s="7">
        <f t="shared" si="319"/>
        <v>3.2913347287550154</v>
      </c>
      <c r="BN316" s="27">
        <f t="shared" si="320"/>
        <v>5266.1355660080244</v>
      </c>
      <c r="BO316" s="27">
        <f t="shared" si="321"/>
        <v>5002.8287877076227</v>
      </c>
      <c r="BP316" s="7">
        <f t="shared" si="322"/>
        <v>3.2913347287550154</v>
      </c>
      <c r="BQ316" s="27">
        <f t="shared" si="323"/>
        <v>753715.65288489847</v>
      </c>
      <c r="BR316" s="27">
        <f t="shared" si="324"/>
        <v>3111.8253754512207</v>
      </c>
      <c r="BS316" s="27">
        <f t="shared" si="325"/>
        <v>355594.30329504202</v>
      </c>
      <c r="BT316" s="7">
        <f>-SUM(BR$24:BR316)/BR$23</f>
        <v>29.561791429320653</v>
      </c>
      <c r="BU316" s="27">
        <f t="shared" si="281"/>
        <v>0</v>
      </c>
      <c r="BV316" s="27">
        <f t="shared" si="326"/>
        <v>185492.77445109957</v>
      </c>
      <c r="BW316" s="7">
        <f>-SUM(BU$24:BU316)/BU$23</f>
        <v>15.899018028200768</v>
      </c>
      <c r="BX316" s="14"/>
      <c r="BY316" s="3"/>
      <c r="BZ316" s="3"/>
      <c r="CA316" s="3"/>
      <c r="CB316" s="3"/>
      <c r="CC316" s="3"/>
      <c r="CD316" s="3"/>
      <c r="CE316" s="3"/>
      <c r="CF316" s="3"/>
      <c r="CG316" s="3"/>
      <c r="CH316" s="3"/>
      <c r="CI316" s="3"/>
      <c r="CJ316" s="3"/>
      <c r="CK316" s="3"/>
      <c r="CL316" s="3"/>
      <c r="CM316" s="3"/>
      <c r="CN316" s="3"/>
      <c r="CO316" s="3"/>
    </row>
    <row r="317" spans="1:93" x14ac:dyDescent="0.25">
      <c r="A317" s="23">
        <v>294</v>
      </c>
      <c r="B317" s="27">
        <f t="shared" si="267"/>
        <v>976.89671832809768</v>
      </c>
      <c r="C317" s="27">
        <f t="shared" si="268"/>
        <v>173.17852941705465</v>
      </c>
      <c r="D317" s="27">
        <f t="shared" si="269"/>
        <v>803.71818891104317</v>
      </c>
      <c r="E317" s="27">
        <f t="shared" si="282"/>
        <v>58571.777611221783</v>
      </c>
      <c r="F317" s="27">
        <f t="shared" si="283"/>
        <v>170428.22238877817</v>
      </c>
      <c r="G317" s="27">
        <f t="shared" si="264"/>
        <v>698214.60614120308</v>
      </c>
      <c r="H317" s="27">
        <f t="shared" si="284"/>
        <v>0</v>
      </c>
      <c r="I317" s="27">
        <f t="shared" si="270"/>
        <v>138.78630364408551</v>
      </c>
      <c r="J317" s="27">
        <f t="shared" si="271"/>
        <v>416.35891093225655</v>
      </c>
      <c r="K317" s="27">
        <f t="shared" si="272"/>
        <v>249.81534655935394</v>
      </c>
      <c r="L317" s="27">
        <f t="shared" si="273"/>
        <v>111.02904291526841</v>
      </c>
      <c r="M317" s="7">
        <f t="shared" si="274"/>
        <v>1.8311954564465693</v>
      </c>
      <c r="N317" s="27">
        <f t="shared" si="327"/>
        <v>915.98960405096443</v>
      </c>
      <c r="O317" s="7">
        <f t="shared" si="275"/>
        <v>3.304744033853384</v>
      </c>
      <c r="P317" s="27">
        <f t="shared" si="276"/>
        <v>5287.5904541654145</v>
      </c>
      <c r="Q317" s="27">
        <f t="shared" si="277"/>
        <v>5023.2109314571435</v>
      </c>
      <c r="R317" s="7">
        <f t="shared" si="278"/>
        <v>3.304744033853384</v>
      </c>
      <c r="S317" s="27">
        <f t="shared" si="265"/>
        <v>756786.38375242497</v>
      </c>
      <c r="T317" s="27">
        <f t="shared" si="279"/>
        <v>3130.3246090780813</v>
      </c>
      <c r="U317" s="27">
        <f t="shared" si="285"/>
        <v>358724.62790412008</v>
      </c>
      <c r="V317" s="7">
        <f>-SUM(T$24:T317)/T$23</f>
        <v>29.81322312482893</v>
      </c>
      <c r="W317" s="27">
        <f t="shared" si="266"/>
        <v>0</v>
      </c>
      <c r="X317" s="27">
        <f t="shared" si="286"/>
        <v>185492.77445109957</v>
      </c>
      <c r="Y317" s="7">
        <f>-SUM(W$24:W317)/W$23</f>
        <v>15.899018028200768</v>
      </c>
      <c r="Z317" s="29"/>
      <c r="AA317" s="27">
        <f t="shared" si="287"/>
        <v>976.89671832809768</v>
      </c>
      <c r="AB317" s="27">
        <f t="shared" si="288"/>
        <v>173.17852941705465</v>
      </c>
      <c r="AC317" s="27">
        <f t="shared" si="289"/>
        <v>803.71818891104317</v>
      </c>
      <c r="AD317" s="27">
        <f t="shared" si="290"/>
        <v>58571.777611221783</v>
      </c>
      <c r="AE317" s="27">
        <f t="shared" si="291"/>
        <v>170428.22238877817</v>
      </c>
      <c r="AF317" s="27">
        <f t="shared" si="292"/>
        <v>698214.60614120308</v>
      </c>
      <c r="AG317" s="27">
        <f t="shared" si="293"/>
        <v>0</v>
      </c>
      <c r="AH317" s="27">
        <f t="shared" si="294"/>
        <v>138.78630364408551</v>
      </c>
      <c r="AI317" s="27">
        <f t="shared" si="295"/>
        <v>416.35891093225655</v>
      </c>
      <c r="AJ317" s="27">
        <f t="shared" si="296"/>
        <v>249.81534655935394</v>
      </c>
      <c r="AK317" s="27">
        <f t="shared" si="297"/>
        <v>111.02904291526841</v>
      </c>
      <c r="AL317" s="7">
        <f t="shared" si="298"/>
        <v>1.8311954564465693</v>
      </c>
      <c r="AM317" s="27">
        <f t="shared" si="328"/>
        <v>915.98960405096443</v>
      </c>
      <c r="AN317" s="7">
        <f t="shared" si="299"/>
        <v>3.304744033853384</v>
      </c>
      <c r="AO317" s="27">
        <f t="shared" si="300"/>
        <v>5287.5904541654145</v>
      </c>
      <c r="AP317" s="27">
        <f t="shared" si="301"/>
        <v>5023.2109314571435</v>
      </c>
      <c r="AQ317" s="7">
        <f t="shared" si="302"/>
        <v>3.304744033853384</v>
      </c>
      <c r="AR317" s="27">
        <f t="shared" si="303"/>
        <v>756786.38375242497</v>
      </c>
      <c r="AS317" s="27">
        <f t="shared" si="304"/>
        <v>3130.3246090780813</v>
      </c>
      <c r="AT317" s="27">
        <f t="shared" si="305"/>
        <v>358724.62790412008</v>
      </c>
      <c r="AU317" s="7">
        <f>-SUM(AS$24:AS317)/AS$23</f>
        <v>29.81322312482893</v>
      </c>
      <c r="AV317" s="27">
        <f t="shared" si="280"/>
        <v>0</v>
      </c>
      <c r="AW317" s="27">
        <f t="shared" si="306"/>
        <v>185492.77445109957</v>
      </c>
      <c r="AX317" s="7">
        <f>-SUM(AV$24:AV317)/AV$23</f>
        <v>15.899018028200768</v>
      </c>
      <c r="AY317" s="28"/>
      <c r="AZ317" s="27">
        <f t="shared" si="307"/>
        <v>976.89671832809768</v>
      </c>
      <c r="BA317" s="27">
        <f t="shared" si="308"/>
        <v>173.17852941705465</v>
      </c>
      <c r="BB317" s="27">
        <f t="shared" si="309"/>
        <v>803.71818891104317</v>
      </c>
      <c r="BC317" s="27">
        <f t="shared" si="310"/>
        <v>58571.777611221783</v>
      </c>
      <c r="BD317" s="27">
        <f t="shared" si="311"/>
        <v>170428.22238877817</v>
      </c>
      <c r="BE317" s="27">
        <f t="shared" si="312"/>
        <v>698214.60614120308</v>
      </c>
      <c r="BF317" s="27">
        <f t="shared" si="313"/>
        <v>0</v>
      </c>
      <c r="BG317" s="27">
        <f t="shared" si="314"/>
        <v>138.78630364408551</v>
      </c>
      <c r="BH317" s="27">
        <f t="shared" si="315"/>
        <v>416.35891093225655</v>
      </c>
      <c r="BI317" s="27">
        <f t="shared" si="316"/>
        <v>249.81534655935394</v>
      </c>
      <c r="BJ317" s="27">
        <f t="shared" si="317"/>
        <v>111.02904291526841</v>
      </c>
      <c r="BK317" s="7">
        <f t="shared" si="318"/>
        <v>1.8311954564465693</v>
      </c>
      <c r="BL317" s="27">
        <f t="shared" si="329"/>
        <v>915.98960405096443</v>
      </c>
      <c r="BM317" s="7">
        <f t="shared" si="319"/>
        <v>3.304744033853384</v>
      </c>
      <c r="BN317" s="27">
        <f t="shared" si="320"/>
        <v>5287.5904541654145</v>
      </c>
      <c r="BO317" s="27">
        <f t="shared" si="321"/>
        <v>5023.2109314571435</v>
      </c>
      <c r="BP317" s="7">
        <f t="shared" si="322"/>
        <v>3.304744033853384</v>
      </c>
      <c r="BQ317" s="27">
        <f t="shared" si="323"/>
        <v>756786.38375242497</v>
      </c>
      <c r="BR317" s="27">
        <f t="shared" si="324"/>
        <v>3130.3246090780813</v>
      </c>
      <c r="BS317" s="27">
        <f t="shared" si="325"/>
        <v>358724.62790412008</v>
      </c>
      <c r="BT317" s="7">
        <f>-SUM(BR$24:BR317)/BR$23</f>
        <v>29.81322312482893</v>
      </c>
      <c r="BU317" s="27">
        <f t="shared" si="281"/>
        <v>0</v>
      </c>
      <c r="BV317" s="27">
        <f t="shared" si="326"/>
        <v>185492.77445109957</v>
      </c>
      <c r="BW317" s="7">
        <f>-SUM(BU$24:BU317)/BU$23</f>
        <v>15.899018028200768</v>
      </c>
      <c r="BX317" s="14"/>
      <c r="BY317" s="3"/>
      <c r="BZ317" s="3"/>
      <c r="CA317" s="3"/>
      <c r="CB317" s="3"/>
      <c r="CC317" s="3"/>
      <c r="CD317" s="3"/>
      <c r="CE317" s="3"/>
      <c r="CF317" s="3"/>
      <c r="CG317" s="3"/>
      <c r="CH317" s="3"/>
      <c r="CI317" s="3"/>
      <c r="CJ317" s="3"/>
      <c r="CK317" s="3"/>
      <c r="CL317" s="3"/>
      <c r="CM317" s="3"/>
      <c r="CN317" s="3"/>
      <c r="CO317" s="3"/>
    </row>
    <row r="318" spans="1:93" x14ac:dyDescent="0.25">
      <c r="A318" s="23">
        <v>295</v>
      </c>
      <c r="B318" s="27">
        <f t="shared" si="267"/>
        <v>976.89671832809768</v>
      </c>
      <c r="C318" s="27">
        <f t="shared" si="268"/>
        <v>170.83435136606408</v>
      </c>
      <c r="D318" s="27">
        <f t="shared" si="269"/>
        <v>806.06236696203371</v>
      </c>
      <c r="E318" s="27">
        <f t="shared" si="282"/>
        <v>57765.715244259751</v>
      </c>
      <c r="F318" s="27">
        <f t="shared" si="283"/>
        <v>171234.2847557402</v>
      </c>
      <c r="G318" s="27">
        <f t="shared" si="264"/>
        <v>702103.90991335211</v>
      </c>
      <c r="H318" s="27">
        <f t="shared" si="284"/>
        <v>0</v>
      </c>
      <c r="I318" s="27">
        <f t="shared" si="270"/>
        <v>139.072180706089</v>
      </c>
      <c r="J318" s="27">
        <f t="shared" si="271"/>
        <v>417.216542118267</v>
      </c>
      <c r="K318" s="27">
        <f t="shared" si="272"/>
        <v>250.32992527096022</v>
      </c>
      <c r="L318" s="27">
        <f t="shared" si="273"/>
        <v>111.2577445648712</v>
      </c>
      <c r="M318" s="7">
        <f t="shared" si="274"/>
        <v>1.8349674192649292</v>
      </c>
      <c r="N318" s="27">
        <f t="shared" si="327"/>
        <v>917.87639266018743</v>
      </c>
      <c r="O318" s="7">
        <f t="shared" si="275"/>
        <v>3.318207970120576</v>
      </c>
      <c r="P318" s="27">
        <f t="shared" si="276"/>
        <v>5309.1327521929215</v>
      </c>
      <c r="Q318" s="27">
        <f t="shared" si="277"/>
        <v>5043.6761145832752</v>
      </c>
      <c r="R318" s="7">
        <f t="shared" si="278"/>
        <v>3.318207970120576</v>
      </c>
      <c r="S318" s="27">
        <f t="shared" si="265"/>
        <v>759869.62515761191</v>
      </c>
      <c r="T318" s="27">
        <f t="shared" si="279"/>
        <v>3148.90300359499</v>
      </c>
      <c r="U318" s="27">
        <f t="shared" si="285"/>
        <v>361873.53090771509</v>
      </c>
      <c r="V318" s="7">
        <f>-SUM(T$24:T318)/T$23</f>
        <v>30.066147060860658</v>
      </c>
      <c r="W318" s="27">
        <f t="shared" si="266"/>
        <v>0</v>
      </c>
      <c r="X318" s="27">
        <f t="shared" si="286"/>
        <v>185492.77445109957</v>
      </c>
      <c r="Y318" s="7">
        <f>-SUM(W$24:W318)/W$23</f>
        <v>15.899018028200768</v>
      </c>
      <c r="Z318" s="29"/>
      <c r="AA318" s="27">
        <f t="shared" si="287"/>
        <v>976.89671832809768</v>
      </c>
      <c r="AB318" s="27">
        <f t="shared" si="288"/>
        <v>170.83435136606408</v>
      </c>
      <c r="AC318" s="27">
        <f t="shared" si="289"/>
        <v>806.06236696203371</v>
      </c>
      <c r="AD318" s="27">
        <f t="shared" si="290"/>
        <v>57765.715244259751</v>
      </c>
      <c r="AE318" s="27">
        <f t="shared" si="291"/>
        <v>171234.2847557402</v>
      </c>
      <c r="AF318" s="27">
        <f t="shared" si="292"/>
        <v>702103.90991335211</v>
      </c>
      <c r="AG318" s="27">
        <f t="shared" si="293"/>
        <v>0</v>
      </c>
      <c r="AH318" s="27">
        <f t="shared" si="294"/>
        <v>139.072180706089</v>
      </c>
      <c r="AI318" s="27">
        <f t="shared" si="295"/>
        <v>417.216542118267</v>
      </c>
      <c r="AJ318" s="27">
        <f t="shared" si="296"/>
        <v>250.32992527096022</v>
      </c>
      <c r="AK318" s="27">
        <f t="shared" si="297"/>
        <v>111.2577445648712</v>
      </c>
      <c r="AL318" s="7">
        <f t="shared" si="298"/>
        <v>1.8349674192649292</v>
      </c>
      <c r="AM318" s="27">
        <f t="shared" si="328"/>
        <v>917.87639266018743</v>
      </c>
      <c r="AN318" s="7">
        <f t="shared" si="299"/>
        <v>3.318207970120576</v>
      </c>
      <c r="AO318" s="27">
        <f t="shared" si="300"/>
        <v>5309.1327521929215</v>
      </c>
      <c r="AP318" s="27">
        <f t="shared" si="301"/>
        <v>5043.6761145832752</v>
      </c>
      <c r="AQ318" s="7">
        <f t="shared" si="302"/>
        <v>3.318207970120576</v>
      </c>
      <c r="AR318" s="27">
        <f t="shared" si="303"/>
        <v>759869.62515761191</v>
      </c>
      <c r="AS318" s="27">
        <f t="shared" si="304"/>
        <v>3148.90300359499</v>
      </c>
      <c r="AT318" s="27">
        <f t="shared" si="305"/>
        <v>361873.53090771509</v>
      </c>
      <c r="AU318" s="7">
        <f>-SUM(AS$24:AS318)/AS$23</f>
        <v>30.066147060860658</v>
      </c>
      <c r="AV318" s="27">
        <f t="shared" si="280"/>
        <v>0</v>
      </c>
      <c r="AW318" s="27">
        <f t="shared" si="306"/>
        <v>185492.77445109957</v>
      </c>
      <c r="AX318" s="7">
        <f>-SUM(AV$24:AV318)/AV$23</f>
        <v>15.899018028200768</v>
      </c>
      <c r="AY318" s="28"/>
      <c r="AZ318" s="27">
        <f t="shared" si="307"/>
        <v>976.89671832809768</v>
      </c>
      <c r="BA318" s="27">
        <f t="shared" si="308"/>
        <v>170.83435136606408</v>
      </c>
      <c r="BB318" s="27">
        <f t="shared" si="309"/>
        <v>806.06236696203371</v>
      </c>
      <c r="BC318" s="27">
        <f t="shared" si="310"/>
        <v>57765.715244259751</v>
      </c>
      <c r="BD318" s="27">
        <f t="shared" si="311"/>
        <v>171234.2847557402</v>
      </c>
      <c r="BE318" s="27">
        <f t="shared" si="312"/>
        <v>702103.90991335211</v>
      </c>
      <c r="BF318" s="27">
        <f t="shared" si="313"/>
        <v>0</v>
      </c>
      <c r="BG318" s="27">
        <f t="shared" si="314"/>
        <v>139.072180706089</v>
      </c>
      <c r="BH318" s="27">
        <f t="shared" si="315"/>
        <v>417.216542118267</v>
      </c>
      <c r="BI318" s="27">
        <f t="shared" si="316"/>
        <v>250.32992527096022</v>
      </c>
      <c r="BJ318" s="27">
        <f t="shared" si="317"/>
        <v>111.2577445648712</v>
      </c>
      <c r="BK318" s="7">
        <f t="shared" si="318"/>
        <v>1.8349674192649292</v>
      </c>
      <c r="BL318" s="27">
        <f t="shared" si="329"/>
        <v>917.87639266018743</v>
      </c>
      <c r="BM318" s="7">
        <f t="shared" si="319"/>
        <v>3.318207970120576</v>
      </c>
      <c r="BN318" s="27">
        <f t="shared" si="320"/>
        <v>5309.1327521929215</v>
      </c>
      <c r="BO318" s="27">
        <f t="shared" si="321"/>
        <v>5043.6761145832752</v>
      </c>
      <c r="BP318" s="7">
        <f t="shared" si="322"/>
        <v>3.318207970120576</v>
      </c>
      <c r="BQ318" s="27">
        <f t="shared" si="323"/>
        <v>759869.62515761191</v>
      </c>
      <c r="BR318" s="27">
        <f t="shared" si="324"/>
        <v>3148.90300359499</v>
      </c>
      <c r="BS318" s="27">
        <f t="shared" si="325"/>
        <v>361873.53090771509</v>
      </c>
      <c r="BT318" s="7">
        <f>-SUM(BR$24:BR318)/BR$23</f>
        <v>30.066147060860658</v>
      </c>
      <c r="BU318" s="27">
        <f t="shared" si="281"/>
        <v>0</v>
      </c>
      <c r="BV318" s="27">
        <f t="shared" si="326"/>
        <v>185492.77445109957</v>
      </c>
      <c r="BW318" s="7">
        <f>-SUM(BU$24:BU318)/BU$23</f>
        <v>15.899018028200768</v>
      </c>
      <c r="BX318" s="14"/>
      <c r="BY318" s="3"/>
      <c r="BZ318" s="3"/>
      <c r="CA318" s="3"/>
      <c r="CB318" s="3"/>
      <c r="CC318" s="3"/>
      <c r="CD318" s="3"/>
      <c r="CE318" s="3"/>
      <c r="CF318" s="3"/>
      <c r="CG318" s="3"/>
      <c r="CH318" s="3"/>
      <c r="CI318" s="3"/>
      <c r="CJ318" s="3"/>
      <c r="CK318" s="3"/>
      <c r="CL318" s="3"/>
      <c r="CM318" s="3"/>
      <c r="CN318" s="3"/>
      <c r="CO318" s="3"/>
    </row>
    <row r="319" spans="1:93" x14ac:dyDescent="0.25">
      <c r="A319" s="23">
        <v>296</v>
      </c>
      <c r="B319" s="27">
        <f t="shared" si="267"/>
        <v>976.89671832809768</v>
      </c>
      <c r="C319" s="27">
        <f t="shared" si="268"/>
        <v>168.48333612909147</v>
      </c>
      <c r="D319" s="27">
        <f t="shared" si="269"/>
        <v>808.41338219900626</v>
      </c>
      <c r="E319" s="27">
        <f t="shared" si="282"/>
        <v>56957.301862060747</v>
      </c>
      <c r="F319" s="27">
        <f t="shared" si="283"/>
        <v>172042.69813793921</v>
      </c>
      <c r="G319" s="27">
        <f t="shared" si="264"/>
        <v>706008.12620787777</v>
      </c>
      <c r="H319" s="27">
        <f t="shared" si="284"/>
        <v>0</v>
      </c>
      <c r="I319" s="27">
        <f t="shared" si="270"/>
        <v>139.35864662803354</v>
      </c>
      <c r="J319" s="27">
        <f t="shared" si="271"/>
        <v>418.07593988410059</v>
      </c>
      <c r="K319" s="27">
        <f t="shared" si="272"/>
        <v>250.84556393046037</v>
      </c>
      <c r="L319" s="27">
        <f t="shared" si="273"/>
        <v>111.48691730242683</v>
      </c>
      <c r="M319" s="7">
        <f t="shared" si="274"/>
        <v>1.838747151709111</v>
      </c>
      <c r="N319" s="27">
        <f t="shared" si="327"/>
        <v>919.76706774502134</v>
      </c>
      <c r="O319" s="7">
        <f t="shared" si="275"/>
        <v>3.3317267601307359</v>
      </c>
      <c r="P319" s="27">
        <f t="shared" si="276"/>
        <v>5330.7628162091778</v>
      </c>
      <c r="Q319" s="27">
        <f t="shared" si="277"/>
        <v>5064.2246753987183</v>
      </c>
      <c r="R319" s="7">
        <f t="shared" si="278"/>
        <v>3.3317267601307359</v>
      </c>
      <c r="S319" s="27">
        <f t="shared" si="265"/>
        <v>762965.42806993856</v>
      </c>
      <c r="T319" s="27">
        <f t="shared" si="279"/>
        <v>3167.5608893255994</v>
      </c>
      <c r="U319" s="27">
        <f t="shared" si="285"/>
        <v>365041.09179704066</v>
      </c>
      <c r="V319" s="7">
        <f>-SUM(T$24:T319)/T$23</f>
        <v>30.320569622252272</v>
      </c>
      <c r="W319" s="27">
        <f t="shared" si="266"/>
        <v>0</v>
      </c>
      <c r="X319" s="27">
        <f t="shared" si="286"/>
        <v>185492.77445109957</v>
      </c>
      <c r="Y319" s="7">
        <f>-SUM(W$24:W319)/W$23</f>
        <v>15.899018028200768</v>
      </c>
      <c r="Z319" s="29"/>
      <c r="AA319" s="27">
        <f t="shared" si="287"/>
        <v>976.89671832809768</v>
      </c>
      <c r="AB319" s="27">
        <f t="shared" si="288"/>
        <v>168.48333612909147</v>
      </c>
      <c r="AC319" s="27">
        <f t="shared" si="289"/>
        <v>808.41338219900626</v>
      </c>
      <c r="AD319" s="27">
        <f t="shared" si="290"/>
        <v>56957.301862060747</v>
      </c>
      <c r="AE319" s="27">
        <f t="shared" si="291"/>
        <v>172042.69813793921</v>
      </c>
      <c r="AF319" s="27">
        <f t="shared" si="292"/>
        <v>706008.12620787777</v>
      </c>
      <c r="AG319" s="27">
        <f t="shared" si="293"/>
        <v>0</v>
      </c>
      <c r="AH319" s="27">
        <f t="shared" si="294"/>
        <v>139.35864662803354</v>
      </c>
      <c r="AI319" s="27">
        <f t="shared" si="295"/>
        <v>418.07593988410059</v>
      </c>
      <c r="AJ319" s="27">
        <f t="shared" si="296"/>
        <v>250.84556393046037</v>
      </c>
      <c r="AK319" s="27">
        <f t="shared" si="297"/>
        <v>111.48691730242683</v>
      </c>
      <c r="AL319" s="7">
        <f t="shared" si="298"/>
        <v>1.838747151709111</v>
      </c>
      <c r="AM319" s="27">
        <f t="shared" si="328"/>
        <v>919.76706774502134</v>
      </c>
      <c r="AN319" s="7">
        <f t="shared" si="299"/>
        <v>3.3317267601307359</v>
      </c>
      <c r="AO319" s="27">
        <f t="shared" si="300"/>
        <v>5330.7628162091778</v>
      </c>
      <c r="AP319" s="27">
        <f t="shared" si="301"/>
        <v>5064.2246753987183</v>
      </c>
      <c r="AQ319" s="7">
        <f t="shared" si="302"/>
        <v>3.3317267601307359</v>
      </c>
      <c r="AR319" s="27">
        <f t="shared" si="303"/>
        <v>762965.42806993856</v>
      </c>
      <c r="AS319" s="27">
        <f t="shared" si="304"/>
        <v>3167.5608893255994</v>
      </c>
      <c r="AT319" s="27">
        <f t="shared" si="305"/>
        <v>365041.09179704066</v>
      </c>
      <c r="AU319" s="7">
        <f>-SUM(AS$24:AS319)/AS$23</f>
        <v>30.320569622252272</v>
      </c>
      <c r="AV319" s="27">
        <f t="shared" si="280"/>
        <v>0</v>
      </c>
      <c r="AW319" s="27">
        <f t="shared" si="306"/>
        <v>185492.77445109957</v>
      </c>
      <c r="AX319" s="7">
        <f>-SUM(AV$24:AV319)/AV$23</f>
        <v>15.899018028200768</v>
      </c>
      <c r="AY319" s="28"/>
      <c r="AZ319" s="27">
        <f t="shared" si="307"/>
        <v>976.89671832809768</v>
      </c>
      <c r="BA319" s="27">
        <f t="shared" si="308"/>
        <v>168.48333612909147</v>
      </c>
      <c r="BB319" s="27">
        <f t="shared" si="309"/>
        <v>808.41338219900626</v>
      </c>
      <c r="BC319" s="27">
        <f t="shared" si="310"/>
        <v>56957.301862060747</v>
      </c>
      <c r="BD319" s="27">
        <f t="shared" si="311"/>
        <v>172042.69813793921</v>
      </c>
      <c r="BE319" s="27">
        <f t="shared" si="312"/>
        <v>706008.12620787777</v>
      </c>
      <c r="BF319" s="27">
        <f t="shared" si="313"/>
        <v>0</v>
      </c>
      <c r="BG319" s="27">
        <f t="shared" si="314"/>
        <v>139.35864662803354</v>
      </c>
      <c r="BH319" s="27">
        <f t="shared" si="315"/>
        <v>418.07593988410059</v>
      </c>
      <c r="BI319" s="27">
        <f t="shared" si="316"/>
        <v>250.84556393046037</v>
      </c>
      <c r="BJ319" s="27">
        <f t="shared" si="317"/>
        <v>111.48691730242683</v>
      </c>
      <c r="BK319" s="7">
        <f t="shared" si="318"/>
        <v>1.838747151709111</v>
      </c>
      <c r="BL319" s="27">
        <f t="shared" si="329"/>
        <v>919.76706774502134</v>
      </c>
      <c r="BM319" s="7">
        <f t="shared" si="319"/>
        <v>3.3317267601307359</v>
      </c>
      <c r="BN319" s="27">
        <f t="shared" si="320"/>
        <v>5330.7628162091778</v>
      </c>
      <c r="BO319" s="27">
        <f t="shared" si="321"/>
        <v>5064.2246753987183</v>
      </c>
      <c r="BP319" s="7">
        <f t="shared" si="322"/>
        <v>3.3317267601307359</v>
      </c>
      <c r="BQ319" s="27">
        <f t="shared" si="323"/>
        <v>762965.42806993856</v>
      </c>
      <c r="BR319" s="27">
        <f t="shared" si="324"/>
        <v>3167.5608893255994</v>
      </c>
      <c r="BS319" s="27">
        <f t="shared" si="325"/>
        <v>365041.09179704066</v>
      </c>
      <c r="BT319" s="7">
        <f>-SUM(BR$24:BR319)/BR$23</f>
        <v>30.320569622252272</v>
      </c>
      <c r="BU319" s="27">
        <f t="shared" si="281"/>
        <v>0</v>
      </c>
      <c r="BV319" s="27">
        <f t="shared" si="326"/>
        <v>185492.77445109957</v>
      </c>
      <c r="BW319" s="7">
        <f>-SUM(BU$24:BU319)/BU$23</f>
        <v>15.899018028200768</v>
      </c>
      <c r="BX319" s="14"/>
      <c r="BY319" s="3"/>
      <c r="BZ319" s="3"/>
      <c r="CA319" s="3"/>
      <c r="CB319" s="3"/>
      <c r="CC319" s="3"/>
      <c r="CD319" s="3"/>
      <c r="CE319" s="3"/>
      <c r="CF319" s="3"/>
      <c r="CG319" s="3"/>
      <c r="CH319" s="3"/>
      <c r="CI319" s="3"/>
      <c r="CJ319" s="3"/>
      <c r="CK319" s="3"/>
      <c r="CL319" s="3"/>
      <c r="CM319" s="3"/>
      <c r="CN319" s="3"/>
      <c r="CO319" s="3"/>
    </row>
    <row r="320" spans="1:93" x14ac:dyDescent="0.25">
      <c r="A320" s="23">
        <v>297</v>
      </c>
      <c r="B320" s="27">
        <f t="shared" si="267"/>
        <v>976.89671832809768</v>
      </c>
      <c r="C320" s="27">
        <f t="shared" si="268"/>
        <v>166.12546376434437</v>
      </c>
      <c r="D320" s="27">
        <f t="shared" si="269"/>
        <v>810.77125456375336</v>
      </c>
      <c r="E320" s="27">
        <f t="shared" si="282"/>
        <v>56146.530607496992</v>
      </c>
      <c r="F320" s="27">
        <f t="shared" si="283"/>
        <v>172853.46939250297</v>
      </c>
      <c r="G320" s="27">
        <f t="shared" si="264"/>
        <v>709927.31305904267</v>
      </c>
      <c r="H320" s="27">
        <f t="shared" si="284"/>
        <v>0</v>
      </c>
      <c r="I320" s="27">
        <f t="shared" si="270"/>
        <v>139.64570262287415</v>
      </c>
      <c r="J320" s="27">
        <f t="shared" si="271"/>
        <v>418.93710786862249</v>
      </c>
      <c r="K320" s="27">
        <f t="shared" si="272"/>
        <v>251.36226472117349</v>
      </c>
      <c r="L320" s="27">
        <f t="shared" si="273"/>
        <v>111.71656209829932</v>
      </c>
      <c r="M320" s="7">
        <f t="shared" si="274"/>
        <v>1.8425346697832714</v>
      </c>
      <c r="N320" s="27">
        <f t="shared" si="327"/>
        <v>921.66163731096935</v>
      </c>
      <c r="O320" s="7">
        <f t="shared" si="275"/>
        <v>3.3453006273648023</v>
      </c>
      <c r="P320" s="27">
        <f t="shared" si="276"/>
        <v>5352.4810037836833</v>
      </c>
      <c r="Q320" s="27">
        <f t="shared" si="277"/>
        <v>5084.8569535944989</v>
      </c>
      <c r="R320" s="7">
        <f t="shared" si="278"/>
        <v>3.3453006273648023</v>
      </c>
      <c r="S320" s="27">
        <f t="shared" si="265"/>
        <v>766073.84366653976</v>
      </c>
      <c r="T320" s="27">
        <f t="shared" si="279"/>
        <v>3186.2985979554323</v>
      </c>
      <c r="U320" s="27">
        <f t="shared" si="285"/>
        <v>368227.39039499609</v>
      </c>
      <c r="V320" s="7">
        <f>-SUM(T$24:T320)/T$23</f>
        <v>30.576497220481624</v>
      </c>
      <c r="W320" s="27">
        <f t="shared" si="266"/>
        <v>0</v>
      </c>
      <c r="X320" s="27">
        <f t="shared" si="286"/>
        <v>185492.77445109957</v>
      </c>
      <c r="Y320" s="7">
        <f>-SUM(W$24:W320)/W$23</f>
        <v>15.899018028200768</v>
      </c>
      <c r="Z320" s="29"/>
      <c r="AA320" s="27">
        <f t="shared" si="287"/>
        <v>976.89671832809768</v>
      </c>
      <c r="AB320" s="27">
        <f t="shared" si="288"/>
        <v>166.12546376434437</v>
      </c>
      <c r="AC320" s="27">
        <f t="shared" si="289"/>
        <v>810.77125456375336</v>
      </c>
      <c r="AD320" s="27">
        <f t="shared" si="290"/>
        <v>56146.530607496992</v>
      </c>
      <c r="AE320" s="27">
        <f t="shared" si="291"/>
        <v>172853.46939250297</v>
      </c>
      <c r="AF320" s="27">
        <f t="shared" si="292"/>
        <v>709927.31305904267</v>
      </c>
      <c r="AG320" s="27">
        <f t="shared" si="293"/>
        <v>0</v>
      </c>
      <c r="AH320" s="27">
        <f t="shared" si="294"/>
        <v>139.64570262287415</v>
      </c>
      <c r="AI320" s="27">
        <f t="shared" si="295"/>
        <v>418.93710786862249</v>
      </c>
      <c r="AJ320" s="27">
        <f t="shared" si="296"/>
        <v>251.36226472117349</v>
      </c>
      <c r="AK320" s="27">
        <f t="shared" si="297"/>
        <v>111.71656209829932</v>
      </c>
      <c r="AL320" s="7">
        <f t="shared" si="298"/>
        <v>1.8425346697832714</v>
      </c>
      <c r="AM320" s="27">
        <f t="shared" si="328"/>
        <v>921.66163731096935</v>
      </c>
      <c r="AN320" s="7">
        <f t="shared" si="299"/>
        <v>3.3453006273648023</v>
      </c>
      <c r="AO320" s="27">
        <f t="shared" si="300"/>
        <v>5352.4810037836833</v>
      </c>
      <c r="AP320" s="27">
        <f t="shared" si="301"/>
        <v>5084.8569535944989</v>
      </c>
      <c r="AQ320" s="7">
        <f t="shared" si="302"/>
        <v>3.3453006273648023</v>
      </c>
      <c r="AR320" s="27">
        <f t="shared" si="303"/>
        <v>766073.84366653976</v>
      </c>
      <c r="AS320" s="27">
        <f t="shared" si="304"/>
        <v>3186.2985979554323</v>
      </c>
      <c r="AT320" s="27">
        <f t="shared" si="305"/>
        <v>368227.39039499609</v>
      </c>
      <c r="AU320" s="7">
        <f>-SUM(AS$24:AS320)/AS$23</f>
        <v>30.576497220481624</v>
      </c>
      <c r="AV320" s="27">
        <f t="shared" si="280"/>
        <v>0</v>
      </c>
      <c r="AW320" s="27">
        <f t="shared" si="306"/>
        <v>185492.77445109957</v>
      </c>
      <c r="AX320" s="7">
        <f>-SUM(AV$24:AV320)/AV$23</f>
        <v>15.899018028200768</v>
      </c>
      <c r="AY320" s="28"/>
      <c r="AZ320" s="27">
        <f t="shared" si="307"/>
        <v>976.89671832809768</v>
      </c>
      <c r="BA320" s="27">
        <f t="shared" si="308"/>
        <v>166.12546376434437</v>
      </c>
      <c r="BB320" s="27">
        <f t="shared" si="309"/>
        <v>810.77125456375336</v>
      </c>
      <c r="BC320" s="27">
        <f t="shared" si="310"/>
        <v>56146.530607496992</v>
      </c>
      <c r="BD320" s="27">
        <f t="shared" si="311"/>
        <v>172853.46939250297</v>
      </c>
      <c r="BE320" s="27">
        <f t="shared" si="312"/>
        <v>709927.31305904267</v>
      </c>
      <c r="BF320" s="27">
        <f t="shared" si="313"/>
        <v>0</v>
      </c>
      <c r="BG320" s="27">
        <f t="shared" si="314"/>
        <v>139.64570262287415</v>
      </c>
      <c r="BH320" s="27">
        <f t="shared" si="315"/>
        <v>418.93710786862249</v>
      </c>
      <c r="BI320" s="27">
        <f t="shared" si="316"/>
        <v>251.36226472117349</v>
      </c>
      <c r="BJ320" s="27">
        <f t="shared" si="317"/>
        <v>111.71656209829932</v>
      </c>
      <c r="BK320" s="7">
        <f t="shared" si="318"/>
        <v>1.8425346697832714</v>
      </c>
      <c r="BL320" s="27">
        <f t="shared" si="329"/>
        <v>921.66163731096935</v>
      </c>
      <c r="BM320" s="7">
        <f t="shared" si="319"/>
        <v>3.3453006273648023</v>
      </c>
      <c r="BN320" s="27">
        <f t="shared" si="320"/>
        <v>5352.4810037836833</v>
      </c>
      <c r="BO320" s="27">
        <f t="shared" si="321"/>
        <v>5084.8569535944989</v>
      </c>
      <c r="BP320" s="7">
        <f t="shared" si="322"/>
        <v>3.3453006273648023</v>
      </c>
      <c r="BQ320" s="27">
        <f t="shared" si="323"/>
        <v>766073.84366653976</v>
      </c>
      <c r="BR320" s="27">
        <f t="shared" si="324"/>
        <v>3186.2985979554323</v>
      </c>
      <c r="BS320" s="27">
        <f t="shared" si="325"/>
        <v>368227.39039499609</v>
      </c>
      <c r="BT320" s="7">
        <f>-SUM(BR$24:BR320)/BR$23</f>
        <v>30.576497220481624</v>
      </c>
      <c r="BU320" s="27">
        <f t="shared" si="281"/>
        <v>0</v>
      </c>
      <c r="BV320" s="27">
        <f t="shared" si="326"/>
        <v>185492.77445109957</v>
      </c>
      <c r="BW320" s="7">
        <f>-SUM(BU$24:BU320)/BU$23</f>
        <v>15.899018028200768</v>
      </c>
      <c r="BX320" s="14"/>
      <c r="BY320" s="3"/>
      <c r="BZ320" s="3"/>
      <c r="CA320" s="3"/>
      <c r="CB320" s="3"/>
      <c r="CC320" s="3"/>
      <c r="CD320" s="3"/>
      <c r="CE320" s="3"/>
      <c r="CF320" s="3"/>
      <c r="CG320" s="3"/>
      <c r="CH320" s="3"/>
      <c r="CI320" s="3"/>
      <c r="CJ320" s="3"/>
      <c r="CK320" s="3"/>
      <c r="CL320" s="3"/>
      <c r="CM320" s="3"/>
      <c r="CN320" s="3"/>
      <c r="CO320" s="3"/>
    </row>
    <row r="321" spans="1:93" x14ac:dyDescent="0.25">
      <c r="A321" s="23">
        <v>298</v>
      </c>
      <c r="B321" s="27">
        <f t="shared" si="267"/>
        <v>976.89671832809768</v>
      </c>
      <c r="C321" s="27">
        <f t="shared" si="268"/>
        <v>163.76071427186676</v>
      </c>
      <c r="D321" s="27">
        <f t="shared" si="269"/>
        <v>813.13600405623083</v>
      </c>
      <c r="E321" s="27">
        <f t="shared" si="282"/>
        <v>55333.394603440764</v>
      </c>
      <c r="F321" s="27">
        <f t="shared" si="283"/>
        <v>173666.6053965592</v>
      </c>
      <c r="G321" s="27">
        <f t="shared" si="264"/>
        <v>713861.52872961166</v>
      </c>
      <c r="H321" s="27">
        <f t="shared" si="284"/>
        <v>0</v>
      </c>
      <c r="I321" s="27">
        <f t="shared" si="270"/>
        <v>139.93334990606442</v>
      </c>
      <c r="J321" s="27">
        <f t="shared" si="271"/>
        <v>419.80004971819329</v>
      </c>
      <c r="K321" s="27">
        <f t="shared" si="272"/>
        <v>251.88002983091599</v>
      </c>
      <c r="L321" s="27">
        <f t="shared" si="273"/>
        <v>111.94667992485154</v>
      </c>
      <c r="M321" s="7">
        <f t="shared" si="274"/>
        <v>1.8463299895245338</v>
      </c>
      <c r="N321" s="27">
        <f t="shared" si="327"/>
        <v>923.56010938002521</v>
      </c>
      <c r="O321" s="7">
        <f t="shared" si="275"/>
        <v>3.3589297962142028</v>
      </c>
      <c r="P321" s="27">
        <f t="shared" si="276"/>
        <v>5374.2876739427247</v>
      </c>
      <c r="Q321" s="27">
        <f t="shared" si="277"/>
        <v>5105.5732902455884</v>
      </c>
      <c r="R321" s="7">
        <f t="shared" si="278"/>
        <v>3.3589297962142028</v>
      </c>
      <c r="S321" s="27">
        <f t="shared" si="265"/>
        <v>769194.92333305243</v>
      </c>
      <c r="T321" s="27">
        <f t="shared" si="279"/>
        <v>3205.1164625374658</v>
      </c>
      <c r="U321" s="27">
        <f t="shared" si="285"/>
        <v>371432.50685753359</v>
      </c>
      <c r="V321" s="7">
        <f>-SUM(T$24:T321)/T$23</f>
        <v>30.833936293777807</v>
      </c>
      <c r="W321" s="27">
        <f t="shared" si="266"/>
        <v>0</v>
      </c>
      <c r="X321" s="27">
        <f t="shared" si="286"/>
        <v>185492.77445109957</v>
      </c>
      <c r="Y321" s="7">
        <f>-SUM(W$24:W321)/W$23</f>
        <v>15.899018028200768</v>
      </c>
      <c r="Z321" s="29"/>
      <c r="AA321" s="27">
        <f t="shared" si="287"/>
        <v>976.89671832809768</v>
      </c>
      <c r="AB321" s="27">
        <f t="shared" si="288"/>
        <v>163.76071427186676</v>
      </c>
      <c r="AC321" s="27">
        <f t="shared" si="289"/>
        <v>813.13600405623083</v>
      </c>
      <c r="AD321" s="27">
        <f t="shared" si="290"/>
        <v>55333.394603440764</v>
      </c>
      <c r="AE321" s="27">
        <f t="shared" si="291"/>
        <v>173666.6053965592</v>
      </c>
      <c r="AF321" s="27">
        <f t="shared" si="292"/>
        <v>713861.52872961166</v>
      </c>
      <c r="AG321" s="27">
        <f t="shared" si="293"/>
        <v>0</v>
      </c>
      <c r="AH321" s="27">
        <f t="shared" si="294"/>
        <v>139.93334990606442</v>
      </c>
      <c r="AI321" s="27">
        <f t="shared" si="295"/>
        <v>419.80004971819329</v>
      </c>
      <c r="AJ321" s="27">
        <f t="shared" si="296"/>
        <v>251.88002983091599</v>
      </c>
      <c r="AK321" s="27">
        <f t="shared" si="297"/>
        <v>111.94667992485154</v>
      </c>
      <c r="AL321" s="7">
        <f t="shared" si="298"/>
        <v>1.8463299895245338</v>
      </c>
      <c r="AM321" s="27">
        <f t="shared" si="328"/>
        <v>923.56010938002521</v>
      </c>
      <c r="AN321" s="7">
        <f t="shared" si="299"/>
        <v>3.3589297962142028</v>
      </c>
      <c r="AO321" s="27">
        <f t="shared" si="300"/>
        <v>5374.2876739427247</v>
      </c>
      <c r="AP321" s="27">
        <f t="shared" si="301"/>
        <v>5105.5732902455884</v>
      </c>
      <c r="AQ321" s="7">
        <f t="shared" si="302"/>
        <v>3.3589297962142028</v>
      </c>
      <c r="AR321" s="27">
        <f t="shared" si="303"/>
        <v>769194.92333305243</v>
      </c>
      <c r="AS321" s="27">
        <f t="shared" si="304"/>
        <v>3205.1164625374658</v>
      </c>
      <c r="AT321" s="27">
        <f t="shared" si="305"/>
        <v>371432.50685753359</v>
      </c>
      <c r="AU321" s="7">
        <f>-SUM(AS$24:AS321)/AS$23</f>
        <v>30.833936293777807</v>
      </c>
      <c r="AV321" s="27">
        <f t="shared" si="280"/>
        <v>0</v>
      </c>
      <c r="AW321" s="27">
        <f t="shared" si="306"/>
        <v>185492.77445109957</v>
      </c>
      <c r="AX321" s="7">
        <f>-SUM(AV$24:AV321)/AV$23</f>
        <v>15.899018028200768</v>
      </c>
      <c r="AY321" s="28"/>
      <c r="AZ321" s="27">
        <f t="shared" si="307"/>
        <v>976.89671832809768</v>
      </c>
      <c r="BA321" s="27">
        <f t="shared" si="308"/>
        <v>163.76071427186676</v>
      </c>
      <c r="BB321" s="27">
        <f t="shared" si="309"/>
        <v>813.13600405623083</v>
      </c>
      <c r="BC321" s="27">
        <f t="shared" si="310"/>
        <v>55333.394603440764</v>
      </c>
      <c r="BD321" s="27">
        <f t="shared" si="311"/>
        <v>173666.6053965592</v>
      </c>
      <c r="BE321" s="27">
        <f t="shared" si="312"/>
        <v>713861.52872961166</v>
      </c>
      <c r="BF321" s="27">
        <f t="shared" si="313"/>
        <v>0</v>
      </c>
      <c r="BG321" s="27">
        <f t="shared" si="314"/>
        <v>139.93334990606442</v>
      </c>
      <c r="BH321" s="27">
        <f t="shared" si="315"/>
        <v>419.80004971819329</v>
      </c>
      <c r="BI321" s="27">
        <f t="shared" si="316"/>
        <v>251.88002983091599</v>
      </c>
      <c r="BJ321" s="27">
        <f t="shared" si="317"/>
        <v>111.94667992485154</v>
      </c>
      <c r="BK321" s="7">
        <f t="shared" si="318"/>
        <v>1.8463299895245338</v>
      </c>
      <c r="BL321" s="27">
        <f t="shared" si="329"/>
        <v>923.56010938002521</v>
      </c>
      <c r="BM321" s="7">
        <f t="shared" si="319"/>
        <v>3.3589297962142028</v>
      </c>
      <c r="BN321" s="27">
        <f t="shared" si="320"/>
        <v>5374.2876739427247</v>
      </c>
      <c r="BO321" s="27">
        <f t="shared" si="321"/>
        <v>5105.5732902455884</v>
      </c>
      <c r="BP321" s="7">
        <f t="shared" si="322"/>
        <v>3.3589297962142028</v>
      </c>
      <c r="BQ321" s="27">
        <f t="shared" si="323"/>
        <v>769194.92333305243</v>
      </c>
      <c r="BR321" s="27">
        <f t="shared" si="324"/>
        <v>3205.1164625374658</v>
      </c>
      <c r="BS321" s="27">
        <f t="shared" si="325"/>
        <v>371432.50685753359</v>
      </c>
      <c r="BT321" s="7">
        <f>-SUM(BR$24:BR321)/BR$23</f>
        <v>30.833936293777807</v>
      </c>
      <c r="BU321" s="27">
        <f t="shared" si="281"/>
        <v>0</v>
      </c>
      <c r="BV321" s="27">
        <f t="shared" si="326"/>
        <v>185492.77445109957</v>
      </c>
      <c r="BW321" s="7">
        <f>-SUM(BU$24:BU321)/BU$23</f>
        <v>15.899018028200768</v>
      </c>
      <c r="BX321" s="14"/>
      <c r="BY321" s="3"/>
      <c r="BZ321" s="3"/>
      <c r="CA321" s="3"/>
      <c r="CB321" s="3"/>
      <c r="CC321" s="3"/>
      <c r="CD321" s="3"/>
      <c r="CE321" s="3"/>
      <c r="CF321" s="3"/>
      <c r="CG321" s="3"/>
      <c r="CH321" s="3"/>
      <c r="CI321" s="3"/>
      <c r="CJ321" s="3"/>
      <c r="CK321" s="3"/>
      <c r="CL321" s="3"/>
      <c r="CM321" s="3"/>
      <c r="CN321" s="3"/>
      <c r="CO321" s="3"/>
    </row>
    <row r="322" spans="1:93" x14ac:dyDescent="0.25">
      <c r="A322" s="23">
        <v>299</v>
      </c>
      <c r="B322" s="27">
        <f t="shared" si="267"/>
        <v>976.89671832809768</v>
      </c>
      <c r="C322" s="27">
        <f t="shared" si="268"/>
        <v>161.38906759336942</v>
      </c>
      <c r="D322" s="27">
        <f t="shared" si="269"/>
        <v>815.50765073472826</v>
      </c>
      <c r="E322" s="27">
        <f t="shared" si="282"/>
        <v>54517.886952706038</v>
      </c>
      <c r="F322" s="27">
        <f t="shared" si="283"/>
        <v>174482.11304729394</v>
      </c>
      <c r="G322" s="27">
        <f t="shared" si="264"/>
        <v>717810.83171175921</v>
      </c>
      <c r="H322" s="27">
        <f t="shared" si="284"/>
        <v>0</v>
      </c>
      <c r="I322" s="27">
        <f t="shared" si="270"/>
        <v>140.22158969556153</v>
      </c>
      <c r="J322" s="27">
        <f t="shared" si="271"/>
        <v>420.6647690866846</v>
      </c>
      <c r="K322" s="27">
        <f t="shared" si="272"/>
        <v>252.39886145201078</v>
      </c>
      <c r="L322" s="27">
        <f t="shared" si="273"/>
        <v>112.17727175644923</v>
      </c>
      <c r="M322" s="7">
        <f t="shared" si="274"/>
        <v>1.8501331270030548</v>
      </c>
      <c r="N322" s="27">
        <f t="shared" si="327"/>
        <v>925.46249199070621</v>
      </c>
      <c r="O322" s="7">
        <f t="shared" si="275"/>
        <v>3.3726144919845642</v>
      </c>
      <c r="P322" s="27">
        <f t="shared" si="276"/>
        <v>5396.1831871753029</v>
      </c>
      <c r="Q322" s="27">
        <f t="shared" si="277"/>
        <v>5126.3740278165378</v>
      </c>
      <c r="R322" s="7">
        <f t="shared" si="278"/>
        <v>3.3726144919845642</v>
      </c>
      <c r="S322" s="27">
        <f t="shared" si="265"/>
        <v>772328.71866446524</v>
      </c>
      <c r="T322" s="27">
        <f t="shared" si="279"/>
        <v>3224.0148174977339</v>
      </c>
      <c r="U322" s="27">
        <f t="shared" si="285"/>
        <v>374656.52167503134</v>
      </c>
      <c r="V322" s="7">
        <f>-SUM(T$24:T322)/T$23</f>
        <v>31.092893307231442</v>
      </c>
      <c r="W322" s="27">
        <f t="shared" si="266"/>
        <v>0</v>
      </c>
      <c r="X322" s="27">
        <f t="shared" si="286"/>
        <v>185492.77445109957</v>
      </c>
      <c r="Y322" s="7">
        <f>-SUM(W$24:W322)/W$23</f>
        <v>15.899018028200768</v>
      </c>
      <c r="Z322" s="29"/>
      <c r="AA322" s="27">
        <f t="shared" si="287"/>
        <v>976.89671832809768</v>
      </c>
      <c r="AB322" s="27">
        <f t="shared" si="288"/>
        <v>161.38906759336942</v>
      </c>
      <c r="AC322" s="27">
        <f t="shared" si="289"/>
        <v>815.50765073472826</v>
      </c>
      <c r="AD322" s="27">
        <f t="shared" si="290"/>
        <v>54517.886952706038</v>
      </c>
      <c r="AE322" s="27">
        <f t="shared" si="291"/>
        <v>174482.11304729394</v>
      </c>
      <c r="AF322" s="27">
        <f t="shared" si="292"/>
        <v>717810.83171175921</v>
      </c>
      <c r="AG322" s="27">
        <f t="shared" si="293"/>
        <v>0</v>
      </c>
      <c r="AH322" s="27">
        <f t="shared" si="294"/>
        <v>140.22158969556153</v>
      </c>
      <c r="AI322" s="27">
        <f t="shared" si="295"/>
        <v>420.6647690866846</v>
      </c>
      <c r="AJ322" s="27">
        <f t="shared" si="296"/>
        <v>252.39886145201078</v>
      </c>
      <c r="AK322" s="27">
        <f t="shared" si="297"/>
        <v>112.17727175644923</v>
      </c>
      <c r="AL322" s="7">
        <f t="shared" si="298"/>
        <v>1.8501331270030548</v>
      </c>
      <c r="AM322" s="27">
        <f t="shared" si="328"/>
        <v>925.46249199070621</v>
      </c>
      <c r="AN322" s="7">
        <f t="shared" si="299"/>
        <v>3.3726144919845642</v>
      </c>
      <c r="AO322" s="27">
        <f t="shared" si="300"/>
        <v>5396.1831871753029</v>
      </c>
      <c r="AP322" s="27">
        <f t="shared" si="301"/>
        <v>5126.3740278165378</v>
      </c>
      <c r="AQ322" s="7">
        <f t="shared" si="302"/>
        <v>3.3726144919845642</v>
      </c>
      <c r="AR322" s="27">
        <f t="shared" si="303"/>
        <v>772328.71866446524</v>
      </c>
      <c r="AS322" s="27">
        <f t="shared" si="304"/>
        <v>3224.0148174977339</v>
      </c>
      <c r="AT322" s="27">
        <f t="shared" si="305"/>
        <v>374656.52167503134</v>
      </c>
      <c r="AU322" s="7">
        <f>-SUM(AS$24:AS322)/AS$23</f>
        <v>31.092893307231442</v>
      </c>
      <c r="AV322" s="27">
        <f t="shared" si="280"/>
        <v>0</v>
      </c>
      <c r="AW322" s="27">
        <f t="shared" si="306"/>
        <v>185492.77445109957</v>
      </c>
      <c r="AX322" s="7">
        <f>-SUM(AV$24:AV322)/AV$23</f>
        <v>15.899018028200768</v>
      </c>
      <c r="AY322" s="28"/>
      <c r="AZ322" s="27">
        <f t="shared" si="307"/>
        <v>976.89671832809768</v>
      </c>
      <c r="BA322" s="27">
        <f t="shared" si="308"/>
        <v>161.38906759336942</v>
      </c>
      <c r="BB322" s="27">
        <f t="shared" si="309"/>
        <v>815.50765073472826</v>
      </c>
      <c r="BC322" s="27">
        <f t="shared" si="310"/>
        <v>54517.886952706038</v>
      </c>
      <c r="BD322" s="27">
        <f t="shared" si="311"/>
        <v>174482.11304729394</v>
      </c>
      <c r="BE322" s="27">
        <f t="shared" si="312"/>
        <v>717810.83171175921</v>
      </c>
      <c r="BF322" s="27">
        <f t="shared" si="313"/>
        <v>0</v>
      </c>
      <c r="BG322" s="27">
        <f t="shared" si="314"/>
        <v>140.22158969556153</v>
      </c>
      <c r="BH322" s="27">
        <f t="shared" si="315"/>
        <v>420.6647690866846</v>
      </c>
      <c r="BI322" s="27">
        <f t="shared" si="316"/>
        <v>252.39886145201078</v>
      </c>
      <c r="BJ322" s="27">
        <f t="shared" si="317"/>
        <v>112.17727175644923</v>
      </c>
      <c r="BK322" s="7">
        <f t="shared" si="318"/>
        <v>1.8501331270030548</v>
      </c>
      <c r="BL322" s="27">
        <f t="shared" si="329"/>
        <v>925.46249199070621</v>
      </c>
      <c r="BM322" s="7">
        <f t="shared" si="319"/>
        <v>3.3726144919845642</v>
      </c>
      <c r="BN322" s="27">
        <f t="shared" si="320"/>
        <v>5396.1831871753029</v>
      </c>
      <c r="BO322" s="27">
        <f t="shared" si="321"/>
        <v>5126.3740278165378</v>
      </c>
      <c r="BP322" s="7">
        <f t="shared" si="322"/>
        <v>3.3726144919845642</v>
      </c>
      <c r="BQ322" s="27">
        <f t="shared" si="323"/>
        <v>772328.71866446524</v>
      </c>
      <c r="BR322" s="27">
        <f t="shared" si="324"/>
        <v>3224.0148174977339</v>
      </c>
      <c r="BS322" s="27">
        <f t="shared" si="325"/>
        <v>374656.52167503134</v>
      </c>
      <c r="BT322" s="7">
        <f>-SUM(BR$24:BR322)/BR$23</f>
        <v>31.092893307231442</v>
      </c>
      <c r="BU322" s="27">
        <f t="shared" si="281"/>
        <v>0</v>
      </c>
      <c r="BV322" s="27">
        <f t="shared" si="326"/>
        <v>185492.77445109957</v>
      </c>
      <c r="BW322" s="7">
        <f>-SUM(BU$24:BU322)/BU$23</f>
        <v>15.899018028200768</v>
      </c>
      <c r="BX322" s="14"/>
      <c r="BY322" s="3"/>
      <c r="BZ322" s="3"/>
      <c r="CA322" s="3"/>
      <c r="CB322" s="3"/>
      <c r="CC322" s="3"/>
      <c r="CD322" s="3"/>
      <c r="CE322" s="3"/>
      <c r="CF322" s="3"/>
      <c r="CG322" s="3"/>
      <c r="CH322" s="3"/>
      <c r="CI322" s="3"/>
      <c r="CJ322" s="3"/>
      <c r="CK322" s="3"/>
      <c r="CL322" s="3"/>
      <c r="CM322" s="3"/>
      <c r="CN322" s="3"/>
      <c r="CO322" s="3"/>
    </row>
    <row r="323" spans="1:93" x14ac:dyDescent="0.25">
      <c r="A323" s="23">
        <v>300</v>
      </c>
      <c r="B323" s="27">
        <f t="shared" si="267"/>
        <v>976.89671832809768</v>
      </c>
      <c r="C323" s="27">
        <f t="shared" si="268"/>
        <v>159.01050361205981</v>
      </c>
      <c r="D323" s="27">
        <f t="shared" si="269"/>
        <v>817.8862147160379</v>
      </c>
      <c r="E323" s="27">
        <f t="shared" si="282"/>
        <v>53700.000737989998</v>
      </c>
      <c r="F323" s="27">
        <f t="shared" si="283"/>
        <v>175299.99926200998</v>
      </c>
      <c r="G323" s="27">
        <f t="shared" si="264"/>
        <v>721775.28072798077</v>
      </c>
      <c r="H323" s="27">
        <f t="shared" si="284"/>
        <v>0</v>
      </c>
      <c r="I323" s="27">
        <f t="shared" si="270"/>
        <v>140.51042321183147</v>
      </c>
      <c r="J323" s="27">
        <f t="shared" si="271"/>
        <v>421.53126963549437</v>
      </c>
      <c r="K323" s="27">
        <f t="shared" si="272"/>
        <v>252.91876178129664</v>
      </c>
      <c r="L323" s="27">
        <f t="shared" si="273"/>
        <v>112.40833856946516</v>
      </c>
      <c r="M323" s="7">
        <f t="shared" si="274"/>
        <v>1.8539440983220932</v>
      </c>
      <c r="N323" s="27">
        <f t="shared" si="327"/>
        <v>927.3687931980877</v>
      </c>
      <c r="O323" s="7">
        <f t="shared" si="275"/>
        <v>3.3863549408994356</v>
      </c>
      <c r="P323" s="27">
        <f t="shared" si="276"/>
        <v>5418.167905439097</v>
      </c>
      <c r="Q323" s="27">
        <f t="shared" si="277"/>
        <v>5147.2595101671423</v>
      </c>
      <c r="R323" s="7">
        <f t="shared" si="278"/>
        <v>3.3863549408994356</v>
      </c>
      <c r="S323" s="27">
        <f t="shared" si="265"/>
        <v>775475.28146597079</v>
      </c>
      <c r="T323" s="27">
        <f t="shared" si="279"/>
        <v>3242.9939986409572</v>
      </c>
      <c r="U323" s="27">
        <f t="shared" si="285"/>
        <v>377899.51567367231</v>
      </c>
      <c r="V323" s="7">
        <f>-SUM(T$24:T323)/T$23</f>
        <v>31.353374752905417</v>
      </c>
      <c r="W323" s="27">
        <f t="shared" si="266"/>
        <v>0</v>
      </c>
      <c r="X323" s="27">
        <f t="shared" si="286"/>
        <v>185492.77445109957</v>
      </c>
      <c r="Y323" s="7">
        <f>-SUM(W$24:W323)/W$23</f>
        <v>15.899018028200768</v>
      </c>
      <c r="Z323" s="29"/>
      <c r="AA323" s="27">
        <f t="shared" si="287"/>
        <v>976.89671832809768</v>
      </c>
      <c r="AB323" s="27">
        <f t="shared" si="288"/>
        <v>159.01050361205981</v>
      </c>
      <c r="AC323" s="27">
        <f t="shared" si="289"/>
        <v>817.8862147160379</v>
      </c>
      <c r="AD323" s="27">
        <f t="shared" si="290"/>
        <v>53700.000737989998</v>
      </c>
      <c r="AE323" s="27">
        <f t="shared" si="291"/>
        <v>175299.99926200998</v>
      </c>
      <c r="AF323" s="27">
        <f t="shared" si="292"/>
        <v>721775.28072798077</v>
      </c>
      <c r="AG323" s="27">
        <f t="shared" si="293"/>
        <v>0</v>
      </c>
      <c r="AH323" s="27">
        <f t="shared" si="294"/>
        <v>140.51042321183147</v>
      </c>
      <c r="AI323" s="27">
        <f t="shared" si="295"/>
        <v>421.53126963549437</v>
      </c>
      <c r="AJ323" s="27">
        <f t="shared" si="296"/>
        <v>252.91876178129664</v>
      </c>
      <c r="AK323" s="27">
        <f t="shared" si="297"/>
        <v>112.40833856946516</v>
      </c>
      <c r="AL323" s="7">
        <f t="shared" si="298"/>
        <v>1.8539440983220932</v>
      </c>
      <c r="AM323" s="27">
        <f t="shared" si="328"/>
        <v>927.3687931980877</v>
      </c>
      <c r="AN323" s="7">
        <f t="shared" si="299"/>
        <v>3.3863549408994356</v>
      </c>
      <c r="AO323" s="27">
        <f t="shared" si="300"/>
        <v>5418.167905439097</v>
      </c>
      <c r="AP323" s="27">
        <f t="shared" si="301"/>
        <v>5147.2595101671423</v>
      </c>
      <c r="AQ323" s="7">
        <f t="shared" si="302"/>
        <v>3.3863549408994356</v>
      </c>
      <c r="AR323" s="27">
        <f t="shared" si="303"/>
        <v>775475.28146597079</v>
      </c>
      <c r="AS323" s="27">
        <f t="shared" si="304"/>
        <v>3242.9939986409572</v>
      </c>
      <c r="AT323" s="27">
        <f t="shared" si="305"/>
        <v>377899.51567367231</v>
      </c>
      <c r="AU323" s="7">
        <f>-SUM(AS$24:AS323)/AS$23</f>
        <v>31.353374752905417</v>
      </c>
      <c r="AV323" s="27">
        <f t="shared" si="280"/>
        <v>0</v>
      </c>
      <c r="AW323" s="27">
        <f t="shared" si="306"/>
        <v>185492.77445109957</v>
      </c>
      <c r="AX323" s="7">
        <f>-SUM(AV$24:AV323)/AV$23</f>
        <v>15.899018028200768</v>
      </c>
      <c r="AY323" s="28"/>
      <c r="AZ323" s="27">
        <f t="shared" si="307"/>
        <v>976.89671832809768</v>
      </c>
      <c r="BA323" s="27">
        <f t="shared" si="308"/>
        <v>159.01050361205981</v>
      </c>
      <c r="BB323" s="27">
        <f t="shared" si="309"/>
        <v>817.8862147160379</v>
      </c>
      <c r="BC323" s="27">
        <f t="shared" si="310"/>
        <v>53700.000737989998</v>
      </c>
      <c r="BD323" s="27">
        <f t="shared" si="311"/>
        <v>175299.99926200998</v>
      </c>
      <c r="BE323" s="27">
        <f t="shared" si="312"/>
        <v>721775.28072798077</v>
      </c>
      <c r="BF323" s="27">
        <f t="shared" si="313"/>
        <v>0</v>
      </c>
      <c r="BG323" s="27">
        <f t="shared" si="314"/>
        <v>140.51042321183147</v>
      </c>
      <c r="BH323" s="27">
        <f t="shared" si="315"/>
        <v>421.53126963549437</v>
      </c>
      <c r="BI323" s="27">
        <f t="shared" si="316"/>
        <v>252.91876178129664</v>
      </c>
      <c r="BJ323" s="27">
        <f t="shared" si="317"/>
        <v>112.40833856946516</v>
      </c>
      <c r="BK323" s="7">
        <f t="shared" si="318"/>
        <v>1.8539440983220932</v>
      </c>
      <c r="BL323" s="27">
        <f t="shared" si="329"/>
        <v>927.3687931980877</v>
      </c>
      <c r="BM323" s="7">
        <f t="shared" si="319"/>
        <v>3.3863549408994356</v>
      </c>
      <c r="BN323" s="27">
        <f t="shared" si="320"/>
        <v>5418.167905439097</v>
      </c>
      <c r="BO323" s="27">
        <f t="shared" si="321"/>
        <v>5147.2595101671423</v>
      </c>
      <c r="BP323" s="7">
        <f t="shared" si="322"/>
        <v>3.3863549408994356</v>
      </c>
      <c r="BQ323" s="27">
        <f t="shared" si="323"/>
        <v>775475.28146597079</v>
      </c>
      <c r="BR323" s="27">
        <f t="shared" si="324"/>
        <v>3242.9939986409572</v>
      </c>
      <c r="BS323" s="27">
        <f t="shared" si="325"/>
        <v>377899.51567367231</v>
      </c>
      <c r="BT323" s="7">
        <f>-SUM(BR$24:BR323)/BR$23</f>
        <v>31.353374752905417</v>
      </c>
      <c r="BU323" s="27">
        <f t="shared" si="281"/>
        <v>0</v>
      </c>
      <c r="BV323" s="27">
        <f t="shared" si="326"/>
        <v>185492.77445109957</v>
      </c>
      <c r="BW323" s="7">
        <f>-SUM(BU$24:BU323)/BU$23</f>
        <v>15.899018028200768</v>
      </c>
      <c r="BX323" s="14"/>
      <c r="BY323" s="3"/>
      <c r="BZ323" s="3"/>
      <c r="CA323" s="3"/>
      <c r="CB323" s="3"/>
      <c r="CC323" s="3"/>
      <c r="CD323" s="3"/>
      <c r="CE323" s="3"/>
      <c r="CF323" s="3"/>
      <c r="CG323" s="3"/>
      <c r="CH323" s="3"/>
      <c r="CI323" s="3"/>
      <c r="CJ323" s="3"/>
      <c r="CK323" s="3"/>
      <c r="CL323" s="3"/>
      <c r="CM323" s="3"/>
      <c r="CN323" s="3"/>
      <c r="CO323" s="3"/>
    </row>
    <row r="324" spans="1:93" x14ac:dyDescent="0.25">
      <c r="A324" s="23">
        <v>301</v>
      </c>
      <c r="B324" s="27">
        <f t="shared" si="267"/>
        <v>976.89671832809768</v>
      </c>
      <c r="C324" s="27">
        <f t="shared" si="268"/>
        <v>156.62500215247135</v>
      </c>
      <c r="D324" s="27">
        <f t="shared" si="269"/>
        <v>820.27171617562635</v>
      </c>
      <c r="E324" s="27">
        <f t="shared" si="282"/>
        <v>52879.729021814375</v>
      </c>
      <c r="F324" s="27">
        <f t="shared" si="283"/>
        <v>176120.27097818561</v>
      </c>
      <c r="G324" s="27">
        <f t="shared" si="264"/>
        <v>725754.93473200814</v>
      </c>
      <c r="H324" s="27">
        <f t="shared" si="284"/>
        <v>0</v>
      </c>
      <c r="I324" s="27">
        <f t="shared" si="270"/>
        <v>140.79985167785412</v>
      </c>
      <c r="J324" s="27">
        <f t="shared" si="271"/>
        <v>422.39955503356242</v>
      </c>
      <c r="K324" s="27">
        <f t="shared" si="272"/>
        <v>253.43973302013745</v>
      </c>
      <c r="L324" s="27">
        <f t="shared" si="273"/>
        <v>112.6398813422833</v>
      </c>
      <c r="M324" s="7">
        <f t="shared" si="274"/>
        <v>1.8577629196180778</v>
      </c>
      <c r="N324" s="27">
        <f t="shared" si="327"/>
        <v>929.27902107383727</v>
      </c>
      <c r="O324" s="7">
        <f t="shared" si="275"/>
        <v>3.4001513701040289</v>
      </c>
      <c r="P324" s="27">
        <f t="shared" si="276"/>
        <v>5440.2421921664463</v>
      </c>
      <c r="Q324" s="27">
        <f t="shared" si="277"/>
        <v>5168.2300825581242</v>
      </c>
      <c r="R324" s="7">
        <f t="shared" si="278"/>
        <v>3.4001513701040289</v>
      </c>
      <c r="S324" s="27">
        <f t="shared" si="265"/>
        <v>778634.66375382256</v>
      </c>
      <c r="T324" s="27">
        <f t="shared" si="279"/>
        <v>3262.0543431561891</v>
      </c>
      <c r="U324" s="27">
        <f t="shared" si="285"/>
        <v>381161.57001682848</v>
      </c>
      <c r="V324" s="7">
        <f>-SUM(T$24:T324)/T$23</f>
        <v>31.615387149946073</v>
      </c>
      <c r="W324" s="27">
        <f t="shared" si="266"/>
        <v>0</v>
      </c>
      <c r="X324" s="27">
        <f t="shared" si="286"/>
        <v>185492.77445109957</v>
      </c>
      <c r="Y324" s="7">
        <f>-SUM(W$24:W324)/W$23</f>
        <v>15.899018028200768</v>
      </c>
      <c r="Z324" s="29"/>
      <c r="AA324" s="27">
        <f t="shared" si="287"/>
        <v>976.89671832809768</v>
      </c>
      <c r="AB324" s="27">
        <f t="shared" si="288"/>
        <v>156.62500215247135</v>
      </c>
      <c r="AC324" s="27">
        <f t="shared" si="289"/>
        <v>820.27171617562635</v>
      </c>
      <c r="AD324" s="27">
        <f t="shared" si="290"/>
        <v>52879.729021814375</v>
      </c>
      <c r="AE324" s="27">
        <f t="shared" si="291"/>
        <v>176120.27097818561</v>
      </c>
      <c r="AF324" s="27">
        <f t="shared" si="292"/>
        <v>725754.93473200814</v>
      </c>
      <c r="AG324" s="27">
        <f t="shared" si="293"/>
        <v>0</v>
      </c>
      <c r="AH324" s="27">
        <f t="shared" si="294"/>
        <v>140.79985167785412</v>
      </c>
      <c r="AI324" s="27">
        <f t="shared" si="295"/>
        <v>422.39955503356242</v>
      </c>
      <c r="AJ324" s="27">
        <f t="shared" si="296"/>
        <v>253.43973302013745</v>
      </c>
      <c r="AK324" s="27">
        <f t="shared" si="297"/>
        <v>112.6398813422833</v>
      </c>
      <c r="AL324" s="7">
        <f t="shared" si="298"/>
        <v>1.8577629196180778</v>
      </c>
      <c r="AM324" s="27">
        <f t="shared" si="328"/>
        <v>929.27902107383727</v>
      </c>
      <c r="AN324" s="7">
        <f t="shared" si="299"/>
        <v>3.4001513701040289</v>
      </c>
      <c r="AO324" s="27">
        <f t="shared" si="300"/>
        <v>5440.2421921664463</v>
      </c>
      <c r="AP324" s="27">
        <f t="shared" si="301"/>
        <v>5168.2300825581242</v>
      </c>
      <c r="AQ324" s="7">
        <f t="shared" si="302"/>
        <v>3.4001513701040289</v>
      </c>
      <c r="AR324" s="27">
        <f t="shared" si="303"/>
        <v>778634.66375382256</v>
      </c>
      <c r="AS324" s="27">
        <f t="shared" si="304"/>
        <v>3262.0543431561891</v>
      </c>
      <c r="AT324" s="27">
        <f t="shared" si="305"/>
        <v>381161.57001682848</v>
      </c>
      <c r="AU324" s="7">
        <f>-SUM(AS$24:AS324)/AS$23</f>
        <v>31.615387149946073</v>
      </c>
      <c r="AV324" s="27">
        <f t="shared" si="280"/>
        <v>0</v>
      </c>
      <c r="AW324" s="27">
        <f t="shared" si="306"/>
        <v>185492.77445109957</v>
      </c>
      <c r="AX324" s="7">
        <f>-SUM(AV$24:AV324)/AV$23</f>
        <v>15.899018028200768</v>
      </c>
      <c r="AY324" s="28"/>
      <c r="AZ324" s="27">
        <f t="shared" si="307"/>
        <v>976.89671832809768</v>
      </c>
      <c r="BA324" s="27">
        <f t="shared" si="308"/>
        <v>156.62500215247135</v>
      </c>
      <c r="BB324" s="27">
        <f t="shared" si="309"/>
        <v>820.27171617562635</v>
      </c>
      <c r="BC324" s="27">
        <f t="shared" si="310"/>
        <v>52879.729021814375</v>
      </c>
      <c r="BD324" s="27">
        <f t="shared" si="311"/>
        <v>176120.27097818561</v>
      </c>
      <c r="BE324" s="27">
        <f t="shared" si="312"/>
        <v>725754.93473200814</v>
      </c>
      <c r="BF324" s="27">
        <f t="shared" si="313"/>
        <v>0</v>
      </c>
      <c r="BG324" s="27">
        <f t="shared" si="314"/>
        <v>140.79985167785412</v>
      </c>
      <c r="BH324" s="27">
        <f t="shared" si="315"/>
        <v>422.39955503356242</v>
      </c>
      <c r="BI324" s="27">
        <f t="shared" si="316"/>
        <v>253.43973302013745</v>
      </c>
      <c r="BJ324" s="27">
        <f t="shared" si="317"/>
        <v>112.6398813422833</v>
      </c>
      <c r="BK324" s="7">
        <f t="shared" si="318"/>
        <v>1.8577629196180778</v>
      </c>
      <c r="BL324" s="27">
        <f t="shared" si="329"/>
        <v>929.27902107383727</v>
      </c>
      <c r="BM324" s="7">
        <f t="shared" si="319"/>
        <v>3.4001513701040289</v>
      </c>
      <c r="BN324" s="27">
        <f t="shared" si="320"/>
        <v>5440.2421921664463</v>
      </c>
      <c r="BO324" s="27">
        <f t="shared" si="321"/>
        <v>5168.2300825581242</v>
      </c>
      <c r="BP324" s="7">
        <f t="shared" si="322"/>
        <v>3.4001513701040289</v>
      </c>
      <c r="BQ324" s="27">
        <f t="shared" si="323"/>
        <v>778634.66375382256</v>
      </c>
      <c r="BR324" s="27">
        <f t="shared" si="324"/>
        <v>3262.0543431561891</v>
      </c>
      <c r="BS324" s="27">
        <f t="shared" si="325"/>
        <v>381161.57001682848</v>
      </c>
      <c r="BT324" s="7">
        <f>-SUM(BR$24:BR324)/BR$23</f>
        <v>31.615387149946073</v>
      </c>
      <c r="BU324" s="27">
        <f t="shared" si="281"/>
        <v>0</v>
      </c>
      <c r="BV324" s="27">
        <f t="shared" si="326"/>
        <v>185492.77445109957</v>
      </c>
      <c r="BW324" s="7">
        <f>-SUM(BU$24:BU324)/BU$23</f>
        <v>15.899018028200768</v>
      </c>
      <c r="BX324" s="14"/>
      <c r="BY324" s="3"/>
      <c r="BZ324" s="3"/>
      <c r="CA324" s="3"/>
      <c r="CB324" s="3"/>
      <c r="CC324" s="3"/>
      <c r="CD324" s="3"/>
      <c r="CE324" s="3"/>
      <c r="CF324" s="3"/>
      <c r="CG324" s="3"/>
      <c r="CH324" s="3"/>
      <c r="CI324" s="3"/>
      <c r="CJ324" s="3"/>
      <c r="CK324" s="3"/>
      <c r="CL324" s="3"/>
      <c r="CM324" s="3"/>
      <c r="CN324" s="3"/>
      <c r="CO324" s="3"/>
    </row>
    <row r="325" spans="1:93" x14ac:dyDescent="0.25">
      <c r="A325" s="23">
        <v>302</v>
      </c>
      <c r="B325" s="27">
        <f t="shared" si="267"/>
        <v>976.89671832809768</v>
      </c>
      <c r="C325" s="27">
        <f t="shared" si="268"/>
        <v>154.23254298029244</v>
      </c>
      <c r="D325" s="27">
        <f t="shared" si="269"/>
        <v>822.66417534780533</v>
      </c>
      <c r="E325" s="27">
        <f t="shared" si="282"/>
        <v>52057.064846466572</v>
      </c>
      <c r="F325" s="27">
        <f t="shared" si="283"/>
        <v>176942.93515353341</v>
      </c>
      <c r="G325" s="27">
        <f t="shared" si="264"/>
        <v>729749.85290972842</v>
      </c>
      <c r="H325" s="27">
        <f t="shared" si="284"/>
        <v>0</v>
      </c>
      <c r="I325" s="27">
        <f t="shared" si="270"/>
        <v>141.08987631912865</v>
      </c>
      <c r="J325" s="27">
        <f t="shared" si="271"/>
        <v>423.26962895738598</v>
      </c>
      <c r="K325" s="27">
        <f t="shared" si="272"/>
        <v>253.96177737443159</v>
      </c>
      <c r="L325" s="27">
        <f t="shared" si="273"/>
        <v>112.87190105530293</v>
      </c>
      <c r="M325" s="7">
        <f t="shared" si="274"/>
        <v>1.8615896070606761</v>
      </c>
      <c r="N325" s="27">
        <f t="shared" si="327"/>
        <v>931.1931837062491</v>
      </c>
      <c r="O325" s="7">
        <f t="shared" si="275"/>
        <v>3.4140040076689742</v>
      </c>
      <c r="P325" s="27">
        <f t="shared" si="276"/>
        <v>5462.4064122703585</v>
      </c>
      <c r="Q325" s="27">
        <f t="shared" si="277"/>
        <v>5189.2860916568407</v>
      </c>
      <c r="R325" s="7">
        <f t="shared" si="278"/>
        <v>3.4140040076689742</v>
      </c>
      <c r="S325" s="27">
        <f t="shared" si="265"/>
        <v>781806.91775619506</v>
      </c>
      <c r="T325" s="27">
        <f t="shared" si="279"/>
        <v>3281.1961896224939</v>
      </c>
      <c r="U325" s="27">
        <f t="shared" si="285"/>
        <v>384442.76620645099</v>
      </c>
      <c r="V325" s="7">
        <f>-SUM(T$24:T325)/T$23</f>
        <v>31.878937044694869</v>
      </c>
      <c r="W325" s="27">
        <f t="shared" si="266"/>
        <v>0</v>
      </c>
      <c r="X325" s="27">
        <f t="shared" si="286"/>
        <v>185492.77445109957</v>
      </c>
      <c r="Y325" s="7">
        <f>-SUM(W$24:W325)/W$23</f>
        <v>15.899018028200768</v>
      </c>
      <c r="Z325" s="29"/>
      <c r="AA325" s="27">
        <f t="shared" si="287"/>
        <v>976.89671832809768</v>
      </c>
      <c r="AB325" s="27">
        <f t="shared" si="288"/>
        <v>154.23254298029244</v>
      </c>
      <c r="AC325" s="27">
        <f t="shared" si="289"/>
        <v>822.66417534780533</v>
      </c>
      <c r="AD325" s="27">
        <f t="shared" si="290"/>
        <v>52057.064846466572</v>
      </c>
      <c r="AE325" s="27">
        <f t="shared" si="291"/>
        <v>176942.93515353341</v>
      </c>
      <c r="AF325" s="27">
        <f t="shared" si="292"/>
        <v>729749.85290972842</v>
      </c>
      <c r="AG325" s="27">
        <f t="shared" si="293"/>
        <v>0</v>
      </c>
      <c r="AH325" s="27">
        <f t="shared" si="294"/>
        <v>141.08987631912865</v>
      </c>
      <c r="AI325" s="27">
        <f t="shared" si="295"/>
        <v>423.26962895738598</v>
      </c>
      <c r="AJ325" s="27">
        <f t="shared" si="296"/>
        <v>253.96177737443159</v>
      </c>
      <c r="AK325" s="27">
        <f t="shared" si="297"/>
        <v>112.87190105530293</v>
      </c>
      <c r="AL325" s="7">
        <f t="shared" si="298"/>
        <v>1.8615896070606761</v>
      </c>
      <c r="AM325" s="27">
        <f t="shared" si="328"/>
        <v>931.1931837062491</v>
      </c>
      <c r="AN325" s="7">
        <f t="shared" si="299"/>
        <v>3.4140040076689742</v>
      </c>
      <c r="AO325" s="27">
        <f t="shared" si="300"/>
        <v>5462.4064122703585</v>
      </c>
      <c r="AP325" s="27">
        <f t="shared" si="301"/>
        <v>5189.2860916568407</v>
      </c>
      <c r="AQ325" s="7">
        <f t="shared" si="302"/>
        <v>3.4140040076689742</v>
      </c>
      <c r="AR325" s="27">
        <f t="shared" si="303"/>
        <v>781806.91775619506</v>
      </c>
      <c r="AS325" s="27">
        <f t="shared" si="304"/>
        <v>3281.1961896224939</v>
      </c>
      <c r="AT325" s="27">
        <f t="shared" si="305"/>
        <v>384442.76620645099</v>
      </c>
      <c r="AU325" s="7">
        <f>-SUM(AS$24:AS325)/AS$23</f>
        <v>31.878937044694869</v>
      </c>
      <c r="AV325" s="27">
        <f t="shared" si="280"/>
        <v>0</v>
      </c>
      <c r="AW325" s="27">
        <f t="shared" si="306"/>
        <v>185492.77445109957</v>
      </c>
      <c r="AX325" s="7">
        <f>-SUM(AV$24:AV325)/AV$23</f>
        <v>15.899018028200768</v>
      </c>
      <c r="AY325" s="28"/>
      <c r="AZ325" s="27">
        <f t="shared" si="307"/>
        <v>976.89671832809768</v>
      </c>
      <c r="BA325" s="27">
        <f t="shared" si="308"/>
        <v>154.23254298029244</v>
      </c>
      <c r="BB325" s="27">
        <f t="shared" si="309"/>
        <v>822.66417534780533</v>
      </c>
      <c r="BC325" s="27">
        <f t="shared" si="310"/>
        <v>52057.064846466572</v>
      </c>
      <c r="BD325" s="27">
        <f t="shared" si="311"/>
        <v>176942.93515353341</v>
      </c>
      <c r="BE325" s="27">
        <f t="shared" si="312"/>
        <v>729749.85290972842</v>
      </c>
      <c r="BF325" s="27">
        <f t="shared" si="313"/>
        <v>0</v>
      </c>
      <c r="BG325" s="27">
        <f t="shared" si="314"/>
        <v>141.08987631912865</v>
      </c>
      <c r="BH325" s="27">
        <f t="shared" si="315"/>
        <v>423.26962895738598</v>
      </c>
      <c r="BI325" s="27">
        <f t="shared" si="316"/>
        <v>253.96177737443159</v>
      </c>
      <c r="BJ325" s="27">
        <f t="shared" si="317"/>
        <v>112.87190105530293</v>
      </c>
      <c r="BK325" s="7">
        <f t="shared" si="318"/>
        <v>1.8615896070606761</v>
      </c>
      <c r="BL325" s="27">
        <f t="shared" si="329"/>
        <v>931.1931837062491</v>
      </c>
      <c r="BM325" s="7">
        <f t="shared" si="319"/>
        <v>3.4140040076689742</v>
      </c>
      <c r="BN325" s="27">
        <f t="shared" si="320"/>
        <v>5462.4064122703585</v>
      </c>
      <c r="BO325" s="27">
        <f t="shared" si="321"/>
        <v>5189.2860916568407</v>
      </c>
      <c r="BP325" s="7">
        <f t="shared" si="322"/>
        <v>3.4140040076689742</v>
      </c>
      <c r="BQ325" s="27">
        <f t="shared" si="323"/>
        <v>781806.91775619506</v>
      </c>
      <c r="BR325" s="27">
        <f t="shared" si="324"/>
        <v>3281.1961896224939</v>
      </c>
      <c r="BS325" s="27">
        <f t="shared" si="325"/>
        <v>384442.76620645099</v>
      </c>
      <c r="BT325" s="7">
        <f>-SUM(BR$24:BR325)/BR$23</f>
        <v>31.878937044694869</v>
      </c>
      <c r="BU325" s="27">
        <f t="shared" si="281"/>
        <v>0</v>
      </c>
      <c r="BV325" s="27">
        <f t="shared" si="326"/>
        <v>185492.77445109957</v>
      </c>
      <c r="BW325" s="7">
        <f>-SUM(BU$24:BU325)/BU$23</f>
        <v>15.899018028200768</v>
      </c>
      <c r="BX325" s="14"/>
      <c r="BY325" s="3"/>
      <c r="BZ325" s="3"/>
      <c r="CA325" s="3"/>
      <c r="CB325" s="3"/>
      <c r="CC325" s="3"/>
      <c r="CD325" s="3"/>
      <c r="CE325" s="3"/>
      <c r="CF325" s="3"/>
      <c r="CG325" s="3"/>
      <c r="CH325" s="3"/>
      <c r="CI325" s="3"/>
      <c r="CJ325" s="3"/>
      <c r="CK325" s="3"/>
      <c r="CL325" s="3"/>
      <c r="CM325" s="3"/>
      <c r="CN325" s="3"/>
      <c r="CO325" s="3"/>
    </row>
    <row r="326" spans="1:93" x14ac:dyDescent="0.25">
      <c r="A326" s="23">
        <v>303</v>
      </c>
      <c r="B326" s="27">
        <f t="shared" si="267"/>
        <v>976.89671832809768</v>
      </c>
      <c r="C326" s="27">
        <f t="shared" si="268"/>
        <v>151.83310580219469</v>
      </c>
      <c r="D326" s="27">
        <f t="shared" si="269"/>
        <v>825.06361252590295</v>
      </c>
      <c r="E326" s="27">
        <f t="shared" si="282"/>
        <v>51232.001233940668</v>
      </c>
      <c r="F326" s="27">
        <f t="shared" si="283"/>
        <v>177767.99876605932</v>
      </c>
      <c r="G326" s="27">
        <f t="shared" si="264"/>
        <v>733760.09468010569</v>
      </c>
      <c r="H326" s="27">
        <f t="shared" si="284"/>
        <v>0</v>
      </c>
      <c r="I326" s="27">
        <f t="shared" si="270"/>
        <v>141.38049836367841</v>
      </c>
      <c r="J326" s="27">
        <f t="shared" si="271"/>
        <v>424.14149509103527</v>
      </c>
      <c r="K326" s="27">
        <f t="shared" si="272"/>
        <v>254.48489705462117</v>
      </c>
      <c r="L326" s="27">
        <f t="shared" si="273"/>
        <v>113.10439869094273</v>
      </c>
      <c r="M326" s="7">
        <f t="shared" si="274"/>
        <v>1.8654241768528619</v>
      </c>
      <c r="N326" s="27">
        <f t="shared" si="327"/>
        <v>933.11128920027761</v>
      </c>
      <c r="O326" s="7">
        <f t="shared" si="275"/>
        <v>3.4279130825940891</v>
      </c>
      <c r="P326" s="27">
        <f t="shared" si="276"/>
        <v>5484.660932150543</v>
      </c>
      <c r="Q326" s="27">
        <f t="shared" si="277"/>
        <v>5210.4278855430157</v>
      </c>
      <c r="R326" s="7">
        <f t="shared" si="278"/>
        <v>3.4279130825940891</v>
      </c>
      <c r="S326" s="27">
        <f t="shared" si="265"/>
        <v>784992.0959140464</v>
      </c>
      <c r="T326" s="27">
        <f t="shared" si="279"/>
        <v>3300.4198780146407</v>
      </c>
      <c r="U326" s="27">
        <f t="shared" si="285"/>
        <v>387743.18608446565</v>
      </c>
      <c r="V326" s="7">
        <f>-SUM(T$24:T326)/T$23</f>
        <v>32.144031010800461</v>
      </c>
      <c r="W326" s="27">
        <f t="shared" si="266"/>
        <v>0</v>
      </c>
      <c r="X326" s="27">
        <f t="shared" si="286"/>
        <v>185492.77445109957</v>
      </c>
      <c r="Y326" s="7">
        <f>-SUM(W$24:W326)/W$23</f>
        <v>15.899018028200768</v>
      </c>
      <c r="Z326" s="29"/>
      <c r="AA326" s="27">
        <f t="shared" si="287"/>
        <v>976.89671832809768</v>
      </c>
      <c r="AB326" s="27">
        <f t="shared" si="288"/>
        <v>151.83310580219469</v>
      </c>
      <c r="AC326" s="27">
        <f t="shared" si="289"/>
        <v>825.06361252590295</v>
      </c>
      <c r="AD326" s="27">
        <f t="shared" si="290"/>
        <v>51232.001233940668</v>
      </c>
      <c r="AE326" s="27">
        <f t="shared" si="291"/>
        <v>177767.99876605932</v>
      </c>
      <c r="AF326" s="27">
        <f t="shared" si="292"/>
        <v>733760.09468010569</v>
      </c>
      <c r="AG326" s="27">
        <f t="shared" si="293"/>
        <v>0</v>
      </c>
      <c r="AH326" s="27">
        <f t="shared" si="294"/>
        <v>141.38049836367841</v>
      </c>
      <c r="AI326" s="27">
        <f t="shared" si="295"/>
        <v>424.14149509103527</v>
      </c>
      <c r="AJ326" s="27">
        <f t="shared" si="296"/>
        <v>254.48489705462117</v>
      </c>
      <c r="AK326" s="27">
        <f t="shared" si="297"/>
        <v>113.10439869094273</v>
      </c>
      <c r="AL326" s="7">
        <f t="shared" si="298"/>
        <v>1.8654241768528619</v>
      </c>
      <c r="AM326" s="27">
        <f t="shared" si="328"/>
        <v>933.11128920027761</v>
      </c>
      <c r="AN326" s="7">
        <f t="shared" si="299"/>
        <v>3.4279130825940891</v>
      </c>
      <c r="AO326" s="27">
        <f t="shared" si="300"/>
        <v>5484.660932150543</v>
      </c>
      <c r="AP326" s="27">
        <f t="shared" si="301"/>
        <v>5210.4278855430157</v>
      </c>
      <c r="AQ326" s="7">
        <f t="shared" si="302"/>
        <v>3.4279130825940891</v>
      </c>
      <c r="AR326" s="27">
        <f t="shared" si="303"/>
        <v>784992.0959140464</v>
      </c>
      <c r="AS326" s="27">
        <f t="shared" si="304"/>
        <v>3300.4198780146407</v>
      </c>
      <c r="AT326" s="27">
        <f t="shared" si="305"/>
        <v>387743.18608446565</v>
      </c>
      <c r="AU326" s="7">
        <f>-SUM(AS$24:AS326)/AS$23</f>
        <v>32.144031010800461</v>
      </c>
      <c r="AV326" s="27">
        <f t="shared" si="280"/>
        <v>0</v>
      </c>
      <c r="AW326" s="27">
        <f t="shared" si="306"/>
        <v>185492.77445109957</v>
      </c>
      <c r="AX326" s="7">
        <f>-SUM(AV$24:AV326)/AV$23</f>
        <v>15.899018028200768</v>
      </c>
      <c r="AY326" s="28"/>
      <c r="AZ326" s="27">
        <f t="shared" si="307"/>
        <v>976.89671832809768</v>
      </c>
      <c r="BA326" s="27">
        <f t="shared" si="308"/>
        <v>151.83310580219469</v>
      </c>
      <c r="BB326" s="27">
        <f t="shared" si="309"/>
        <v>825.06361252590295</v>
      </c>
      <c r="BC326" s="27">
        <f t="shared" si="310"/>
        <v>51232.001233940668</v>
      </c>
      <c r="BD326" s="27">
        <f t="shared" si="311"/>
        <v>177767.99876605932</v>
      </c>
      <c r="BE326" s="27">
        <f t="shared" si="312"/>
        <v>733760.09468010569</v>
      </c>
      <c r="BF326" s="27">
        <f t="shared" si="313"/>
        <v>0</v>
      </c>
      <c r="BG326" s="27">
        <f t="shared" si="314"/>
        <v>141.38049836367841</v>
      </c>
      <c r="BH326" s="27">
        <f t="shared" si="315"/>
        <v>424.14149509103527</v>
      </c>
      <c r="BI326" s="27">
        <f t="shared" si="316"/>
        <v>254.48489705462117</v>
      </c>
      <c r="BJ326" s="27">
        <f t="shared" si="317"/>
        <v>113.10439869094273</v>
      </c>
      <c r="BK326" s="7">
        <f t="shared" si="318"/>
        <v>1.8654241768528619</v>
      </c>
      <c r="BL326" s="27">
        <f t="shared" si="329"/>
        <v>933.11128920027761</v>
      </c>
      <c r="BM326" s="7">
        <f t="shared" si="319"/>
        <v>3.4279130825940891</v>
      </c>
      <c r="BN326" s="27">
        <f t="shared" si="320"/>
        <v>5484.660932150543</v>
      </c>
      <c r="BO326" s="27">
        <f t="shared" si="321"/>
        <v>5210.4278855430157</v>
      </c>
      <c r="BP326" s="7">
        <f t="shared" si="322"/>
        <v>3.4279130825940891</v>
      </c>
      <c r="BQ326" s="27">
        <f t="shared" si="323"/>
        <v>784992.0959140464</v>
      </c>
      <c r="BR326" s="27">
        <f t="shared" si="324"/>
        <v>3300.4198780146407</v>
      </c>
      <c r="BS326" s="27">
        <f t="shared" si="325"/>
        <v>387743.18608446565</v>
      </c>
      <c r="BT326" s="7">
        <f>-SUM(BR$24:BR326)/BR$23</f>
        <v>32.144031010800461</v>
      </c>
      <c r="BU326" s="27">
        <f t="shared" si="281"/>
        <v>0</v>
      </c>
      <c r="BV326" s="27">
        <f t="shared" si="326"/>
        <v>185492.77445109957</v>
      </c>
      <c r="BW326" s="7">
        <f>-SUM(BU$24:BU326)/BU$23</f>
        <v>15.899018028200768</v>
      </c>
      <c r="BX326" s="14"/>
      <c r="BY326" s="3"/>
      <c r="BZ326" s="3"/>
      <c r="CA326" s="3"/>
      <c r="CB326" s="3"/>
      <c r="CC326" s="3"/>
      <c r="CD326" s="3"/>
      <c r="CE326" s="3"/>
      <c r="CF326" s="3"/>
      <c r="CG326" s="3"/>
      <c r="CH326" s="3"/>
      <c r="CI326" s="3"/>
      <c r="CJ326" s="3"/>
      <c r="CK326" s="3"/>
      <c r="CL326" s="3"/>
      <c r="CM326" s="3"/>
      <c r="CN326" s="3"/>
      <c r="CO326" s="3"/>
    </row>
    <row r="327" spans="1:93" x14ac:dyDescent="0.25">
      <c r="A327" s="23">
        <v>304</v>
      </c>
      <c r="B327" s="27">
        <f t="shared" si="267"/>
        <v>976.89671832809768</v>
      </c>
      <c r="C327" s="27">
        <f t="shared" si="268"/>
        <v>149.42667026566079</v>
      </c>
      <c r="D327" s="27">
        <f t="shared" si="269"/>
        <v>827.47004806243694</v>
      </c>
      <c r="E327" s="27">
        <f t="shared" si="282"/>
        <v>50404.53118587823</v>
      </c>
      <c r="F327" s="27">
        <f t="shared" si="283"/>
        <v>178595.46881412176</v>
      </c>
      <c r="G327" s="27">
        <f t="shared" si="264"/>
        <v>737785.71969610767</v>
      </c>
      <c r="H327" s="27">
        <f t="shared" si="284"/>
        <v>0</v>
      </c>
      <c r="I327" s="27">
        <f t="shared" si="270"/>
        <v>141.67171904205637</v>
      </c>
      <c r="J327" s="27">
        <f t="shared" si="271"/>
        <v>425.01515712616913</v>
      </c>
      <c r="K327" s="27">
        <f t="shared" si="272"/>
        <v>255.00909427570147</v>
      </c>
      <c r="L327" s="27">
        <f t="shared" si="273"/>
        <v>113.33737523364509</v>
      </c>
      <c r="M327" s="7">
        <f t="shared" si="274"/>
        <v>1.869266645230985</v>
      </c>
      <c r="N327" s="27">
        <f t="shared" si="327"/>
        <v>935.03334567757202</v>
      </c>
      <c r="O327" s="7">
        <f t="shared" si="275"/>
        <v>3.4418788248121652</v>
      </c>
      <c r="P327" s="27">
        <f t="shared" si="276"/>
        <v>5507.0061196994648</v>
      </c>
      <c r="Q327" s="27">
        <f t="shared" si="277"/>
        <v>5231.6558137144912</v>
      </c>
      <c r="R327" s="7">
        <f t="shared" si="278"/>
        <v>3.4418788248121652</v>
      </c>
      <c r="S327" s="27">
        <f t="shared" si="265"/>
        <v>788190.25088198588</v>
      </c>
      <c r="T327" s="27">
        <f t="shared" si="279"/>
        <v>3319.7257497088221</v>
      </c>
      <c r="U327" s="27">
        <f t="shared" si="285"/>
        <v>391062.91183417448</v>
      </c>
      <c r="V327" s="7">
        <f>-SUM(T$24:T327)/T$23</f>
        <v>32.410675649331296</v>
      </c>
      <c r="W327" s="27">
        <f t="shared" si="266"/>
        <v>0</v>
      </c>
      <c r="X327" s="27">
        <f t="shared" si="286"/>
        <v>185492.77445109957</v>
      </c>
      <c r="Y327" s="7">
        <f>-SUM(W$24:W327)/W$23</f>
        <v>15.899018028200768</v>
      </c>
      <c r="Z327" s="29"/>
      <c r="AA327" s="27">
        <f t="shared" si="287"/>
        <v>976.89671832809768</v>
      </c>
      <c r="AB327" s="27">
        <f t="shared" si="288"/>
        <v>149.42667026566079</v>
      </c>
      <c r="AC327" s="27">
        <f t="shared" si="289"/>
        <v>827.47004806243694</v>
      </c>
      <c r="AD327" s="27">
        <f t="shared" si="290"/>
        <v>50404.53118587823</v>
      </c>
      <c r="AE327" s="27">
        <f t="shared" si="291"/>
        <v>178595.46881412176</v>
      </c>
      <c r="AF327" s="27">
        <f t="shared" si="292"/>
        <v>737785.71969610767</v>
      </c>
      <c r="AG327" s="27">
        <f t="shared" si="293"/>
        <v>0</v>
      </c>
      <c r="AH327" s="27">
        <f t="shared" si="294"/>
        <v>141.67171904205637</v>
      </c>
      <c r="AI327" s="27">
        <f t="shared" si="295"/>
        <v>425.01515712616913</v>
      </c>
      <c r="AJ327" s="27">
        <f t="shared" si="296"/>
        <v>255.00909427570147</v>
      </c>
      <c r="AK327" s="27">
        <f t="shared" si="297"/>
        <v>113.33737523364509</v>
      </c>
      <c r="AL327" s="7">
        <f t="shared" si="298"/>
        <v>1.869266645230985</v>
      </c>
      <c r="AM327" s="27">
        <f t="shared" si="328"/>
        <v>935.03334567757202</v>
      </c>
      <c r="AN327" s="7">
        <f t="shared" si="299"/>
        <v>3.4418788248121652</v>
      </c>
      <c r="AO327" s="27">
        <f t="shared" si="300"/>
        <v>5507.0061196994648</v>
      </c>
      <c r="AP327" s="27">
        <f t="shared" si="301"/>
        <v>5231.6558137144912</v>
      </c>
      <c r="AQ327" s="7">
        <f t="shared" si="302"/>
        <v>3.4418788248121652</v>
      </c>
      <c r="AR327" s="27">
        <f t="shared" si="303"/>
        <v>788190.25088198588</v>
      </c>
      <c r="AS327" s="27">
        <f t="shared" si="304"/>
        <v>3319.7257497088221</v>
      </c>
      <c r="AT327" s="27">
        <f t="shared" si="305"/>
        <v>391062.91183417448</v>
      </c>
      <c r="AU327" s="7">
        <f>-SUM(AS$24:AS327)/AS$23</f>
        <v>32.410675649331296</v>
      </c>
      <c r="AV327" s="27">
        <f t="shared" si="280"/>
        <v>0</v>
      </c>
      <c r="AW327" s="27">
        <f t="shared" si="306"/>
        <v>185492.77445109957</v>
      </c>
      <c r="AX327" s="7">
        <f>-SUM(AV$24:AV327)/AV$23</f>
        <v>15.899018028200768</v>
      </c>
      <c r="AY327" s="28"/>
      <c r="AZ327" s="27">
        <f t="shared" si="307"/>
        <v>976.89671832809768</v>
      </c>
      <c r="BA327" s="27">
        <f t="shared" si="308"/>
        <v>149.42667026566079</v>
      </c>
      <c r="BB327" s="27">
        <f t="shared" si="309"/>
        <v>827.47004806243694</v>
      </c>
      <c r="BC327" s="27">
        <f t="shared" si="310"/>
        <v>50404.53118587823</v>
      </c>
      <c r="BD327" s="27">
        <f t="shared" si="311"/>
        <v>178595.46881412176</v>
      </c>
      <c r="BE327" s="27">
        <f t="shared" si="312"/>
        <v>737785.71969610767</v>
      </c>
      <c r="BF327" s="27">
        <f t="shared" si="313"/>
        <v>0</v>
      </c>
      <c r="BG327" s="27">
        <f t="shared" si="314"/>
        <v>141.67171904205637</v>
      </c>
      <c r="BH327" s="27">
        <f t="shared" si="315"/>
        <v>425.01515712616913</v>
      </c>
      <c r="BI327" s="27">
        <f t="shared" si="316"/>
        <v>255.00909427570147</v>
      </c>
      <c r="BJ327" s="27">
        <f t="shared" si="317"/>
        <v>113.33737523364509</v>
      </c>
      <c r="BK327" s="7">
        <f t="shared" si="318"/>
        <v>1.869266645230985</v>
      </c>
      <c r="BL327" s="27">
        <f t="shared" si="329"/>
        <v>935.03334567757202</v>
      </c>
      <c r="BM327" s="7">
        <f t="shared" si="319"/>
        <v>3.4418788248121652</v>
      </c>
      <c r="BN327" s="27">
        <f t="shared" si="320"/>
        <v>5507.0061196994648</v>
      </c>
      <c r="BO327" s="27">
        <f t="shared" si="321"/>
        <v>5231.6558137144912</v>
      </c>
      <c r="BP327" s="7">
        <f t="shared" si="322"/>
        <v>3.4418788248121652</v>
      </c>
      <c r="BQ327" s="27">
        <f t="shared" si="323"/>
        <v>788190.25088198588</v>
      </c>
      <c r="BR327" s="27">
        <f t="shared" si="324"/>
        <v>3319.7257497088221</v>
      </c>
      <c r="BS327" s="27">
        <f t="shared" si="325"/>
        <v>391062.91183417448</v>
      </c>
      <c r="BT327" s="7">
        <f>-SUM(BR$24:BR327)/BR$23</f>
        <v>32.410675649331296</v>
      </c>
      <c r="BU327" s="27">
        <f t="shared" si="281"/>
        <v>0</v>
      </c>
      <c r="BV327" s="27">
        <f t="shared" si="326"/>
        <v>185492.77445109957</v>
      </c>
      <c r="BW327" s="7">
        <f>-SUM(BU$24:BU327)/BU$23</f>
        <v>15.899018028200768</v>
      </c>
      <c r="BX327" s="14"/>
      <c r="BY327" s="3"/>
      <c r="BZ327" s="3"/>
      <c r="CA327" s="3"/>
      <c r="CB327" s="3"/>
      <c r="CC327" s="3"/>
      <c r="CD327" s="3"/>
      <c r="CE327" s="3"/>
      <c r="CF327" s="3"/>
      <c r="CG327" s="3"/>
      <c r="CH327" s="3"/>
      <c r="CI327" s="3"/>
      <c r="CJ327" s="3"/>
      <c r="CK327" s="3"/>
      <c r="CL327" s="3"/>
      <c r="CM327" s="3"/>
      <c r="CN327" s="3"/>
      <c r="CO327" s="3"/>
    </row>
    <row r="328" spans="1:93" x14ac:dyDescent="0.25">
      <c r="A328" s="23">
        <v>305</v>
      </c>
      <c r="B328" s="27">
        <f t="shared" si="267"/>
        <v>976.89671832809768</v>
      </c>
      <c r="C328" s="27">
        <f t="shared" si="268"/>
        <v>147.01321595881203</v>
      </c>
      <c r="D328" s="27">
        <f t="shared" si="269"/>
        <v>829.88350236928579</v>
      </c>
      <c r="E328" s="27">
        <f t="shared" si="282"/>
        <v>49574.647683508942</v>
      </c>
      <c r="F328" s="27">
        <f t="shared" si="283"/>
        <v>179425.35231649104</v>
      </c>
      <c r="G328" s="27">
        <f t="shared" si="264"/>
        <v>741826.78784563497</v>
      </c>
      <c r="H328" s="27">
        <f t="shared" si="284"/>
        <v>0</v>
      </c>
      <c r="I328" s="27">
        <f t="shared" si="270"/>
        <v>141.96353958735017</v>
      </c>
      <c r="J328" s="27">
        <f t="shared" si="271"/>
        <v>425.89061876205051</v>
      </c>
      <c r="K328" s="27">
        <f t="shared" si="272"/>
        <v>255.53437125723033</v>
      </c>
      <c r="L328" s="27">
        <f t="shared" si="273"/>
        <v>113.57083166988014</v>
      </c>
      <c r="M328" s="7">
        <f t="shared" si="274"/>
        <v>1.8731170284648391</v>
      </c>
      <c r="N328" s="27">
        <f t="shared" si="327"/>
        <v>936.95936127651112</v>
      </c>
      <c r="O328" s="7">
        <f t="shared" si="275"/>
        <v>3.4559014651927682</v>
      </c>
      <c r="P328" s="27">
        <f t="shared" si="276"/>
        <v>5529.4423443084288</v>
      </c>
      <c r="Q328" s="27">
        <f t="shared" si="277"/>
        <v>5252.9702270930075</v>
      </c>
      <c r="R328" s="7">
        <f t="shared" si="278"/>
        <v>3.4559014651927682</v>
      </c>
      <c r="S328" s="27">
        <f t="shared" si="265"/>
        <v>791401.4355291439</v>
      </c>
      <c r="T328" s="27">
        <f t="shared" si="279"/>
        <v>3339.1141474883989</v>
      </c>
      <c r="U328" s="27">
        <f t="shared" si="285"/>
        <v>394402.02598166285</v>
      </c>
      <c r="V328" s="7">
        <f>-SUM(T$24:T328)/T$23</f>
        <v>32.678877588888589</v>
      </c>
      <c r="W328" s="27">
        <f t="shared" si="266"/>
        <v>0</v>
      </c>
      <c r="X328" s="27">
        <f t="shared" si="286"/>
        <v>185492.77445109957</v>
      </c>
      <c r="Y328" s="7">
        <f>-SUM(W$24:W328)/W$23</f>
        <v>15.899018028200768</v>
      </c>
      <c r="Z328" s="29"/>
      <c r="AA328" s="27">
        <f t="shared" si="287"/>
        <v>976.89671832809768</v>
      </c>
      <c r="AB328" s="27">
        <f t="shared" si="288"/>
        <v>147.01321595881203</v>
      </c>
      <c r="AC328" s="27">
        <f t="shared" si="289"/>
        <v>829.88350236928579</v>
      </c>
      <c r="AD328" s="27">
        <f t="shared" si="290"/>
        <v>49574.647683508942</v>
      </c>
      <c r="AE328" s="27">
        <f t="shared" si="291"/>
        <v>179425.35231649104</v>
      </c>
      <c r="AF328" s="27">
        <f t="shared" si="292"/>
        <v>741826.78784563497</v>
      </c>
      <c r="AG328" s="27">
        <f t="shared" si="293"/>
        <v>0</v>
      </c>
      <c r="AH328" s="27">
        <f t="shared" si="294"/>
        <v>141.96353958735017</v>
      </c>
      <c r="AI328" s="27">
        <f t="shared" si="295"/>
        <v>425.89061876205051</v>
      </c>
      <c r="AJ328" s="27">
        <f t="shared" si="296"/>
        <v>255.53437125723033</v>
      </c>
      <c r="AK328" s="27">
        <f t="shared" si="297"/>
        <v>113.57083166988014</v>
      </c>
      <c r="AL328" s="7">
        <f t="shared" si="298"/>
        <v>1.8731170284648391</v>
      </c>
      <c r="AM328" s="27">
        <f t="shared" si="328"/>
        <v>936.95936127651112</v>
      </c>
      <c r="AN328" s="7">
        <f t="shared" si="299"/>
        <v>3.4559014651927682</v>
      </c>
      <c r="AO328" s="27">
        <f t="shared" si="300"/>
        <v>5529.4423443084288</v>
      </c>
      <c r="AP328" s="27">
        <f t="shared" si="301"/>
        <v>5252.9702270930075</v>
      </c>
      <c r="AQ328" s="7">
        <f t="shared" si="302"/>
        <v>3.4559014651927682</v>
      </c>
      <c r="AR328" s="27">
        <f t="shared" si="303"/>
        <v>791401.4355291439</v>
      </c>
      <c r="AS328" s="27">
        <f t="shared" si="304"/>
        <v>3339.1141474883989</v>
      </c>
      <c r="AT328" s="27">
        <f t="shared" si="305"/>
        <v>394402.02598166285</v>
      </c>
      <c r="AU328" s="7">
        <f>-SUM(AS$24:AS328)/AS$23</f>
        <v>32.678877588888589</v>
      </c>
      <c r="AV328" s="27">
        <f t="shared" si="280"/>
        <v>0</v>
      </c>
      <c r="AW328" s="27">
        <f t="shared" si="306"/>
        <v>185492.77445109957</v>
      </c>
      <c r="AX328" s="7">
        <f>-SUM(AV$24:AV328)/AV$23</f>
        <v>15.899018028200768</v>
      </c>
      <c r="AY328" s="28"/>
      <c r="AZ328" s="27">
        <f t="shared" si="307"/>
        <v>976.89671832809768</v>
      </c>
      <c r="BA328" s="27">
        <f t="shared" si="308"/>
        <v>147.01321595881203</v>
      </c>
      <c r="BB328" s="27">
        <f t="shared" si="309"/>
        <v>829.88350236928579</v>
      </c>
      <c r="BC328" s="27">
        <f t="shared" si="310"/>
        <v>49574.647683508942</v>
      </c>
      <c r="BD328" s="27">
        <f t="shared" si="311"/>
        <v>179425.35231649104</v>
      </c>
      <c r="BE328" s="27">
        <f t="shared" si="312"/>
        <v>741826.78784563497</v>
      </c>
      <c r="BF328" s="27">
        <f t="shared" si="313"/>
        <v>0</v>
      </c>
      <c r="BG328" s="27">
        <f t="shared" si="314"/>
        <v>141.96353958735017</v>
      </c>
      <c r="BH328" s="27">
        <f t="shared" si="315"/>
        <v>425.89061876205051</v>
      </c>
      <c r="BI328" s="27">
        <f t="shared" si="316"/>
        <v>255.53437125723033</v>
      </c>
      <c r="BJ328" s="27">
        <f t="shared" si="317"/>
        <v>113.57083166988014</v>
      </c>
      <c r="BK328" s="7">
        <f t="shared" si="318"/>
        <v>1.8731170284648391</v>
      </c>
      <c r="BL328" s="27">
        <f t="shared" si="329"/>
        <v>936.95936127651112</v>
      </c>
      <c r="BM328" s="7">
        <f t="shared" si="319"/>
        <v>3.4559014651927682</v>
      </c>
      <c r="BN328" s="27">
        <f t="shared" si="320"/>
        <v>5529.4423443084288</v>
      </c>
      <c r="BO328" s="27">
        <f t="shared" si="321"/>
        <v>5252.9702270930075</v>
      </c>
      <c r="BP328" s="7">
        <f t="shared" si="322"/>
        <v>3.4559014651927682</v>
      </c>
      <c r="BQ328" s="27">
        <f t="shared" si="323"/>
        <v>791401.4355291439</v>
      </c>
      <c r="BR328" s="27">
        <f t="shared" si="324"/>
        <v>3339.1141474883989</v>
      </c>
      <c r="BS328" s="27">
        <f t="shared" si="325"/>
        <v>394402.02598166285</v>
      </c>
      <c r="BT328" s="7">
        <f>-SUM(BR$24:BR328)/BR$23</f>
        <v>32.678877588888589</v>
      </c>
      <c r="BU328" s="27">
        <f t="shared" si="281"/>
        <v>0</v>
      </c>
      <c r="BV328" s="27">
        <f t="shared" si="326"/>
        <v>185492.77445109957</v>
      </c>
      <c r="BW328" s="7">
        <f>-SUM(BU$24:BU328)/BU$23</f>
        <v>15.899018028200768</v>
      </c>
      <c r="BX328" s="14"/>
      <c r="BY328" s="3"/>
      <c r="BZ328" s="3"/>
      <c r="CA328" s="3"/>
      <c r="CB328" s="3"/>
      <c r="CC328" s="3"/>
      <c r="CD328" s="3"/>
      <c r="CE328" s="3"/>
      <c r="CF328" s="3"/>
      <c r="CG328" s="3"/>
      <c r="CH328" s="3"/>
      <c r="CI328" s="3"/>
      <c r="CJ328" s="3"/>
      <c r="CK328" s="3"/>
      <c r="CL328" s="3"/>
      <c r="CM328" s="3"/>
      <c r="CN328" s="3"/>
      <c r="CO328" s="3"/>
    </row>
    <row r="329" spans="1:93" x14ac:dyDescent="0.25">
      <c r="A329" s="23">
        <v>306</v>
      </c>
      <c r="B329" s="27">
        <f t="shared" si="267"/>
        <v>976.89671832809768</v>
      </c>
      <c r="C329" s="27">
        <f t="shared" si="268"/>
        <v>144.59272241023496</v>
      </c>
      <c r="D329" s="27">
        <f t="shared" si="269"/>
        <v>832.30399591786284</v>
      </c>
      <c r="E329" s="27">
        <f t="shared" si="282"/>
        <v>48742.343687591077</v>
      </c>
      <c r="F329" s="27">
        <f t="shared" si="283"/>
        <v>180257.65631240892</v>
      </c>
      <c r="G329" s="27">
        <f t="shared" si="264"/>
        <v>745883.35925245564</v>
      </c>
      <c r="H329" s="27">
        <f t="shared" si="284"/>
        <v>0</v>
      </c>
      <c r="I329" s="27">
        <f t="shared" si="270"/>
        <v>142.25596123518744</v>
      </c>
      <c r="J329" s="27">
        <f t="shared" si="271"/>
        <v>426.76788370556233</v>
      </c>
      <c r="K329" s="27">
        <f t="shared" si="272"/>
        <v>256.06073022333743</v>
      </c>
      <c r="L329" s="27">
        <f t="shared" si="273"/>
        <v>113.80476898814995</v>
      </c>
      <c r="M329" s="7">
        <f t="shared" si="274"/>
        <v>1.8769753428577309</v>
      </c>
      <c r="N329" s="27">
        <f t="shared" si="327"/>
        <v>938.88934415223719</v>
      </c>
      <c r="O329" s="7">
        <f t="shared" si="275"/>
        <v>3.4699812355460553</v>
      </c>
      <c r="P329" s="27">
        <f t="shared" si="276"/>
        <v>5551.9699768736882</v>
      </c>
      <c r="Q329" s="27">
        <f t="shared" si="277"/>
        <v>5274.3714780300033</v>
      </c>
      <c r="R329" s="7">
        <f t="shared" si="278"/>
        <v>3.4699812355460553</v>
      </c>
      <c r="S329" s="27">
        <f t="shared" si="265"/>
        <v>794625.70294004667</v>
      </c>
      <c r="T329" s="27">
        <f t="shared" si="279"/>
        <v>3358.5854155496691</v>
      </c>
      <c r="U329" s="27">
        <f t="shared" si="285"/>
        <v>397760.61139721255</v>
      </c>
      <c r="V329" s="7">
        <f>-SUM(T$24:T329)/T$23</f>
        <v>32.948643485719892</v>
      </c>
      <c r="W329" s="27">
        <f t="shared" si="266"/>
        <v>0</v>
      </c>
      <c r="X329" s="27">
        <f t="shared" si="286"/>
        <v>185492.77445109957</v>
      </c>
      <c r="Y329" s="7">
        <f>-SUM(W$24:W329)/W$23</f>
        <v>15.899018028200768</v>
      </c>
      <c r="Z329" s="29"/>
      <c r="AA329" s="27">
        <f t="shared" si="287"/>
        <v>976.89671832809768</v>
      </c>
      <c r="AB329" s="27">
        <f t="shared" si="288"/>
        <v>144.59272241023496</v>
      </c>
      <c r="AC329" s="27">
        <f t="shared" si="289"/>
        <v>832.30399591786284</v>
      </c>
      <c r="AD329" s="27">
        <f t="shared" si="290"/>
        <v>48742.343687591077</v>
      </c>
      <c r="AE329" s="27">
        <f t="shared" si="291"/>
        <v>180257.65631240892</v>
      </c>
      <c r="AF329" s="27">
        <f t="shared" si="292"/>
        <v>745883.35925245564</v>
      </c>
      <c r="AG329" s="27">
        <f t="shared" si="293"/>
        <v>0</v>
      </c>
      <c r="AH329" s="27">
        <f t="shared" si="294"/>
        <v>142.25596123518744</v>
      </c>
      <c r="AI329" s="27">
        <f t="shared" si="295"/>
        <v>426.76788370556233</v>
      </c>
      <c r="AJ329" s="27">
        <f t="shared" si="296"/>
        <v>256.06073022333743</v>
      </c>
      <c r="AK329" s="27">
        <f t="shared" si="297"/>
        <v>113.80476898814995</v>
      </c>
      <c r="AL329" s="7">
        <f t="shared" si="298"/>
        <v>1.8769753428577309</v>
      </c>
      <c r="AM329" s="27">
        <f t="shared" si="328"/>
        <v>938.88934415223719</v>
      </c>
      <c r="AN329" s="7">
        <f t="shared" si="299"/>
        <v>3.4699812355460553</v>
      </c>
      <c r="AO329" s="27">
        <f t="shared" si="300"/>
        <v>5551.9699768736882</v>
      </c>
      <c r="AP329" s="27">
        <f t="shared" si="301"/>
        <v>5274.3714780300033</v>
      </c>
      <c r="AQ329" s="7">
        <f t="shared" si="302"/>
        <v>3.4699812355460553</v>
      </c>
      <c r="AR329" s="27">
        <f t="shared" si="303"/>
        <v>794625.70294004667</v>
      </c>
      <c r="AS329" s="27">
        <f t="shared" si="304"/>
        <v>3358.5854155496691</v>
      </c>
      <c r="AT329" s="27">
        <f t="shared" si="305"/>
        <v>397760.61139721255</v>
      </c>
      <c r="AU329" s="7">
        <f>-SUM(AS$24:AS329)/AS$23</f>
        <v>32.948643485719892</v>
      </c>
      <c r="AV329" s="27">
        <f t="shared" si="280"/>
        <v>0</v>
      </c>
      <c r="AW329" s="27">
        <f t="shared" si="306"/>
        <v>185492.77445109957</v>
      </c>
      <c r="AX329" s="7">
        <f>-SUM(AV$24:AV329)/AV$23</f>
        <v>15.899018028200768</v>
      </c>
      <c r="AY329" s="28"/>
      <c r="AZ329" s="27">
        <f t="shared" si="307"/>
        <v>976.89671832809768</v>
      </c>
      <c r="BA329" s="27">
        <f t="shared" si="308"/>
        <v>144.59272241023496</v>
      </c>
      <c r="BB329" s="27">
        <f t="shared" si="309"/>
        <v>832.30399591786284</v>
      </c>
      <c r="BC329" s="27">
        <f t="shared" si="310"/>
        <v>48742.343687591077</v>
      </c>
      <c r="BD329" s="27">
        <f t="shared" si="311"/>
        <v>180257.65631240892</v>
      </c>
      <c r="BE329" s="27">
        <f t="shared" si="312"/>
        <v>745883.35925245564</v>
      </c>
      <c r="BF329" s="27">
        <f t="shared" si="313"/>
        <v>0</v>
      </c>
      <c r="BG329" s="27">
        <f t="shared" si="314"/>
        <v>142.25596123518744</v>
      </c>
      <c r="BH329" s="27">
        <f t="shared" si="315"/>
        <v>426.76788370556233</v>
      </c>
      <c r="BI329" s="27">
        <f t="shared" si="316"/>
        <v>256.06073022333743</v>
      </c>
      <c r="BJ329" s="27">
        <f t="shared" si="317"/>
        <v>113.80476898814995</v>
      </c>
      <c r="BK329" s="7">
        <f t="shared" si="318"/>
        <v>1.8769753428577309</v>
      </c>
      <c r="BL329" s="27">
        <f t="shared" si="329"/>
        <v>938.88934415223719</v>
      </c>
      <c r="BM329" s="7">
        <f t="shared" si="319"/>
        <v>3.4699812355460553</v>
      </c>
      <c r="BN329" s="27">
        <f t="shared" si="320"/>
        <v>5551.9699768736882</v>
      </c>
      <c r="BO329" s="27">
        <f t="shared" si="321"/>
        <v>5274.3714780300033</v>
      </c>
      <c r="BP329" s="7">
        <f t="shared" si="322"/>
        <v>3.4699812355460553</v>
      </c>
      <c r="BQ329" s="27">
        <f t="shared" si="323"/>
        <v>794625.70294004667</v>
      </c>
      <c r="BR329" s="27">
        <f t="shared" si="324"/>
        <v>3358.5854155496691</v>
      </c>
      <c r="BS329" s="27">
        <f t="shared" si="325"/>
        <v>397760.61139721255</v>
      </c>
      <c r="BT329" s="7">
        <f>-SUM(BR$24:BR329)/BR$23</f>
        <v>32.948643485719892</v>
      </c>
      <c r="BU329" s="27">
        <f t="shared" si="281"/>
        <v>0</v>
      </c>
      <c r="BV329" s="27">
        <f t="shared" si="326"/>
        <v>185492.77445109957</v>
      </c>
      <c r="BW329" s="7">
        <f>-SUM(BU$24:BU329)/BU$23</f>
        <v>15.899018028200768</v>
      </c>
      <c r="BX329" s="14"/>
      <c r="BY329" s="3"/>
      <c r="BZ329" s="3"/>
      <c r="CA329" s="3"/>
      <c r="CB329" s="3"/>
      <c r="CC329" s="3"/>
      <c r="CD329" s="3"/>
      <c r="CE329" s="3"/>
      <c r="CF329" s="3"/>
      <c r="CG329" s="3"/>
      <c r="CH329" s="3"/>
      <c r="CI329" s="3"/>
      <c r="CJ329" s="3"/>
      <c r="CK329" s="3"/>
      <c r="CL329" s="3"/>
      <c r="CM329" s="3"/>
      <c r="CN329" s="3"/>
      <c r="CO329" s="3"/>
    </row>
    <row r="330" spans="1:93" x14ac:dyDescent="0.25">
      <c r="A330" s="23">
        <v>307</v>
      </c>
      <c r="B330" s="27">
        <f t="shared" si="267"/>
        <v>976.89671832809768</v>
      </c>
      <c r="C330" s="27">
        <f t="shared" si="268"/>
        <v>142.16516908880786</v>
      </c>
      <c r="D330" s="27">
        <f t="shared" si="269"/>
        <v>834.73154923928985</v>
      </c>
      <c r="E330" s="27">
        <f t="shared" si="282"/>
        <v>47907.612138351789</v>
      </c>
      <c r="F330" s="27">
        <f t="shared" si="283"/>
        <v>181092.3878616482</v>
      </c>
      <c r="G330" s="27">
        <f t="shared" si="264"/>
        <v>749955.49427714129</v>
      </c>
      <c r="H330" s="27">
        <f t="shared" si="284"/>
        <v>0</v>
      </c>
      <c r="I330" s="27">
        <f t="shared" si="270"/>
        <v>142.54898522374103</v>
      </c>
      <c r="J330" s="27">
        <f t="shared" si="271"/>
        <v>427.64695567122305</v>
      </c>
      <c r="K330" s="27">
        <f t="shared" si="272"/>
        <v>256.58817340273384</v>
      </c>
      <c r="L330" s="27">
        <f t="shared" si="273"/>
        <v>114.03918817899282</v>
      </c>
      <c r="M330" s="7">
        <f t="shared" si="274"/>
        <v>1.8808416047465497</v>
      </c>
      <c r="N330" s="27">
        <f t="shared" si="327"/>
        <v>940.82330247669074</v>
      </c>
      <c r="O330" s="7">
        <f t="shared" si="275"/>
        <v>3.4841183686266071</v>
      </c>
      <c r="P330" s="27">
        <f t="shared" si="276"/>
        <v>5574.5893898025715</v>
      </c>
      <c r="Q330" s="27">
        <f t="shared" si="277"/>
        <v>5295.8599203124431</v>
      </c>
      <c r="R330" s="7">
        <f t="shared" si="278"/>
        <v>3.4841183686266071</v>
      </c>
      <c r="S330" s="27">
        <f t="shared" si="265"/>
        <v>797863.10641549306</v>
      </c>
      <c r="T330" s="27">
        <f t="shared" si="279"/>
        <v>3378.1398995076552</v>
      </c>
      <c r="U330" s="27">
        <f t="shared" si="285"/>
        <v>401138.75129672018</v>
      </c>
      <c r="V330" s="7">
        <f>-SUM(T$24:T330)/T$23</f>
        <v>33.219980023832953</v>
      </c>
      <c r="W330" s="27">
        <f t="shared" si="266"/>
        <v>0</v>
      </c>
      <c r="X330" s="27">
        <f t="shared" si="286"/>
        <v>185492.77445109957</v>
      </c>
      <c r="Y330" s="7">
        <f>-SUM(W$24:W330)/W$23</f>
        <v>15.899018028200768</v>
      </c>
      <c r="Z330" s="29"/>
      <c r="AA330" s="27">
        <f t="shared" si="287"/>
        <v>976.89671832809768</v>
      </c>
      <c r="AB330" s="27">
        <f t="shared" si="288"/>
        <v>142.16516908880786</v>
      </c>
      <c r="AC330" s="27">
        <f t="shared" si="289"/>
        <v>834.73154923928985</v>
      </c>
      <c r="AD330" s="27">
        <f t="shared" si="290"/>
        <v>47907.612138351789</v>
      </c>
      <c r="AE330" s="27">
        <f t="shared" si="291"/>
        <v>181092.3878616482</v>
      </c>
      <c r="AF330" s="27">
        <f t="shared" si="292"/>
        <v>749955.49427714129</v>
      </c>
      <c r="AG330" s="27">
        <f t="shared" si="293"/>
        <v>0</v>
      </c>
      <c r="AH330" s="27">
        <f t="shared" si="294"/>
        <v>142.54898522374103</v>
      </c>
      <c r="AI330" s="27">
        <f t="shared" si="295"/>
        <v>427.64695567122305</v>
      </c>
      <c r="AJ330" s="27">
        <f t="shared" si="296"/>
        <v>256.58817340273384</v>
      </c>
      <c r="AK330" s="27">
        <f t="shared" si="297"/>
        <v>114.03918817899282</v>
      </c>
      <c r="AL330" s="7">
        <f t="shared" si="298"/>
        <v>1.8808416047465497</v>
      </c>
      <c r="AM330" s="27">
        <f t="shared" si="328"/>
        <v>940.82330247669074</v>
      </c>
      <c r="AN330" s="7">
        <f t="shared" si="299"/>
        <v>3.4841183686266071</v>
      </c>
      <c r="AO330" s="27">
        <f t="shared" si="300"/>
        <v>5574.5893898025715</v>
      </c>
      <c r="AP330" s="27">
        <f t="shared" si="301"/>
        <v>5295.8599203124431</v>
      </c>
      <c r="AQ330" s="7">
        <f t="shared" si="302"/>
        <v>3.4841183686266071</v>
      </c>
      <c r="AR330" s="27">
        <f t="shared" si="303"/>
        <v>797863.10641549306</v>
      </c>
      <c r="AS330" s="27">
        <f t="shared" si="304"/>
        <v>3378.1398995076552</v>
      </c>
      <c r="AT330" s="27">
        <f t="shared" si="305"/>
        <v>401138.75129672018</v>
      </c>
      <c r="AU330" s="7">
        <f>-SUM(AS$24:AS330)/AS$23</f>
        <v>33.219980023832953</v>
      </c>
      <c r="AV330" s="27">
        <f t="shared" si="280"/>
        <v>0</v>
      </c>
      <c r="AW330" s="27">
        <f t="shared" si="306"/>
        <v>185492.77445109957</v>
      </c>
      <c r="AX330" s="7">
        <f>-SUM(AV$24:AV330)/AV$23</f>
        <v>15.899018028200768</v>
      </c>
      <c r="AY330" s="28"/>
      <c r="AZ330" s="27">
        <f t="shared" si="307"/>
        <v>976.89671832809768</v>
      </c>
      <c r="BA330" s="27">
        <f t="shared" si="308"/>
        <v>142.16516908880786</v>
      </c>
      <c r="BB330" s="27">
        <f t="shared" si="309"/>
        <v>834.73154923928985</v>
      </c>
      <c r="BC330" s="27">
        <f t="shared" si="310"/>
        <v>47907.612138351789</v>
      </c>
      <c r="BD330" s="27">
        <f t="shared" si="311"/>
        <v>181092.3878616482</v>
      </c>
      <c r="BE330" s="27">
        <f t="shared" si="312"/>
        <v>749955.49427714129</v>
      </c>
      <c r="BF330" s="27">
        <f t="shared" si="313"/>
        <v>0</v>
      </c>
      <c r="BG330" s="27">
        <f t="shared" si="314"/>
        <v>142.54898522374103</v>
      </c>
      <c r="BH330" s="27">
        <f t="shared" si="315"/>
        <v>427.64695567122305</v>
      </c>
      <c r="BI330" s="27">
        <f t="shared" si="316"/>
        <v>256.58817340273384</v>
      </c>
      <c r="BJ330" s="27">
        <f t="shared" si="317"/>
        <v>114.03918817899282</v>
      </c>
      <c r="BK330" s="7">
        <f t="shared" si="318"/>
        <v>1.8808416047465497</v>
      </c>
      <c r="BL330" s="27">
        <f t="shared" si="329"/>
        <v>940.82330247669074</v>
      </c>
      <c r="BM330" s="7">
        <f t="shared" si="319"/>
        <v>3.4841183686266071</v>
      </c>
      <c r="BN330" s="27">
        <f t="shared" si="320"/>
        <v>5574.5893898025715</v>
      </c>
      <c r="BO330" s="27">
        <f t="shared" si="321"/>
        <v>5295.8599203124431</v>
      </c>
      <c r="BP330" s="7">
        <f t="shared" si="322"/>
        <v>3.4841183686266071</v>
      </c>
      <c r="BQ330" s="27">
        <f t="shared" si="323"/>
        <v>797863.10641549306</v>
      </c>
      <c r="BR330" s="27">
        <f t="shared" si="324"/>
        <v>3378.1398995076552</v>
      </c>
      <c r="BS330" s="27">
        <f t="shared" si="325"/>
        <v>401138.75129672018</v>
      </c>
      <c r="BT330" s="7">
        <f>-SUM(BR$24:BR330)/BR$23</f>
        <v>33.219980023832953</v>
      </c>
      <c r="BU330" s="27">
        <f t="shared" si="281"/>
        <v>0</v>
      </c>
      <c r="BV330" s="27">
        <f t="shared" si="326"/>
        <v>185492.77445109957</v>
      </c>
      <c r="BW330" s="7">
        <f>-SUM(BU$24:BU330)/BU$23</f>
        <v>15.899018028200768</v>
      </c>
      <c r="BX330" s="14"/>
      <c r="BY330" s="3"/>
      <c r="BZ330" s="3"/>
      <c r="CA330" s="3"/>
      <c r="CB330" s="3"/>
      <c r="CC330" s="3"/>
      <c r="CD330" s="3"/>
      <c r="CE330" s="3"/>
      <c r="CF330" s="3"/>
      <c r="CG330" s="3"/>
      <c r="CH330" s="3"/>
      <c r="CI330" s="3"/>
      <c r="CJ330" s="3"/>
      <c r="CK330" s="3"/>
      <c r="CL330" s="3"/>
      <c r="CM330" s="3"/>
      <c r="CN330" s="3"/>
      <c r="CO330" s="3"/>
    </row>
    <row r="331" spans="1:93" x14ac:dyDescent="0.25">
      <c r="A331" s="23">
        <v>308</v>
      </c>
      <c r="B331" s="27">
        <f t="shared" si="267"/>
        <v>976.89671832809768</v>
      </c>
      <c r="C331" s="27">
        <f t="shared" si="268"/>
        <v>139.73053540352657</v>
      </c>
      <c r="D331" s="27">
        <f t="shared" si="269"/>
        <v>837.16618292457122</v>
      </c>
      <c r="E331" s="27">
        <f t="shared" si="282"/>
        <v>47070.445955427218</v>
      </c>
      <c r="F331" s="27">
        <f t="shared" si="283"/>
        <v>181929.55404457275</v>
      </c>
      <c r="G331" s="27">
        <f t="shared" si="264"/>
        <v>754043.25351800863</v>
      </c>
      <c r="H331" s="27">
        <f t="shared" si="284"/>
        <v>0</v>
      </c>
      <c r="I331" s="27">
        <f t="shared" si="270"/>
        <v>142.84261279373416</v>
      </c>
      <c r="J331" s="27">
        <f t="shared" si="271"/>
        <v>428.52783838120251</v>
      </c>
      <c r="K331" s="27">
        <f t="shared" si="272"/>
        <v>257.11670302872153</v>
      </c>
      <c r="L331" s="27">
        <f t="shared" si="273"/>
        <v>114.27409023498733</v>
      </c>
      <c r="M331" s="7">
        <f t="shared" si="274"/>
        <v>1.8847158305018359</v>
      </c>
      <c r="N331" s="27">
        <f t="shared" si="327"/>
        <v>942.76124443864546</v>
      </c>
      <c r="O331" s="7">
        <f t="shared" si="275"/>
        <v>3.4983130981372748</v>
      </c>
      <c r="P331" s="27">
        <f t="shared" si="276"/>
        <v>5597.30095701964</v>
      </c>
      <c r="Q331" s="27">
        <f t="shared" si="277"/>
        <v>5317.4359091686574</v>
      </c>
      <c r="R331" s="7">
        <f t="shared" si="278"/>
        <v>3.4983130981372748</v>
      </c>
      <c r="S331" s="27">
        <f t="shared" si="265"/>
        <v>801113.69947343587</v>
      </c>
      <c r="T331" s="27">
        <f t="shared" si="279"/>
        <v>3397.7779464019141</v>
      </c>
      <c r="U331" s="27">
        <f t="shared" si="285"/>
        <v>404536.52924312209</v>
      </c>
      <c r="V331" s="7">
        <f>-SUM(T$24:T331)/T$23</f>
        <v>33.492893915110216</v>
      </c>
      <c r="W331" s="27">
        <f t="shared" si="266"/>
        <v>0</v>
      </c>
      <c r="X331" s="27">
        <f t="shared" si="286"/>
        <v>185492.77445109957</v>
      </c>
      <c r="Y331" s="7">
        <f>-SUM(W$24:W331)/W$23</f>
        <v>15.899018028200768</v>
      </c>
      <c r="Z331" s="29"/>
      <c r="AA331" s="27">
        <f t="shared" si="287"/>
        <v>976.89671832809768</v>
      </c>
      <c r="AB331" s="27">
        <f t="shared" si="288"/>
        <v>139.73053540352657</v>
      </c>
      <c r="AC331" s="27">
        <f t="shared" si="289"/>
        <v>837.16618292457122</v>
      </c>
      <c r="AD331" s="27">
        <f t="shared" si="290"/>
        <v>47070.445955427218</v>
      </c>
      <c r="AE331" s="27">
        <f t="shared" si="291"/>
        <v>181929.55404457275</v>
      </c>
      <c r="AF331" s="27">
        <f t="shared" si="292"/>
        <v>754043.25351800863</v>
      </c>
      <c r="AG331" s="27">
        <f t="shared" si="293"/>
        <v>0</v>
      </c>
      <c r="AH331" s="27">
        <f t="shared" si="294"/>
        <v>142.84261279373416</v>
      </c>
      <c r="AI331" s="27">
        <f t="shared" si="295"/>
        <v>428.52783838120251</v>
      </c>
      <c r="AJ331" s="27">
        <f t="shared" si="296"/>
        <v>257.11670302872153</v>
      </c>
      <c r="AK331" s="27">
        <f t="shared" si="297"/>
        <v>114.27409023498733</v>
      </c>
      <c r="AL331" s="7">
        <f t="shared" si="298"/>
        <v>1.8847158305018359</v>
      </c>
      <c r="AM331" s="27">
        <f t="shared" si="328"/>
        <v>942.76124443864546</v>
      </c>
      <c r="AN331" s="7">
        <f t="shared" si="299"/>
        <v>3.4983130981372748</v>
      </c>
      <c r="AO331" s="27">
        <f t="shared" si="300"/>
        <v>5597.30095701964</v>
      </c>
      <c r="AP331" s="27">
        <f t="shared" si="301"/>
        <v>5317.4359091686574</v>
      </c>
      <c r="AQ331" s="7">
        <f t="shared" si="302"/>
        <v>3.4983130981372748</v>
      </c>
      <c r="AR331" s="27">
        <f t="shared" si="303"/>
        <v>801113.69947343587</v>
      </c>
      <c r="AS331" s="27">
        <f t="shared" si="304"/>
        <v>3397.7779464019141</v>
      </c>
      <c r="AT331" s="27">
        <f t="shared" si="305"/>
        <v>404536.52924312209</v>
      </c>
      <c r="AU331" s="7">
        <f>-SUM(AS$24:AS331)/AS$23</f>
        <v>33.492893915110216</v>
      </c>
      <c r="AV331" s="27">
        <f t="shared" si="280"/>
        <v>0</v>
      </c>
      <c r="AW331" s="27">
        <f t="shared" si="306"/>
        <v>185492.77445109957</v>
      </c>
      <c r="AX331" s="7">
        <f>-SUM(AV$24:AV331)/AV$23</f>
        <v>15.899018028200768</v>
      </c>
      <c r="AY331" s="28"/>
      <c r="AZ331" s="27">
        <f t="shared" si="307"/>
        <v>976.89671832809768</v>
      </c>
      <c r="BA331" s="27">
        <f t="shared" si="308"/>
        <v>139.73053540352657</v>
      </c>
      <c r="BB331" s="27">
        <f t="shared" si="309"/>
        <v>837.16618292457122</v>
      </c>
      <c r="BC331" s="27">
        <f t="shared" si="310"/>
        <v>47070.445955427218</v>
      </c>
      <c r="BD331" s="27">
        <f t="shared" si="311"/>
        <v>181929.55404457275</v>
      </c>
      <c r="BE331" s="27">
        <f t="shared" si="312"/>
        <v>754043.25351800863</v>
      </c>
      <c r="BF331" s="27">
        <f t="shared" si="313"/>
        <v>0</v>
      </c>
      <c r="BG331" s="27">
        <f t="shared" si="314"/>
        <v>142.84261279373416</v>
      </c>
      <c r="BH331" s="27">
        <f t="shared" si="315"/>
        <v>428.52783838120251</v>
      </c>
      <c r="BI331" s="27">
        <f t="shared" si="316"/>
        <v>257.11670302872153</v>
      </c>
      <c r="BJ331" s="27">
        <f t="shared" si="317"/>
        <v>114.27409023498733</v>
      </c>
      <c r="BK331" s="7">
        <f t="shared" si="318"/>
        <v>1.8847158305018359</v>
      </c>
      <c r="BL331" s="27">
        <f t="shared" si="329"/>
        <v>942.76124443864546</v>
      </c>
      <c r="BM331" s="7">
        <f t="shared" si="319"/>
        <v>3.4983130981372748</v>
      </c>
      <c r="BN331" s="27">
        <f t="shared" si="320"/>
        <v>5597.30095701964</v>
      </c>
      <c r="BO331" s="27">
        <f t="shared" si="321"/>
        <v>5317.4359091686574</v>
      </c>
      <c r="BP331" s="7">
        <f t="shared" si="322"/>
        <v>3.4983130981372748</v>
      </c>
      <c r="BQ331" s="27">
        <f t="shared" si="323"/>
        <v>801113.69947343587</v>
      </c>
      <c r="BR331" s="27">
        <f t="shared" si="324"/>
        <v>3397.7779464019141</v>
      </c>
      <c r="BS331" s="27">
        <f t="shared" si="325"/>
        <v>404536.52924312209</v>
      </c>
      <c r="BT331" s="7">
        <f>-SUM(BR$24:BR331)/BR$23</f>
        <v>33.492893915110216</v>
      </c>
      <c r="BU331" s="27">
        <f t="shared" si="281"/>
        <v>0</v>
      </c>
      <c r="BV331" s="27">
        <f t="shared" si="326"/>
        <v>185492.77445109957</v>
      </c>
      <c r="BW331" s="7">
        <f>-SUM(BU$24:BU331)/BU$23</f>
        <v>15.899018028200768</v>
      </c>
      <c r="BX331" s="14"/>
      <c r="BY331" s="3"/>
      <c r="BZ331" s="3"/>
      <c r="CA331" s="3"/>
      <c r="CB331" s="3"/>
      <c r="CC331" s="3"/>
      <c r="CD331" s="3"/>
      <c r="CE331" s="3"/>
      <c r="CF331" s="3"/>
      <c r="CG331" s="3"/>
      <c r="CH331" s="3"/>
      <c r="CI331" s="3"/>
      <c r="CJ331" s="3"/>
      <c r="CK331" s="3"/>
      <c r="CL331" s="3"/>
      <c r="CM331" s="3"/>
      <c r="CN331" s="3"/>
      <c r="CO331" s="3"/>
    </row>
    <row r="332" spans="1:93" x14ac:dyDescent="0.25">
      <c r="A332" s="23">
        <v>309</v>
      </c>
      <c r="B332" s="27">
        <f t="shared" si="267"/>
        <v>976.89671832809768</v>
      </c>
      <c r="C332" s="27">
        <f t="shared" si="268"/>
        <v>137.28880070332991</v>
      </c>
      <c r="D332" s="27">
        <f t="shared" si="269"/>
        <v>839.60791762476788</v>
      </c>
      <c r="E332" s="27">
        <f t="shared" si="282"/>
        <v>46230.838037802452</v>
      </c>
      <c r="F332" s="27">
        <f t="shared" si="283"/>
        <v>182769.16196219751</v>
      </c>
      <c r="G332" s="27">
        <f t="shared" si="264"/>
        <v>758146.69781206467</v>
      </c>
      <c r="H332" s="27">
        <f t="shared" si="284"/>
        <v>0</v>
      </c>
      <c r="I332" s="27">
        <f t="shared" si="270"/>
        <v>143.13684518844579</v>
      </c>
      <c r="J332" s="27">
        <f t="shared" si="271"/>
        <v>429.4105355653374</v>
      </c>
      <c r="K332" s="27">
        <f t="shared" si="272"/>
        <v>257.64632133920242</v>
      </c>
      <c r="L332" s="27">
        <f t="shared" si="273"/>
        <v>114.50947615075663</v>
      </c>
      <c r="M332" s="7">
        <f t="shared" si="274"/>
        <v>1.8885980365278503</v>
      </c>
      <c r="N332" s="27">
        <f t="shared" si="327"/>
        <v>944.70317824374229</v>
      </c>
      <c r="O332" s="7">
        <f t="shared" si="275"/>
        <v>3.5125656587330445</v>
      </c>
      <c r="P332" s="27">
        <f t="shared" si="276"/>
        <v>5620.1050539728712</v>
      </c>
      <c r="Q332" s="27">
        <f t="shared" si="277"/>
        <v>5339.0998012742275</v>
      </c>
      <c r="R332" s="7">
        <f t="shared" si="278"/>
        <v>3.5125656587330445</v>
      </c>
      <c r="S332" s="27">
        <f t="shared" si="265"/>
        <v>804377.53584986716</v>
      </c>
      <c r="T332" s="27">
        <f t="shared" si="279"/>
        <v>3417.4999047023875</v>
      </c>
      <c r="U332" s="27">
        <f t="shared" si="285"/>
        <v>407954.02914782445</v>
      </c>
      <c r="V332" s="7">
        <f>-SUM(T$24:T332)/T$23</f>
        <v>33.767391899423657</v>
      </c>
      <c r="W332" s="27">
        <f t="shared" si="266"/>
        <v>0</v>
      </c>
      <c r="X332" s="27">
        <f t="shared" si="286"/>
        <v>185492.77445109957</v>
      </c>
      <c r="Y332" s="7">
        <f>-SUM(W$24:W332)/W$23</f>
        <v>15.899018028200768</v>
      </c>
      <c r="Z332" s="29"/>
      <c r="AA332" s="27">
        <f t="shared" si="287"/>
        <v>976.89671832809768</v>
      </c>
      <c r="AB332" s="27">
        <f t="shared" si="288"/>
        <v>137.28880070332991</v>
      </c>
      <c r="AC332" s="27">
        <f t="shared" si="289"/>
        <v>839.60791762476788</v>
      </c>
      <c r="AD332" s="27">
        <f t="shared" si="290"/>
        <v>46230.838037802452</v>
      </c>
      <c r="AE332" s="27">
        <f t="shared" si="291"/>
        <v>182769.16196219751</v>
      </c>
      <c r="AF332" s="27">
        <f t="shared" si="292"/>
        <v>758146.69781206467</v>
      </c>
      <c r="AG332" s="27">
        <f t="shared" si="293"/>
        <v>0</v>
      </c>
      <c r="AH332" s="27">
        <f t="shared" si="294"/>
        <v>143.13684518844579</v>
      </c>
      <c r="AI332" s="27">
        <f t="shared" si="295"/>
        <v>429.4105355653374</v>
      </c>
      <c r="AJ332" s="27">
        <f t="shared" si="296"/>
        <v>257.64632133920242</v>
      </c>
      <c r="AK332" s="27">
        <f t="shared" si="297"/>
        <v>114.50947615075663</v>
      </c>
      <c r="AL332" s="7">
        <f t="shared" si="298"/>
        <v>1.8885980365278503</v>
      </c>
      <c r="AM332" s="27">
        <f t="shared" si="328"/>
        <v>944.70317824374229</v>
      </c>
      <c r="AN332" s="7">
        <f t="shared" si="299"/>
        <v>3.5125656587330445</v>
      </c>
      <c r="AO332" s="27">
        <f t="shared" si="300"/>
        <v>5620.1050539728712</v>
      </c>
      <c r="AP332" s="27">
        <f t="shared" si="301"/>
        <v>5339.0998012742275</v>
      </c>
      <c r="AQ332" s="7">
        <f t="shared" si="302"/>
        <v>3.5125656587330445</v>
      </c>
      <c r="AR332" s="27">
        <f t="shared" si="303"/>
        <v>804377.53584986716</v>
      </c>
      <c r="AS332" s="27">
        <f t="shared" si="304"/>
        <v>3417.4999047023875</v>
      </c>
      <c r="AT332" s="27">
        <f t="shared" si="305"/>
        <v>407954.02914782445</v>
      </c>
      <c r="AU332" s="7">
        <f>-SUM(AS$24:AS332)/AS$23</f>
        <v>33.767391899423657</v>
      </c>
      <c r="AV332" s="27">
        <f t="shared" si="280"/>
        <v>0</v>
      </c>
      <c r="AW332" s="27">
        <f t="shared" si="306"/>
        <v>185492.77445109957</v>
      </c>
      <c r="AX332" s="7">
        <f>-SUM(AV$24:AV332)/AV$23</f>
        <v>15.899018028200768</v>
      </c>
      <c r="AY332" s="28"/>
      <c r="AZ332" s="27">
        <f t="shared" si="307"/>
        <v>976.89671832809768</v>
      </c>
      <c r="BA332" s="27">
        <f t="shared" si="308"/>
        <v>137.28880070332991</v>
      </c>
      <c r="BB332" s="27">
        <f t="shared" si="309"/>
        <v>839.60791762476788</v>
      </c>
      <c r="BC332" s="27">
        <f t="shared" si="310"/>
        <v>46230.838037802452</v>
      </c>
      <c r="BD332" s="27">
        <f t="shared" si="311"/>
        <v>182769.16196219751</v>
      </c>
      <c r="BE332" s="27">
        <f t="shared" si="312"/>
        <v>758146.69781206467</v>
      </c>
      <c r="BF332" s="27">
        <f t="shared" si="313"/>
        <v>0</v>
      </c>
      <c r="BG332" s="27">
        <f t="shared" si="314"/>
        <v>143.13684518844579</v>
      </c>
      <c r="BH332" s="27">
        <f t="shared" si="315"/>
        <v>429.4105355653374</v>
      </c>
      <c r="BI332" s="27">
        <f t="shared" si="316"/>
        <v>257.64632133920242</v>
      </c>
      <c r="BJ332" s="27">
        <f t="shared" si="317"/>
        <v>114.50947615075663</v>
      </c>
      <c r="BK332" s="7">
        <f t="shared" si="318"/>
        <v>1.8885980365278503</v>
      </c>
      <c r="BL332" s="27">
        <f t="shared" si="329"/>
        <v>944.70317824374229</v>
      </c>
      <c r="BM332" s="7">
        <f t="shared" si="319"/>
        <v>3.5125656587330445</v>
      </c>
      <c r="BN332" s="27">
        <f t="shared" si="320"/>
        <v>5620.1050539728712</v>
      </c>
      <c r="BO332" s="27">
        <f t="shared" si="321"/>
        <v>5339.0998012742275</v>
      </c>
      <c r="BP332" s="7">
        <f t="shared" si="322"/>
        <v>3.5125656587330445</v>
      </c>
      <c r="BQ332" s="27">
        <f t="shared" si="323"/>
        <v>804377.53584986716</v>
      </c>
      <c r="BR332" s="27">
        <f t="shared" si="324"/>
        <v>3417.4999047023875</v>
      </c>
      <c r="BS332" s="27">
        <f t="shared" si="325"/>
        <v>407954.02914782445</v>
      </c>
      <c r="BT332" s="7">
        <f>-SUM(BR$24:BR332)/BR$23</f>
        <v>33.767391899423657</v>
      </c>
      <c r="BU332" s="27">
        <f t="shared" si="281"/>
        <v>0</v>
      </c>
      <c r="BV332" s="27">
        <f t="shared" si="326"/>
        <v>185492.77445109957</v>
      </c>
      <c r="BW332" s="7">
        <f>-SUM(BU$24:BU332)/BU$23</f>
        <v>15.899018028200768</v>
      </c>
      <c r="BX332" s="14"/>
      <c r="BY332" s="3"/>
      <c r="BZ332" s="3"/>
      <c r="CA332" s="3"/>
      <c r="CB332" s="3"/>
      <c r="CC332" s="3"/>
      <c r="CD332" s="3"/>
      <c r="CE332" s="3"/>
      <c r="CF332" s="3"/>
      <c r="CG332" s="3"/>
      <c r="CH332" s="3"/>
      <c r="CI332" s="3"/>
      <c r="CJ332" s="3"/>
      <c r="CK332" s="3"/>
      <c r="CL332" s="3"/>
      <c r="CM332" s="3"/>
      <c r="CN332" s="3"/>
      <c r="CO332" s="3"/>
    </row>
    <row r="333" spans="1:93" x14ac:dyDescent="0.25">
      <c r="A333" s="23">
        <v>310</v>
      </c>
      <c r="B333" s="27">
        <f t="shared" si="267"/>
        <v>976.89671832809768</v>
      </c>
      <c r="C333" s="27">
        <f t="shared" si="268"/>
        <v>134.83994427692434</v>
      </c>
      <c r="D333" s="27">
        <f t="shared" si="269"/>
        <v>842.05677405117342</v>
      </c>
      <c r="E333" s="27">
        <f t="shared" si="282"/>
        <v>45388.781263751276</v>
      </c>
      <c r="F333" s="27">
        <f t="shared" si="283"/>
        <v>183611.21873624867</v>
      </c>
      <c r="G333" s="27">
        <f t="shared" si="264"/>
        <v>762265.88823595433</v>
      </c>
      <c r="H333" s="27">
        <f t="shared" si="284"/>
        <v>0</v>
      </c>
      <c r="I333" s="27">
        <f t="shared" si="270"/>
        <v>143.43168365371579</v>
      </c>
      <c r="J333" s="27">
        <f t="shared" si="271"/>
        <v>430.29505096114747</v>
      </c>
      <c r="K333" s="27">
        <f t="shared" si="272"/>
        <v>258.17703057668848</v>
      </c>
      <c r="L333" s="27">
        <f t="shared" si="273"/>
        <v>114.74534692297264</v>
      </c>
      <c r="M333" s="7">
        <f t="shared" si="274"/>
        <v>1.8924882392626441</v>
      </c>
      <c r="N333" s="27">
        <f t="shared" si="327"/>
        <v>946.64911211452443</v>
      </c>
      <c r="O333" s="7">
        <f t="shared" si="275"/>
        <v>3.5268762860249154</v>
      </c>
      <c r="P333" s="27">
        <f t="shared" si="276"/>
        <v>5643.0020576398647</v>
      </c>
      <c r="Q333" s="27">
        <f t="shared" si="277"/>
        <v>5360.8519547578708</v>
      </c>
      <c r="R333" s="7">
        <f t="shared" si="278"/>
        <v>3.5268762860249154</v>
      </c>
      <c r="S333" s="27">
        <f t="shared" si="265"/>
        <v>807654.66949970566</v>
      </c>
      <c r="T333" s="27">
        <f t="shared" si="279"/>
        <v>3437.3061243152488</v>
      </c>
      <c r="U333" s="27">
        <f t="shared" si="285"/>
        <v>411391.3352721397</v>
      </c>
      <c r="V333" s="7">
        <f>-SUM(T$24:T333)/T$23</f>
        <v>34.043480744750184</v>
      </c>
      <c r="W333" s="27">
        <f t="shared" si="266"/>
        <v>0</v>
      </c>
      <c r="X333" s="27">
        <f t="shared" si="286"/>
        <v>185492.77445109957</v>
      </c>
      <c r="Y333" s="7">
        <f>-SUM(W$24:W333)/W$23</f>
        <v>15.899018028200768</v>
      </c>
      <c r="Z333" s="29"/>
      <c r="AA333" s="27">
        <f t="shared" si="287"/>
        <v>976.89671832809768</v>
      </c>
      <c r="AB333" s="27">
        <f t="shared" si="288"/>
        <v>134.83994427692434</v>
      </c>
      <c r="AC333" s="27">
        <f t="shared" si="289"/>
        <v>842.05677405117342</v>
      </c>
      <c r="AD333" s="27">
        <f t="shared" si="290"/>
        <v>45388.781263751276</v>
      </c>
      <c r="AE333" s="27">
        <f t="shared" si="291"/>
        <v>183611.21873624867</v>
      </c>
      <c r="AF333" s="27">
        <f t="shared" si="292"/>
        <v>762265.88823595433</v>
      </c>
      <c r="AG333" s="27">
        <f t="shared" si="293"/>
        <v>0</v>
      </c>
      <c r="AH333" s="27">
        <f t="shared" si="294"/>
        <v>143.43168365371579</v>
      </c>
      <c r="AI333" s="27">
        <f t="shared" si="295"/>
        <v>430.29505096114747</v>
      </c>
      <c r="AJ333" s="27">
        <f t="shared" si="296"/>
        <v>258.17703057668848</v>
      </c>
      <c r="AK333" s="27">
        <f t="shared" si="297"/>
        <v>114.74534692297264</v>
      </c>
      <c r="AL333" s="7">
        <f t="shared" si="298"/>
        <v>1.8924882392626441</v>
      </c>
      <c r="AM333" s="27">
        <f t="shared" si="328"/>
        <v>946.64911211452443</v>
      </c>
      <c r="AN333" s="7">
        <f t="shared" si="299"/>
        <v>3.5268762860249154</v>
      </c>
      <c r="AO333" s="27">
        <f t="shared" si="300"/>
        <v>5643.0020576398647</v>
      </c>
      <c r="AP333" s="27">
        <f t="shared" si="301"/>
        <v>5360.8519547578708</v>
      </c>
      <c r="AQ333" s="7">
        <f t="shared" si="302"/>
        <v>3.5268762860249154</v>
      </c>
      <c r="AR333" s="27">
        <f t="shared" si="303"/>
        <v>807654.66949970566</v>
      </c>
      <c r="AS333" s="27">
        <f t="shared" si="304"/>
        <v>3437.3061243152488</v>
      </c>
      <c r="AT333" s="27">
        <f t="shared" si="305"/>
        <v>411391.3352721397</v>
      </c>
      <c r="AU333" s="7">
        <f>-SUM(AS$24:AS333)/AS$23</f>
        <v>34.043480744750184</v>
      </c>
      <c r="AV333" s="27">
        <f t="shared" si="280"/>
        <v>0</v>
      </c>
      <c r="AW333" s="27">
        <f t="shared" si="306"/>
        <v>185492.77445109957</v>
      </c>
      <c r="AX333" s="7">
        <f>-SUM(AV$24:AV333)/AV$23</f>
        <v>15.899018028200768</v>
      </c>
      <c r="AY333" s="28"/>
      <c r="AZ333" s="27">
        <f t="shared" si="307"/>
        <v>976.89671832809768</v>
      </c>
      <c r="BA333" s="27">
        <f t="shared" si="308"/>
        <v>134.83994427692434</v>
      </c>
      <c r="BB333" s="27">
        <f t="shared" si="309"/>
        <v>842.05677405117342</v>
      </c>
      <c r="BC333" s="27">
        <f t="shared" si="310"/>
        <v>45388.781263751276</v>
      </c>
      <c r="BD333" s="27">
        <f t="shared" si="311"/>
        <v>183611.21873624867</v>
      </c>
      <c r="BE333" s="27">
        <f t="shared" si="312"/>
        <v>762265.88823595433</v>
      </c>
      <c r="BF333" s="27">
        <f t="shared" si="313"/>
        <v>0</v>
      </c>
      <c r="BG333" s="27">
        <f t="shared" si="314"/>
        <v>143.43168365371579</v>
      </c>
      <c r="BH333" s="27">
        <f t="shared" si="315"/>
        <v>430.29505096114747</v>
      </c>
      <c r="BI333" s="27">
        <f t="shared" si="316"/>
        <v>258.17703057668848</v>
      </c>
      <c r="BJ333" s="27">
        <f t="shared" si="317"/>
        <v>114.74534692297264</v>
      </c>
      <c r="BK333" s="7">
        <f t="shared" si="318"/>
        <v>1.8924882392626441</v>
      </c>
      <c r="BL333" s="27">
        <f t="shared" si="329"/>
        <v>946.64911211452443</v>
      </c>
      <c r="BM333" s="7">
        <f t="shared" si="319"/>
        <v>3.5268762860249154</v>
      </c>
      <c r="BN333" s="27">
        <f t="shared" si="320"/>
        <v>5643.0020576398647</v>
      </c>
      <c r="BO333" s="27">
        <f t="shared" si="321"/>
        <v>5360.8519547578708</v>
      </c>
      <c r="BP333" s="7">
        <f t="shared" si="322"/>
        <v>3.5268762860249154</v>
      </c>
      <c r="BQ333" s="27">
        <f t="shared" si="323"/>
        <v>807654.66949970566</v>
      </c>
      <c r="BR333" s="27">
        <f t="shared" si="324"/>
        <v>3437.3061243152488</v>
      </c>
      <c r="BS333" s="27">
        <f t="shared" si="325"/>
        <v>411391.3352721397</v>
      </c>
      <c r="BT333" s="7">
        <f>-SUM(BR$24:BR333)/BR$23</f>
        <v>34.043480744750184</v>
      </c>
      <c r="BU333" s="27">
        <f t="shared" si="281"/>
        <v>0</v>
      </c>
      <c r="BV333" s="27">
        <f t="shared" si="326"/>
        <v>185492.77445109957</v>
      </c>
      <c r="BW333" s="7">
        <f>-SUM(BU$24:BU333)/BU$23</f>
        <v>15.899018028200768</v>
      </c>
      <c r="BX333" s="14"/>
      <c r="BY333" s="3"/>
      <c r="BZ333" s="3"/>
      <c r="CA333" s="3"/>
      <c r="CB333" s="3"/>
      <c r="CC333" s="3"/>
      <c r="CD333" s="3"/>
      <c r="CE333" s="3"/>
      <c r="CF333" s="3"/>
      <c r="CG333" s="3"/>
      <c r="CH333" s="3"/>
      <c r="CI333" s="3"/>
      <c r="CJ333" s="3"/>
      <c r="CK333" s="3"/>
      <c r="CL333" s="3"/>
      <c r="CM333" s="3"/>
      <c r="CN333" s="3"/>
      <c r="CO333" s="3"/>
    </row>
    <row r="334" spans="1:93" x14ac:dyDescent="0.25">
      <c r="A334" s="23">
        <v>311</v>
      </c>
      <c r="B334" s="27">
        <f t="shared" si="267"/>
        <v>976.89671832809768</v>
      </c>
      <c r="C334" s="27">
        <f t="shared" si="268"/>
        <v>132.38394535260841</v>
      </c>
      <c r="D334" s="27">
        <f t="shared" si="269"/>
        <v>844.51277297548938</v>
      </c>
      <c r="E334" s="27">
        <f t="shared" si="282"/>
        <v>44544.268490775787</v>
      </c>
      <c r="F334" s="27">
        <f t="shared" si="283"/>
        <v>184455.73150922416</v>
      </c>
      <c r="G334" s="27">
        <f t="shared" si="264"/>
        <v>766400.88610691321</v>
      </c>
      <c r="H334" s="27">
        <f t="shared" si="284"/>
        <v>0</v>
      </c>
      <c r="I334" s="27">
        <f t="shared" si="270"/>
        <v>143.72712943795034</v>
      </c>
      <c r="J334" s="27">
        <f t="shared" si="271"/>
        <v>431.18138831385107</v>
      </c>
      <c r="K334" s="27">
        <f t="shared" si="272"/>
        <v>258.70883298831063</v>
      </c>
      <c r="L334" s="27">
        <f t="shared" si="273"/>
        <v>114.98170355036028</v>
      </c>
      <c r="M334" s="7">
        <f t="shared" si="274"/>
        <v>1.8963864551781282</v>
      </c>
      <c r="N334" s="27">
        <f t="shared" si="327"/>
        <v>948.59905429047228</v>
      </c>
      <c r="O334" s="7">
        <f t="shared" si="275"/>
        <v>3.5412452165837949</v>
      </c>
      <c r="P334" s="27">
        <f t="shared" si="276"/>
        <v>5665.9923465340717</v>
      </c>
      <c r="Q334" s="27">
        <f t="shared" si="277"/>
        <v>5382.6927292073678</v>
      </c>
      <c r="R334" s="7">
        <f t="shared" si="278"/>
        <v>3.5412452165837949</v>
      </c>
      <c r="S334" s="27">
        <f t="shared" si="265"/>
        <v>810945.15459768905</v>
      </c>
      <c r="T334" s="27">
        <f t="shared" si="279"/>
        <v>3457.1969565887985</v>
      </c>
      <c r="U334" s="27">
        <f t="shared" si="285"/>
        <v>414848.53222872847</v>
      </c>
      <c r="V334" s="7">
        <f>-SUM(T$24:T334)/T$23</f>
        <v>34.321167247287434</v>
      </c>
      <c r="W334" s="27">
        <f t="shared" si="266"/>
        <v>0</v>
      </c>
      <c r="X334" s="27">
        <f t="shared" si="286"/>
        <v>185492.77445109957</v>
      </c>
      <c r="Y334" s="7">
        <f>-SUM(W$24:W334)/W$23</f>
        <v>15.899018028200768</v>
      </c>
      <c r="Z334" s="29"/>
      <c r="AA334" s="27">
        <f t="shared" si="287"/>
        <v>976.89671832809768</v>
      </c>
      <c r="AB334" s="27">
        <f t="shared" si="288"/>
        <v>132.38394535260841</v>
      </c>
      <c r="AC334" s="27">
        <f t="shared" si="289"/>
        <v>844.51277297548938</v>
      </c>
      <c r="AD334" s="27">
        <f t="shared" si="290"/>
        <v>44544.268490775787</v>
      </c>
      <c r="AE334" s="27">
        <f t="shared" si="291"/>
        <v>184455.73150922416</v>
      </c>
      <c r="AF334" s="27">
        <f t="shared" si="292"/>
        <v>766400.88610691321</v>
      </c>
      <c r="AG334" s="27">
        <f t="shared" si="293"/>
        <v>0</v>
      </c>
      <c r="AH334" s="27">
        <f t="shared" si="294"/>
        <v>143.72712943795034</v>
      </c>
      <c r="AI334" s="27">
        <f t="shared" si="295"/>
        <v>431.18138831385107</v>
      </c>
      <c r="AJ334" s="27">
        <f t="shared" si="296"/>
        <v>258.70883298831063</v>
      </c>
      <c r="AK334" s="27">
        <f t="shared" si="297"/>
        <v>114.98170355036028</v>
      </c>
      <c r="AL334" s="7">
        <f t="shared" si="298"/>
        <v>1.8963864551781282</v>
      </c>
      <c r="AM334" s="27">
        <f t="shared" si="328"/>
        <v>948.59905429047228</v>
      </c>
      <c r="AN334" s="7">
        <f t="shared" si="299"/>
        <v>3.5412452165837949</v>
      </c>
      <c r="AO334" s="27">
        <f t="shared" si="300"/>
        <v>5665.9923465340717</v>
      </c>
      <c r="AP334" s="27">
        <f t="shared" si="301"/>
        <v>5382.6927292073678</v>
      </c>
      <c r="AQ334" s="7">
        <f t="shared" si="302"/>
        <v>3.5412452165837949</v>
      </c>
      <c r="AR334" s="27">
        <f t="shared" si="303"/>
        <v>810945.15459768905</v>
      </c>
      <c r="AS334" s="27">
        <f t="shared" si="304"/>
        <v>3457.1969565887985</v>
      </c>
      <c r="AT334" s="27">
        <f t="shared" si="305"/>
        <v>414848.53222872847</v>
      </c>
      <c r="AU334" s="7">
        <f>-SUM(AS$24:AS334)/AS$23</f>
        <v>34.321167247287434</v>
      </c>
      <c r="AV334" s="27">
        <f t="shared" si="280"/>
        <v>0</v>
      </c>
      <c r="AW334" s="27">
        <f t="shared" si="306"/>
        <v>185492.77445109957</v>
      </c>
      <c r="AX334" s="7">
        <f>-SUM(AV$24:AV334)/AV$23</f>
        <v>15.899018028200768</v>
      </c>
      <c r="AY334" s="28"/>
      <c r="AZ334" s="27">
        <f t="shared" si="307"/>
        <v>976.89671832809768</v>
      </c>
      <c r="BA334" s="27">
        <f t="shared" si="308"/>
        <v>132.38394535260841</v>
      </c>
      <c r="BB334" s="27">
        <f t="shared" si="309"/>
        <v>844.51277297548938</v>
      </c>
      <c r="BC334" s="27">
        <f t="shared" si="310"/>
        <v>44544.268490775787</v>
      </c>
      <c r="BD334" s="27">
        <f t="shared" si="311"/>
        <v>184455.73150922416</v>
      </c>
      <c r="BE334" s="27">
        <f t="shared" si="312"/>
        <v>766400.88610691321</v>
      </c>
      <c r="BF334" s="27">
        <f t="shared" si="313"/>
        <v>0</v>
      </c>
      <c r="BG334" s="27">
        <f t="shared" si="314"/>
        <v>143.72712943795034</v>
      </c>
      <c r="BH334" s="27">
        <f t="shared" si="315"/>
        <v>431.18138831385107</v>
      </c>
      <c r="BI334" s="27">
        <f t="shared" si="316"/>
        <v>258.70883298831063</v>
      </c>
      <c r="BJ334" s="27">
        <f t="shared" si="317"/>
        <v>114.98170355036028</v>
      </c>
      <c r="BK334" s="7">
        <f t="shared" si="318"/>
        <v>1.8963864551781282</v>
      </c>
      <c r="BL334" s="27">
        <f t="shared" si="329"/>
        <v>948.59905429047228</v>
      </c>
      <c r="BM334" s="7">
        <f t="shared" si="319"/>
        <v>3.5412452165837949</v>
      </c>
      <c r="BN334" s="27">
        <f t="shared" si="320"/>
        <v>5665.9923465340717</v>
      </c>
      <c r="BO334" s="27">
        <f t="shared" si="321"/>
        <v>5382.6927292073678</v>
      </c>
      <c r="BP334" s="7">
        <f t="shared" si="322"/>
        <v>3.5412452165837949</v>
      </c>
      <c r="BQ334" s="27">
        <f t="shared" si="323"/>
        <v>810945.15459768905</v>
      </c>
      <c r="BR334" s="27">
        <f t="shared" si="324"/>
        <v>3457.1969565887985</v>
      </c>
      <c r="BS334" s="27">
        <f t="shared" si="325"/>
        <v>414848.53222872847</v>
      </c>
      <c r="BT334" s="7">
        <f>-SUM(BR$24:BR334)/BR$23</f>
        <v>34.321167247287434</v>
      </c>
      <c r="BU334" s="27">
        <f t="shared" si="281"/>
        <v>0</v>
      </c>
      <c r="BV334" s="27">
        <f t="shared" si="326"/>
        <v>185492.77445109957</v>
      </c>
      <c r="BW334" s="7">
        <f>-SUM(BU$24:BU334)/BU$23</f>
        <v>15.899018028200768</v>
      </c>
      <c r="BX334" s="14"/>
      <c r="BY334" s="3"/>
      <c r="BZ334" s="3"/>
      <c r="CA334" s="3"/>
      <c r="CB334" s="3"/>
      <c r="CC334" s="3"/>
      <c r="CD334" s="3"/>
      <c r="CE334" s="3"/>
      <c r="CF334" s="3"/>
      <c r="CG334" s="3"/>
      <c r="CH334" s="3"/>
      <c r="CI334" s="3"/>
      <c r="CJ334" s="3"/>
      <c r="CK334" s="3"/>
      <c r="CL334" s="3"/>
      <c r="CM334" s="3"/>
      <c r="CN334" s="3"/>
      <c r="CO334" s="3"/>
    </row>
    <row r="335" spans="1:93" x14ac:dyDescent="0.25">
      <c r="A335" s="23">
        <v>312</v>
      </c>
      <c r="B335" s="27">
        <f t="shared" si="267"/>
        <v>976.89671832809768</v>
      </c>
      <c r="C335" s="27">
        <f t="shared" si="268"/>
        <v>129.92078309809659</v>
      </c>
      <c r="D335" s="27">
        <f t="shared" si="269"/>
        <v>846.97593523000114</v>
      </c>
      <c r="E335" s="27">
        <f t="shared" si="282"/>
        <v>43697.292555545784</v>
      </c>
      <c r="F335" s="27">
        <f t="shared" si="283"/>
        <v>185302.70744445416</v>
      </c>
      <c r="G335" s="27">
        <f t="shared" si="264"/>
        <v>770551.752983724</v>
      </c>
      <c r="H335" s="27">
        <f t="shared" si="284"/>
        <v>0</v>
      </c>
      <c r="I335" s="27">
        <f t="shared" si="270"/>
        <v>144.02318379212701</v>
      </c>
      <c r="J335" s="27">
        <f t="shared" si="271"/>
        <v>432.06955137638113</v>
      </c>
      <c r="K335" s="27">
        <f t="shared" si="272"/>
        <v>259.24173082582865</v>
      </c>
      <c r="L335" s="27">
        <f t="shared" si="273"/>
        <v>115.21854703370163</v>
      </c>
      <c r="M335" s="7">
        <f t="shared" si="274"/>
        <v>1.9002927007801427</v>
      </c>
      <c r="N335" s="27">
        <f t="shared" si="327"/>
        <v>950.55301302803844</v>
      </c>
      <c r="O335" s="7">
        <f t="shared" si="275"/>
        <v>3.5556726879444098</v>
      </c>
      <c r="P335" s="27">
        <f t="shared" si="276"/>
        <v>5689.0763007110554</v>
      </c>
      <c r="Q335" s="27">
        <f t="shared" si="277"/>
        <v>5404.6224856755025</v>
      </c>
      <c r="R335" s="7">
        <f t="shared" si="278"/>
        <v>3.5556726879444098</v>
      </c>
      <c r="S335" s="27">
        <f t="shared" si="265"/>
        <v>814249.04553926981</v>
      </c>
      <c r="T335" s="27">
        <f t="shared" si="279"/>
        <v>3477.1727543193665</v>
      </c>
      <c r="U335" s="27">
        <f t="shared" si="285"/>
        <v>418325.70498304785</v>
      </c>
      <c r="V335" s="7">
        <f>-SUM(T$24:T335)/T$23</f>
        <v>34.600458231570116</v>
      </c>
      <c r="W335" s="27">
        <f t="shared" si="266"/>
        <v>0</v>
      </c>
      <c r="X335" s="27">
        <f t="shared" si="286"/>
        <v>185492.77445109957</v>
      </c>
      <c r="Y335" s="7">
        <f>-SUM(W$24:W335)/W$23</f>
        <v>15.899018028200768</v>
      </c>
      <c r="Z335" s="29"/>
      <c r="AA335" s="27">
        <f t="shared" si="287"/>
        <v>976.89671832809768</v>
      </c>
      <c r="AB335" s="27">
        <f t="shared" si="288"/>
        <v>129.92078309809659</v>
      </c>
      <c r="AC335" s="27">
        <f t="shared" si="289"/>
        <v>846.97593523000114</v>
      </c>
      <c r="AD335" s="27">
        <f t="shared" si="290"/>
        <v>43697.292555545784</v>
      </c>
      <c r="AE335" s="27">
        <f t="shared" si="291"/>
        <v>185302.70744445416</v>
      </c>
      <c r="AF335" s="27">
        <f t="shared" si="292"/>
        <v>770551.752983724</v>
      </c>
      <c r="AG335" s="27">
        <f t="shared" si="293"/>
        <v>0</v>
      </c>
      <c r="AH335" s="27">
        <f t="shared" si="294"/>
        <v>144.02318379212701</v>
      </c>
      <c r="AI335" s="27">
        <f t="shared" si="295"/>
        <v>432.06955137638113</v>
      </c>
      <c r="AJ335" s="27">
        <f t="shared" si="296"/>
        <v>259.24173082582865</v>
      </c>
      <c r="AK335" s="27">
        <f t="shared" si="297"/>
        <v>115.21854703370163</v>
      </c>
      <c r="AL335" s="7">
        <f t="shared" si="298"/>
        <v>1.9002927007801427</v>
      </c>
      <c r="AM335" s="27">
        <f t="shared" si="328"/>
        <v>950.55301302803844</v>
      </c>
      <c r="AN335" s="7">
        <f t="shared" si="299"/>
        <v>3.5556726879444098</v>
      </c>
      <c r="AO335" s="27">
        <f t="shared" si="300"/>
        <v>5689.0763007110554</v>
      </c>
      <c r="AP335" s="27">
        <f t="shared" si="301"/>
        <v>5404.6224856755025</v>
      </c>
      <c r="AQ335" s="7">
        <f t="shared" si="302"/>
        <v>3.5556726879444098</v>
      </c>
      <c r="AR335" s="27">
        <f t="shared" si="303"/>
        <v>814249.04553926981</v>
      </c>
      <c r="AS335" s="27">
        <f t="shared" si="304"/>
        <v>3477.1727543193665</v>
      </c>
      <c r="AT335" s="27">
        <f t="shared" si="305"/>
        <v>418325.70498304785</v>
      </c>
      <c r="AU335" s="7">
        <f>-SUM(AS$24:AS335)/AS$23</f>
        <v>34.600458231570116</v>
      </c>
      <c r="AV335" s="27">
        <f t="shared" si="280"/>
        <v>0</v>
      </c>
      <c r="AW335" s="27">
        <f t="shared" si="306"/>
        <v>185492.77445109957</v>
      </c>
      <c r="AX335" s="7">
        <f>-SUM(AV$24:AV335)/AV$23</f>
        <v>15.899018028200768</v>
      </c>
      <c r="AY335" s="28"/>
      <c r="AZ335" s="27">
        <f t="shared" si="307"/>
        <v>976.89671832809768</v>
      </c>
      <c r="BA335" s="27">
        <f t="shared" si="308"/>
        <v>129.92078309809659</v>
      </c>
      <c r="BB335" s="27">
        <f t="shared" si="309"/>
        <v>846.97593523000114</v>
      </c>
      <c r="BC335" s="27">
        <f t="shared" si="310"/>
        <v>43697.292555545784</v>
      </c>
      <c r="BD335" s="27">
        <f t="shared" si="311"/>
        <v>185302.70744445416</v>
      </c>
      <c r="BE335" s="27">
        <f t="shared" si="312"/>
        <v>770551.752983724</v>
      </c>
      <c r="BF335" s="27">
        <f t="shared" si="313"/>
        <v>0</v>
      </c>
      <c r="BG335" s="27">
        <f t="shared" si="314"/>
        <v>144.02318379212701</v>
      </c>
      <c r="BH335" s="27">
        <f t="shared" si="315"/>
        <v>432.06955137638113</v>
      </c>
      <c r="BI335" s="27">
        <f t="shared" si="316"/>
        <v>259.24173082582865</v>
      </c>
      <c r="BJ335" s="27">
        <f t="shared" si="317"/>
        <v>115.21854703370163</v>
      </c>
      <c r="BK335" s="7">
        <f t="shared" si="318"/>
        <v>1.9002927007801427</v>
      </c>
      <c r="BL335" s="27">
        <f t="shared" si="329"/>
        <v>950.55301302803844</v>
      </c>
      <c r="BM335" s="7">
        <f t="shared" si="319"/>
        <v>3.5556726879444098</v>
      </c>
      <c r="BN335" s="27">
        <f t="shared" si="320"/>
        <v>5689.0763007110554</v>
      </c>
      <c r="BO335" s="27">
        <f t="shared" si="321"/>
        <v>5404.6224856755025</v>
      </c>
      <c r="BP335" s="7">
        <f t="shared" si="322"/>
        <v>3.5556726879444098</v>
      </c>
      <c r="BQ335" s="27">
        <f t="shared" si="323"/>
        <v>814249.04553926981</v>
      </c>
      <c r="BR335" s="27">
        <f t="shared" si="324"/>
        <v>3477.1727543193665</v>
      </c>
      <c r="BS335" s="27">
        <f t="shared" si="325"/>
        <v>418325.70498304785</v>
      </c>
      <c r="BT335" s="7">
        <f>-SUM(BR$24:BR335)/BR$23</f>
        <v>34.600458231570116</v>
      </c>
      <c r="BU335" s="27">
        <f t="shared" si="281"/>
        <v>0</v>
      </c>
      <c r="BV335" s="27">
        <f t="shared" si="326"/>
        <v>185492.77445109957</v>
      </c>
      <c r="BW335" s="7">
        <f>-SUM(BU$24:BU335)/BU$23</f>
        <v>15.899018028200768</v>
      </c>
      <c r="BX335" s="14"/>
      <c r="BY335" s="3"/>
      <c r="BZ335" s="3"/>
      <c r="CA335" s="3"/>
      <c r="CB335" s="3"/>
      <c r="CC335" s="3"/>
      <c r="CD335" s="3"/>
      <c r="CE335" s="3"/>
      <c r="CF335" s="3"/>
      <c r="CG335" s="3"/>
      <c r="CH335" s="3"/>
      <c r="CI335" s="3"/>
      <c r="CJ335" s="3"/>
      <c r="CK335" s="3"/>
      <c r="CL335" s="3"/>
      <c r="CM335" s="3"/>
      <c r="CN335" s="3"/>
      <c r="CO335" s="3"/>
    </row>
    <row r="336" spans="1:93" x14ac:dyDescent="0.25">
      <c r="A336" s="23">
        <v>313</v>
      </c>
      <c r="B336" s="27">
        <f t="shared" si="267"/>
        <v>976.89671832809768</v>
      </c>
      <c r="C336" s="27">
        <f t="shared" si="268"/>
        <v>127.45043662034239</v>
      </c>
      <c r="D336" s="27">
        <f t="shared" si="269"/>
        <v>849.44628170775525</v>
      </c>
      <c r="E336" s="27">
        <f t="shared" si="282"/>
        <v>42847.846273838026</v>
      </c>
      <c r="F336" s="27">
        <f t="shared" si="283"/>
        <v>186152.15372616192</v>
      </c>
      <c r="G336" s="27">
        <f t="shared" si="264"/>
        <v>774718.55066767638</v>
      </c>
      <c r="H336" s="27">
        <f t="shared" si="284"/>
        <v>0</v>
      </c>
      <c r="I336" s="27">
        <f t="shared" si="270"/>
        <v>144.31984796980026</v>
      </c>
      <c r="J336" s="27">
        <f t="shared" si="271"/>
        <v>432.95954390940085</v>
      </c>
      <c r="K336" s="27">
        <f t="shared" si="272"/>
        <v>259.77572634564052</v>
      </c>
      <c r="L336" s="27">
        <f t="shared" si="273"/>
        <v>115.45587837584021</v>
      </c>
      <c r="M336" s="7">
        <f t="shared" si="274"/>
        <v>1.904206992608527</v>
      </c>
      <c r="N336" s="27">
        <f t="shared" si="327"/>
        <v>952.51099660068189</v>
      </c>
      <c r="O336" s="7">
        <f t="shared" si="275"/>
        <v>3.5701589386092332</v>
      </c>
      <c r="P336" s="27">
        <f t="shared" si="276"/>
        <v>5712.254301774773</v>
      </c>
      <c r="Q336" s="27">
        <f t="shared" si="277"/>
        <v>5426.6415866860343</v>
      </c>
      <c r="R336" s="7">
        <f t="shared" si="278"/>
        <v>3.5701589386092332</v>
      </c>
      <c r="S336" s="27">
        <f t="shared" si="265"/>
        <v>817566.39694151445</v>
      </c>
      <c r="T336" s="27">
        <f t="shared" si="279"/>
        <v>3497.2338717572547</v>
      </c>
      <c r="U336" s="27">
        <f t="shared" si="285"/>
        <v>421822.93885480508</v>
      </c>
      <c r="V336" s="7">
        <f>-SUM(T$24:T336)/T$23</f>
        <v>34.881360550586763</v>
      </c>
      <c r="W336" s="27">
        <f t="shared" si="266"/>
        <v>0</v>
      </c>
      <c r="X336" s="27">
        <f t="shared" si="286"/>
        <v>185492.77445109957</v>
      </c>
      <c r="Y336" s="7">
        <f>-SUM(W$24:W336)/W$23</f>
        <v>15.899018028200768</v>
      </c>
      <c r="Z336" s="29"/>
      <c r="AA336" s="27">
        <f t="shared" si="287"/>
        <v>976.89671832809768</v>
      </c>
      <c r="AB336" s="27">
        <f t="shared" si="288"/>
        <v>127.45043662034239</v>
      </c>
      <c r="AC336" s="27">
        <f t="shared" si="289"/>
        <v>849.44628170775525</v>
      </c>
      <c r="AD336" s="27">
        <f t="shared" si="290"/>
        <v>42847.846273838026</v>
      </c>
      <c r="AE336" s="27">
        <f t="shared" si="291"/>
        <v>186152.15372616192</v>
      </c>
      <c r="AF336" s="27">
        <f t="shared" si="292"/>
        <v>774718.55066767638</v>
      </c>
      <c r="AG336" s="27">
        <f t="shared" si="293"/>
        <v>0</v>
      </c>
      <c r="AH336" s="27">
        <f t="shared" si="294"/>
        <v>144.31984796980026</v>
      </c>
      <c r="AI336" s="27">
        <f t="shared" si="295"/>
        <v>432.95954390940085</v>
      </c>
      <c r="AJ336" s="27">
        <f t="shared" si="296"/>
        <v>259.77572634564052</v>
      </c>
      <c r="AK336" s="27">
        <f t="shared" si="297"/>
        <v>115.45587837584021</v>
      </c>
      <c r="AL336" s="7">
        <f t="shared" si="298"/>
        <v>1.904206992608527</v>
      </c>
      <c r="AM336" s="27">
        <f t="shared" si="328"/>
        <v>952.51099660068189</v>
      </c>
      <c r="AN336" s="7">
        <f t="shared" si="299"/>
        <v>3.5701589386092332</v>
      </c>
      <c r="AO336" s="27">
        <f t="shared" si="300"/>
        <v>5712.254301774773</v>
      </c>
      <c r="AP336" s="27">
        <f t="shared" si="301"/>
        <v>5426.6415866860343</v>
      </c>
      <c r="AQ336" s="7">
        <f t="shared" si="302"/>
        <v>3.5701589386092332</v>
      </c>
      <c r="AR336" s="27">
        <f t="shared" si="303"/>
        <v>817566.39694151445</v>
      </c>
      <c r="AS336" s="27">
        <f t="shared" si="304"/>
        <v>3497.2338717572547</v>
      </c>
      <c r="AT336" s="27">
        <f t="shared" si="305"/>
        <v>421822.93885480508</v>
      </c>
      <c r="AU336" s="7">
        <f>-SUM(AS$24:AS336)/AS$23</f>
        <v>34.881360550586763</v>
      </c>
      <c r="AV336" s="27">
        <f t="shared" si="280"/>
        <v>0</v>
      </c>
      <c r="AW336" s="27">
        <f t="shared" si="306"/>
        <v>185492.77445109957</v>
      </c>
      <c r="AX336" s="7">
        <f>-SUM(AV$24:AV336)/AV$23</f>
        <v>15.899018028200768</v>
      </c>
      <c r="AY336" s="28"/>
      <c r="AZ336" s="27">
        <f t="shared" si="307"/>
        <v>976.89671832809768</v>
      </c>
      <c r="BA336" s="27">
        <f t="shared" si="308"/>
        <v>127.45043662034239</v>
      </c>
      <c r="BB336" s="27">
        <f t="shared" si="309"/>
        <v>849.44628170775525</v>
      </c>
      <c r="BC336" s="27">
        <f t="shared" si="310"/>
        <v>42847.846273838026</v>
      </c>
      <c r="BD336" s="27">
        <f t="shared" si="311"/>
        <v>186152.15372616192</v>
      </c>
      <c r="BE336" s="27">
        <f t="shared" si="312"/>
        <v>774718.55066767638</v>
      </c>
      <c r="BF336" s="27">
        <f t="shared" si="313"/>
        <v>0</v>
      </c>
      <c r="BG336" s="27">
        <f t="shared" si="314"/>
        <v>144.31984796980026</v>
      </c>
      <c r="BH336" s="27">
        <f t="shared" si="315"/>
        <v>432.95954390940085</v>
      </c>
      <c r="BI336" s="27">
        <f t="shared" si="316"/>
        <v>259.77572634564052</v>
      </c>
      <c r="BJ336" s="27">
        <f t="shared" si="317"/>
        <v>115.45587837584021</v>
      </c>
      <c r="BK336" s="7">
        <f t="shared" si="318"/>
        <v>1.904206992608527</v>
      </c>
      <c r="BL336" s="27">
        <f t="shared" si="329"/>
        <v>952.51099660068189</v>
      </c>
      <c r="BM336" s="7">
        <f t="shared" si="319"/>
        <v>3.5701589386092332</v>
      </c>
      <c r="BN336" s="27">
        <f t="shared" si="320"/>
        <v>5712.254301774773</v>
      </c>
      <c r="BO336" s="27">
        <f t="shared" si="321"/>
        <v>5426.6415866860343</v>
      </c>
      <c r="BP336" s="7">
        <f t="shared" si="322"/>
        <v>3.5701589386092332</v>
      </c>
      <c r="BQ336" s="27">
        <f t="shared" si="323"/>
        <v>817566.39694151445</v>
      </c>
      <c r="BR336" s="27">
        <f t="shared" si="324"/>
        <v>3497.2338717572547</v>
      </c>
      <c r="BS336" s="27">
        <f t="shared" si="325"/>
        <v>421822.93885480508</v>
      </c>
      <c r="BT336" s="7">
        <f>-SUM(BR$24:BR336)/BR$23</f>
        <v>34.881360550586763</v>
      </c>
      <c r="BU336" s="27">
        <f t="shared" si="281"/>
        <v>0</v>
      </c>
      <c r="BV336" s="27">
        <f t="shared" si="326"/>
        <v>185492.77445109957</v>
      </c>
      <c r="BW336" s="7">
        <f>-SUM(BU$24:BU336)/BU$23</f>
        <v>15.899018028200768</v>
      </c>
      <c r="BX336" s="14"/>
      <c r="BY336" s="3"/>
      <c r="BZ336" s="3"/>
      <c r="CA336" s="3"/>
      <c r="CB336" s="3"/>
      <c r="CC336" s="3"/>
      <c r="CD336" s="3"/>
      <c r="CE336" s="3"/>
      <c r="CF336" s="3"/>
      <c r="CG336" s="3"/>
      <c r="CH336" s="3"/>
      <c r="CI336" s="3"/>
      <c r="CJ336" s="3"/>
      <c r="CK336" s="3"/>
      <c r="CL336" s="3"/>
      <c r="CM336" s="3"/>
      <c r="CN336" s="3"/>
      <c r="CO336" s="3"/>
    </row>
    <row r="337" spans="1:93" x14ac:dyDescent="0.25">
      <c r="A337" s="23">
        <v>314</v>
      </c>
      <c r="B337" s="27">
        <f t="shared" si="267"/>
        <v>976.89671832809768</v>
      </c>
      <c r="C337" s="27">
        <f t="shared" si="268"/>
        <v>124.97288496536144</v>
      </c>
      <c r="D337" s="27">
        <f t="shared" si="269"/>
        <v>851.92383336273633</v>
      </c>
      <c r="E337" s="27">
        <f t="shared" si="282"/>
        <v>41995.922440475289</v>
      </c>
      <c r="F337" s="27">
        <f t="shared" si="283"/>
        <v>187004.07755952465</v>
      </c>
      <c r="G337" s="27">
        <f t="shared" si="264"/>
        <v>778901.3412035302</v>
      </c>
      <c r="H337" s="27">
        <f t="shared" si="284"/>
        <v>0</v>
      </c>
      <c r="I337" s="27">
        <f t="shared" si="270"/>
        <v>144.61712322710667</v>
      </c>
      <c r="J337" s="27">
        <f t="shared" si="271"/>
        <v>433.85136968132002</v>
      </c>
      <c r="K337" s="27">
        <f t="shared" si="272"/>
        <v>260.31082180879201</v>
      </c>
      <c r="L337" s="27">
        <f t="shared" si="273"/>
        <v>115.69369858168533</v>
      </c>
      <c r="M337" s="7">
        <f t="shared" si="274"/>
        <v>1.9081293472371903</v>
      </c>
      <c r="N337" s="27">
        <f t="shared" si="327"/>
        <v>954.47301329890411</v>
      </c>
      <c r="O337" s="7">
        <f t="shared" si="275"/>
        <v>3.5847042080524258</v>
      </c>
      <c r="P337" s="27">
        <f t="shared" si="276"/>
        <v>5735.5267328838818</v>
      </c>
      <c r="Q337" s="27">
        <f t="shared" si="277"/>
        <v>5448.7503962396877</v>
      </c>
      <c r="R337" s="7">
        <f t="shared" si="278"/>
        <v>3.5847042080524258</v>
      </c>
      <c r="S337" s="27">
        <f t="shared" si="265"/>
        <v>820897.26364400552</v>
      </c>
      <c r="T337" s="27">
        <f t="shared" si="279"/>
        <v>3517.3806646126859</v>
      </c>
      <c r="U337" s="27">
        <f t="shared" si="285"/>
        <v>425340.31951941777</v>
      </c>
      <c r="V337" s="7">
        <f>-SUM(T$24:T337)/T$23</f>
        <v>35.163881085897017</v>
      </c>
      <c r="W337" s="27">
        <f t="shared" si="266"/>
        <v>0</v>
      </c>
      <c r="X337" s="27">
        <f t="shared" si="286"/>
        <v>185492.77445109957</v>
      </c>
      <c r="Y337" s="7">
        <f>-SUM(W$24:W337)/W$23</f>
        <v>15.899018028200768</v>
      </c>
      <c r="Z337" s="29"/>
      <c r="AA337" s="27">
        <f t="shared" si="287"/>
        <v>976.89671832809768</v>
      </c>
      <c r="AB337" s="27">
        <f t="shared" si="288"/>
        <v>124.97288496536144</v>
      </c>
      <c r="AC337" s="27">
        <f t="shared" si="289"/>
        <v>851.92383336273633</v>
      </c>
      <c r="AD337" s="27">
        <f t="shared" si="290"/>
        <v>41995.922440475289</v>
      </c>
      <c r="AE337" s="27">
        <f t="shared" si="291"/>
        <v>187004.07755952465</v>
      </c>
      <c r="AF337" s="27">
        <f t="shared" si="292"/>
        <v>778901.3412035302</v>
      </c>
      <c r="AG337" s="27">
        <f t="shared" si="293"/>
        <v>0</v>
      </c>
      <c r="AH337" s="27">
        <f t="shared" si="294"/>
        <v>144.61712322710667</v>
      </c>
      <c r="AI337" s="27">
        <f t="shared" si="295"/>
        <v>433.85136968132002</v>
      </c>
      <c r="AJ337" s="27">
        <f t="shared" si="296"/>
        <v>260.31082180879201</v>
      </c>
      <c r="AK337" s="27">
        <f t="shared" si="297"/>
        <v>115.69369858168533</v>
      </c>
      <c r="AL337" s="7">
        <f t="shared" si="298"/>
        <v>1.9081293472371903</v>
      </c>
      <c r="AM337" s="27">
        <f t="shared" si="328"/>
        <v>954.47301329890411</v>
      </c>
      <c r="AN337" s="7">
        <f t="shared" si="299"/>
        <v>3.5847042080524258</v>
      </c>
      <c r="AO337" s="27">
        <f t="shared" si="300"/>
        <v>5735.5267328838818</v>
      </c>
      <c r="AP337" s="27">
        <f t="shared" si="301"/>
        <v>5448.7503962396877</v>
      </c>
      <c r="AQ337" s="7">
        <f t="shared" si="302"/>
        <v>3.5847042080524258</v>
      </c>
      <c r="AR337" s="27">
        <f t="shared" si="303"/>
        <v>820897.26364400552</v>
      </c>
      <c r="AS337" s="27">
        <f t="shared" si="304"/>
        <v>3517.3806646126859</v>
      </c>
      <c r="AT337" s="27">
        <f t="shared" si="305"/>
        <v>425340.31951941777</v>
      </c>
      <c r="AU337" s="7">
        <f>-SUM(AS$24:AS337)/AS$23</f>
        <v>35.163881085897017</v>
      </c>
      <c r="AV337" s="27">
        <f t="shared" si="280"/>
        <v>0</v>
      </c>
      <c r="AW337" s="27">
        <f t="shared" si="306"/>
        <v>185492.77445109957</v>
      </c>
      <c r="AX337" s="7">
        <f>-SUM(AV$24:AV337)/AV$23</f>
        <v>15.899018028200768</v>
      </c>
      <c r="AY337" s="28"/>
      <c r="AZ337" s="27">
        <f t="shared" si="307"/>
        <v>976.89671832809768</v>
      </c>
      <c r="BA337" s="27">
        <f t="shared" si="308"/>
        <v>124.97288496536144</v>
      </c>
      <c r="BB337" s="27">
        <f t="shared" si="309"/>
        <v>851.92383336273633</v>
      </c>
      <c r="BC337" s="27">
        <f t="shared" si="310"/>
        <v>41995.922440475289</v>
      </c>
      <c r="BD337" s="27">
        <f t="shared" si="311"/>
        <v>187004.07755952465</v>
      </c>
      <c r="BE337" s="27">
        <f t="shared" si="312"/>
        <v>778901.3412035302</v>
      </c>
      <c r="BF337" s="27">
        <f t="shared" si="313"/>
        <v>0</v>
      </c>
      <c r="BG337" s="27">
        <f t="shared" si="314"/>
        <v>144.61712322710667</v>
      </c>
      <c r="BH337" s="27">
        <f t="shared" si="315"/>
        <v>433.85136968132002</v>
      </c>
      <c r="BI337" s="27">
        <f t="shared" si="316"/>
        <v>260.31082180879201</v>
      </c>
      <c r="BJ337" s="27">
        <f t="shared" si="317"/>
        <v>115.69369858168533</v>
      </c>
      <c r="BK337" s="7">
        <f t="shared" si="318"/>
        <v>1.9081293472371903</v>
      </c>
      <c r="BL337" s="27">
        <f t="shared" si="329"/>
        <v>954.47301329890411</v>
      </c>
      <c r="BM337" s="7">
        <f t="shared" si="319"/>
        <v>3.5847042080524258</v>
      </c>
      <c r="BN337" s="27">
        <f t="shared" si="320"/>
        <v>5735.5267328838818</v>
      </c>
      <c r="BO337" s="27">
        <f t="shared" si="321"/>
        <v>5448.7503962396877</v>
      </c>
      <c r="BP337" s="7">
        <f t="shared" si="322"/>
        <v>3.5847042080524258</v>
      </c>
      <c r="BQ337" s="27">
        <f t="shared" si="323"/>
        <v>820897.26364400552</v>
      </c>
      <c r="BR337" s="27">
        <f t="shared" si="324"/>
        <v>3517.3806646126859</v>
      </c>
      <c r="BS337" s="27">
        <f t="shared" si="325"/>
        <v>425340.31951941777</v>
      </c>
      <c r="BT337" s="7">
        <f>-SUM(BR$24:BR337)/BR$23</f>
        <v>35.163881085897017</v>
      </c>
      <c r="BU337" s="27">
        <f t="shared" si="281"/>
        <v>0</v>
      </c>
      <c r="BV337" s="27">
        <f t="shared" si="326"/>
        <v>185492.77445109957</v>
      </c>
      <c r="BW337" s="7">
        <f>-SUM(BU$24:BU337)/BU$23</f>
        <v>15.899018028200768</v>
      </c>
      <c r="BX337" s="14"/>
      <c r="BY337" s="3"/>
      <c r="BZ337" s="3"/>
      <c r="CA337" s="3"/>
      <c r="CB337" s="3"/>
      <c r="CC337" s="3"/>
      <c r="CD337" s="3"/>
      <c r="CE337" s="3"/>
      <c r="CF337" s="3"/>
      <c r="CG337" s="3"/>
      <c r="CH337" s="3"/>
      <c r="CI337" s="3"/>
      <c r="CJ337" s="3"/>
      <c r="CK337" s="3"/>
      <c r="CL337" s="3"/>
      <c r="CM337" s="3"/>
      <c r="CN337" s="3"/>
      <c r="CO337" s="3"/>
    </row>
    <row r="338" spans="1:93" x14ac:dyDescent="0.25">
      <c r="A338" s="23">
        <v>315</v>
      </c>
      <c r="B338" s="27">
        <f t="shared" si="267"/>
        <v>976.89671832809768</v>
      </c>
      <c r="C338" s="27">
        <f t="shared" si="268"/>
        <v>122.48810711805346</v>
      </c>
      <c r="D338" s="27">
        <f t="shared" si="269"/>
        <v>854.40861121004423</v>
      </c>
      <c r="E338" s="27">
        <f t="shared" si="282"/>
        <v>41141.513829265248</v>
      </c>
      <c r="F338" s="27">
        <f t="shared" si="283"/>
        <v>187858.48617073469</v>
      </c>
      <c r="G338" s="27">
        <f t="shared" si="264"/>
        <v>783100.18688048399</v>
      </c>
      <c r="H338" s="27">
        <f t="shared" si="284"/>
        <v>0</v>
      </c>
      <c r="I338" s="27">
        <f t="shared" si="270"/>
        <v>144.91501082277017</v>
      </c>
      <c r="J338" s="27">
        <f t="shared" si="271"/>
        <v>434.74503246831057</v>
      </c>
      <c r="K338" s="27">
        <f t="shared" si="272"/>
        <v>260.84701948098638</v>
      </c>
      <c r="L338" s="27">
        <f t="shared" si="273"/>
        <v>115.93200865821615</v>
      </c>
      <c r="M338" s="7">
        <f t="shared" si="274"/>
        <v>1.9120597812741809</v>
      </c>
      <c r="N338" s="27">
        <f t="shared" si="327"/>
        <v>956.43907143028309</v>
      </c>
      <c r="O338" s="7">
        <f t="shared" si="275"/>
        <v>3.5993087367237964</v>
      </c>
      <c r="P338" s="27">
        <f t="shared" si="276"/>
        <v>5758.8939787580739</v>
      </c>
      <c r="Q338" s="27">
        <f t="shared" si="277"/>
        <v>5470.94927982017</v>
      </c>
      <c r="R338" s="7">
        <f t="shared" si="278"/>
        <v>3.5993087367237964</v>
      </c>
      <c r="S338" s="27">
        <f t="shared" si="265"/>
        <v>824241.70070974936</v>
      </c>
      <c r="T338" s="27">
        <f t="shared" si="279"/>
        <v>3537.6134900617899</v>
      </c>
      <c r="U338" s="27">
        <f t="shared" si="285"/>
        <v>428877.93300947954</v>
      </c>
      <c r="V338" s="7">
        <f>-SUM(T$24:T338)/T$23</f>
        <v>35.448026747749367</v>
      </c>
      <c r="W338" s="27">
        <f t="shared" si="266"/>
        <v>0</v>
      </c>
      <c r="X338" s="27">
        <f t="shared" si="286"/>
        <v>185492.77445109957</v>
      </c>
      <c r="Y338" s="7">
        <f>-SUM(W$24:W338)/W$23</f>
        <v>15.899018028200768</v>
      </c>
      <c r="Z338" s="29"/>
      <c r="AA338" s="27">
        <f t="shared" si="287"/>
        <v>976.89671832809768</v>
      </c>
      <c r="AB338" s="27">
        <f t="shared" si="288"/>
        <v>122.48810711805346</v>
      </c>
      <c r="AC338" s="27">
        <f t="shared" si="289"/>
        <v>854.40861121004423</v>
      </c>
      <c r="AD338" s="27">
        <f t="shared" si="290"/>
        <v>41141.513829265248</v>
      </c>
      <c r="AE338" s="27">
        <f t="shared" si="291"/>
        <v>187858.48617073469</v>
      </c>
      <c r="AF338" s="27">
        <f t="shared" si="292"/>
        <v>783100.18688048399</v>
      </c>
      <c r="AG338" s="27">
        <f t="shared" si="293"/>
        <v>0</v>
      </c>
      <c r="AH338" s="27">
        <f t="shared" si="294"/>
        <v>144.91501082277017</v>
      </c>
      <c r="AI338" s="27">
        <f t="shared" si="295"/>
        <v>434.74503246831057</v>
      </c>
      <c r="AJ338" s="27">
        <f t="shared" si="296"/>
        <v>260.84701948098638</v>
      </c>
      <c r="AK338" s="27">
        <f t="shared" si="297"/>
        <v>115.93200865821615</v>
      </c>
      <c r="AL338" s="7">
        <f t="shared" si="298"/>
        <v>1.9120597812741809</v>
      </c>
      <c r="AM338" s="27">
        <f t="shared" si="328"/>
        <v>956.43907143028309</v>
      </c>
      <c r="AN338" s="7">
        <f t="shared" si="299"/>
        <v>3.5993087367237964</v>
      </c>
      <c r="AO338" s="27">
        <f t="shared" si="300"/>
        <v>5758.8939787580739</v>
      </c>
      <c r="AP338" s="27">
        <f t="shared" si="301"/>
        <v>5470.94927982017</v>
      </c>
      <c r="AQ338" s="7">
        <f t="shared" si="302"/>
        <v>3.5993087367237964</v>
      </c>
      <c r="AR338" s="27">
        <f t="shared" si="303"/>
        <v>824241.70070974936</v>
      </c>
      <c r="AS338" s="27">
        <f t="shared" si="304"/>
        <v>3537.6134900617899</v>
      </c>
      <c r="AT338" s="27">
        <f t="shared" si="305"/>
        <v>428877.93300947954</v>
      </c>
      <c r="AU338" s="7">
        <f>-SUM(AS$24:AS338)/AS$23</f>
        <v>35.448026747749367</v>
      </c>
      <c r="AV338" s="27">
        <f t="shared" si="280"/>
        <v>0</v>
      </c>
      <c r="AW338" s="27">
        <f t="shared" si="306"/>
        <v>185492.77445109957</v>
      </c>
      <c r="AX338" s="7">
        <f>-SUM(AV$24:AV338)/AV$23</f>
        <v>15.899018028200768</v>
      </c>
      <c r="AY338" s="28"/>
      <c r="AZ338" s="27">
        <f t="shared" si="307"/>
        <v>976.89671832809768</v>
      </c>
      <c r="BA338" s="27">
        <f t="shared" si="308"/>
        <v>122.48810711805346</v>
      </c>
      <c r="BB338" s="27">
        <f t="shared" si="309"/>
        <v>854.40861121004423</v>
      </c>
      <c r="BC338" s="27">
        <f t="shared" si="310"/>
        <v>41141.513829265248</v>
      </c>
      <c r="BD338" s="27">
        <f t="shared" si="311"/>
        <v>187858.48617073469</v>
      </c>
      <c r="BE338" s="27">
        <f t="shared" si="312"/>
        <v>783100.18688048399</v>
      </c>
      <c r="BF338" s="27">
        <f t="shared" si="313"/>
        <v>0</v>
      </c>
      <c r="BG338" s="27">
        <f t="shared" si="314"/>
        <v>144.91501082277017</v>
      </c>
      <c r="BH338" s="27">
        <f t="shared" si="315"/>
        <v>434.74503246831057</v>
      </c>
      <c r="BI338" s="27">
        <f t="shared" si="316"/>
        <v>260.84701948098638</v>
      </c>
      <c r="BJ338" s="27">
        <f t="shared" si="317"/>
        <v>115.93200865821615</v>
      </c>
      <c r="BK338" s="7">
        <f t="shared" si="318"/>
        <v>1.9120597812741809</v>
      </c>
      <c r="BL338" s="27">
        <f t="shared" si="329"/>
        <v>956.43907143028309</v>
      </c>
      <c r="BM338" s="7">
        <f t="shared" si="319"/>
        <v>3.5993087367237964</v>
      </c>
      <c r="BN338" s="27">
        <f t="shared" si="320"/>
        <v>5758.8939787580739</v>
      </c>
      <c r="BO338" s="27">
        <f t="shared" si="321"/>
        <v>5470.94927982017</v>
      </c>
      <c r="BP338" s="7">
        <f t="shared" si="322"/>
        <v>3.5993087367237964</v>
      </c>
      <c r="BQ338" s="27">
        <f t="shared" si="323"/>
        <v>824241.70070974936</v>
      </c>
      <c r="BR338" s="27">
        <f t="shared" si="324"/>
        <v>3537.6134900617899</v>
      </c>
      <c r="BS338" s="27">
        <f t="shared" si="325"/>
        <v>428877.93300947954</v>
      </c>
      <c r="BT338" s="7">
        <f>-SUM(BR$24:BR338)/BR$23</f>
        <v>35.448026747749367</v>
      </c>
      <c r="BU338" s="27">
        <f t="shared" si="281"/>
        <v>0</v>
      </c>
      <c r="BV338" s="27">
        <f t="shared" si="326"/>
        <v>185492.77445109957</v>
      </c>
      <c r="BW338" s="7">
        <f>-SUM(BU$24:BU338)/BU$23</f>
        <v>15.899018028200768</v>
      </c>
      <c r="BX338" s="14"/>
      <c r="BY338" s="3"/>
      <c r="BZ338" s="3"/>
      <c r="CA338" s="3"/>
      <c r="CB338" s="3"/>
      <c r="CC338" s="3"/>
      <c r="CD338" s="3"/>
      <c r="CE338" s="3"/>
      <c r="CF338" s="3"/>
      <c r="CG338" s="3"/>
      <c r="CH338" s="3"/>
      <c r="CI338" s="3"/>
      <c r="CJ338" s="3"/>
      <c r="CK338" s="3"/>
      <c r="CL338" s="3"/>
      <c r="CM338" s="3"/>
      <c r="CN338" s="3"/>
      <c r="CO338" s="3"/>
    </row>
    <row r="339" spans="1:93" x14ac:dyDescent="0.25">
      <c r="A339" s="23">
        <v>316</v>
      </c>
      <c r="B339" s="27">
        <f t="shared" si="267"/>
        <v>976.89671832809768</v>
      </c>
      <c r="C339" s="27">
        <f t="shared" si="268"/>
        <v>119.99608200202415</v>
      </c>
      <c r="D339" s="27">
        <f t="shared" si="269"/>
        <v>856.9006363260736</v>
      </c>
      <c r="E339" s="27">
        <f t="shared" si="282"/>
        <v>40284.613192939178</v>
      </c>
      <c r="F339" s="27">
        <f t="shared" si="283"/>
        <v>188715.38680706077</v>
      </c>
      <c r="G339" s="27">
        <f t="shared" si="264"/>
        <v>787315.15023314662</v>
      </c>
      <c r="H339" s="27">
        <f t="shared" si="284"/>
        <v>0</v>
      </c>
      <c r="I339" s="27">
        <f t="shared" si="270"/>
        <v>145.21351201810756</v>
      </c>
      <c r="J339" s="27">
        <f t="shared" si="271"/>
        <v>435.64053605432275</v>
      </c>
      <c r="K339" s="27">
        <f t="shared" si="272"/>
        <v>261.38432163259364</v>
      </c>
      <c r="L339" s="27">
        <f t="shared" si="273"/>
        <v>116.17080961448606</v>
      </c>
      <c r="M339" s="7">
        <f t="shared" si="274"/>
        <v>1.9159983113617569</v>
      </c>
      <c r="N339" s="27">
        <f t="shared" si="327"/>
        <v>958.40917931950992</v>
      </c>
      <c r="O339" s="7">
        <f t="shared" si="275"/>
        <v>3.6139727660527763</v>
      </c>
      <c r="P339" s="27">
        <f t="shared" si="276"/>
        <v>5782.356425684442</v>
      </c>
      <c r="Q339" s="27">
        <f t="shared" si="277"/>
        <v>5493.2386044002196</v>
      </c>
      <c r="R339" s="7">
        <f t="shared" si="278"/>
        <v>3.6139727660527763</v>
      </c>
      <c r="S339" s="27">
        <f t="shared" si="265"/>
        <v>827599.76342608582</v>
      </c>
      <c r="T339" s="27">
        <f t="shared" si="279"/>
        <v>3557.9327067526119</v>
      </c>
      <c r="U339" s="27">
        <f t="shared" si="285"/>
        <v>432435.86571623216</v>
      </c>
      <c r="V339" s="7">
        <f>-SUM(T$24:T339)/T$23</f>
        <v>35.733804475199378</v>
      </c>
      <c r="W339" s="27">
        <f t="shared" si="266"/>
        <v>0</v>
      </c>
      <c r="X339" s="27">
        <f t="shared" si="286"/>
        <v>185492.77445109957</v>
      </c>
      <c r="Y339" s="7">
        <f>-SUM(W$24:W339)/W$23</f>
        <v>15.899018028200768</v>
      </c>
      <c r="Z339" s="29"/>
      <c r="AA339" s="27">
        <f t="shared" si="287"/>
        <v>976.89671832809768</v>
      </c>
      <c r="AB339" s="27">
        <f t="shared" si="288"/>
        <v>119.99608200202415</v>
      </c>
      <c r="AC339" s="27">
        <f t="shared" si="289"/>
        <v>856.9006363260736</v>
      </c>
      <c r="AD339" s="27">
        <f t="shared" si="290"/>
        <v>40284.613192939178</v>
      </c>
      <c r="AE339" s="27">
        <f t="shared" si="291"/>
        <v>188715.38680706077</v>
      </c>
      <c r="AF339" s="27">
        <f t="shared" si="292"/>
        <v>787315.15023314662</v>
      </c>
      <c r="AG339" s="27">
        <f t="shared" si="293"/>
        <v>0</v>
      </c>
      <c r="AH339" s="27">
        <f t="shared" si="294"/>
        <v>145.21351201810756</v>
      </c>
      <c r="AI339" s="27">
        <f t="shared" si="295"/>
        <v>435.64053605432275</v>
      </c>
      <c r="AJ339" s="27">
        <f t="shared" si="296"/>
        <v>261.38432163259364</v>
      </c>
      <c r="AK339" s="27">
        <f t="shared" si="297"/>
        <v>116.17080961448606</v>
      </c>
      <c r="AL339" s="7">
        <f t="shared" si="298"/>
        <v>1.9159983113617569</v>
      </c>
      <c r="AM339" s="27">
        <f t="shared" si="328"/>
        <v>958.40917931950992</v>
      </c>
      <c r="AN339" s="7">
        <f t="shared" si="299"/>
        <v>3.6139727660527763</v>
      </c>
      <c r="AO339" s="27">
        <f t="shared" si="300"/>
        <v>5782.356425684442</v>
      </c>
      <c r="AP339" s="27">
        <f t="shared" si="301"/>
        <v>5493.2386044002196</v>
      </c>
      <c r="AQ339" s="7">
        <f t="shared" si="302"/>
        <v>3.6139727660527763</v>
      </c>
      <c r="AR339" s="27">
        <f t="shared" si="303"/>
        <v>827599.76342608582</v>
      </c>
      <c r="AS339" s="27">
        <f t="shared" si="304"/>
        <v>3557.9327067526119</v>
      </c>
      <c r="AT339" s="27">
        <f t="shared" si="305"/>
        <v>432435.86571623216</v>
      </c>
      <c r="AU339" s="7">
        <f>-SUM(AS$24:AS339)/AS$23</f>
        <v>35.733804475199378</v>
      </c>
      <c r="AV339" s="27">
        <f t="shared" si="280"/>
        <v>0</v>
      </c>
      <c r="AW339" s="27">
        <f t="shared" si="306"/>
        <v>185492.77445109957</v>
      </c>
      <c r="AX339" s="7">
        <f>-SUM(AV$24:AV339)/AV$23</f>
        <v>15.899018028200768</v>
      </c>
      <c r="AY339" s="28"/>
      <c r="AZ339" s="27">
        <f t="shared" si="307"/>
        <v>976.89671832809768</v>
      </c>
      <c r="BA339" s="27">
        <f t="shared" si="308"/>
        <v>119.99608200202415</v>
      </c>
      <c r="BB339" s="27">
        <f t="shared" si="309"/>
        <v>856.9006363260736</v>
      </c>
      <c r="BC339" s="27">
        <f t="shared" si="310"/>
        <v>40284.613192939178</v>
      </c>
      <c r="BD339" s="27">
        <f t="shared" si="311"/>
        <v>188715.38680706077</v>
      </c>
      <c r="BE339" s="27">
        <f t="shared" si="312"/>
        <v>787315.15023314662</v>
      </c>
      <c r="BF339" s="27">
        <f t="shared" si="313"/>
        <v>0</v>
      </c>
      <c r="BG339" s="27">
        <f t="shared" si="314"/>
        <v>145.21351201810756</v>
      </c>
      <c r="BH339" s="27">
        <f t="shared" si="315"/>
        <v>435.64053605432275</v>
      </c>
      <c r="BI339" s="27">
        <f t="shared" si="316"/>
        <v>261.38432163259364</v>
      </c>
      <c r="BJ339" s="27">
        <f t="shared" si="317"/>
        <v>116.17080961448606</v>
      </c>
      <c r="BK339" s="7">
        <f t="shared" si="318"/>
        <v>1.9159983113617569</v>
      </c>
      <c r="BL339" s="27">
        <f t="shared" si="329"/>
        <v>958.40917931950992</v>
      </c>
      <c r="BM339" s="7">
        <f t="shared" si="319"/>
        <v>3.6139727660527763</v>
      </c>
      <c r="BN339" s="27">
        <f t="shared" si="320"/>
        <v>5782.356425684442</v>
      </c>
      <c r="BO339" s="27">
        <f t="shared" si="321"/>
        <v>5493.2386044002196</v>
      </c>
      <c r="BP339" s="7">
        <f t="shared" si="322"/>
        <v>3.6139727660527763</v>
      </c>
      <c r="BQ339" s="27">
        <f t="shared" si="323"/>
        <v>827599.76342608582</v>
      </c>
      <c r="BR339" s="27">
        <f t="shared" si="324"/>
        <v>3557.9327067526119</v>
      </c>
      <c r="BS339" s="27">
        <f t="shared" si="325"/>
        <v>432435.86571623216</v>
      </c>
      <c r="BT339" s="7">
        <f>-SUM(BR$24:BR339)/BR$23</f>
        <v>35.733804475199378</v>
      </c>
      <c r="BU339" s="27">
        <f t="shared" si="281"/>
        <v>0</v>
      </c>
      <c r="BV339" s="27">
        <f t="shared" si="326"/>
        <v>185492.77445109957</v>
      </c>
      <c r="BW339" s="7">
        <f>-SUM(BU$24:BU339)/BU$23</f>
        <v>15.899018028200768</v>
      </c>
      <c r="BX339" s="14"/>
      <c r="BY339" s="3"/>
      <c r="BZ339" s="3"/>
      <c r="CA339" s="3"/>
      <c r="CB339" s="3"/>
      <c r="CC339" s="3"/>
      <c r="CD339" s="3"/>
      <c r="CE339" s="3"/>
      <c r="CF339" s="3"/>
      <c r="CG339" s="3"/>
      <c r="CH339" s="3"/>
      <c r="CI339" s="3"/>
      <c r="CJ339" s="3"/>
      <c r="CK339" s="3"/>
      <c r="CL339" s="3"/>
      <c r="CM339" s="3"/>
      <c r="CN339" s="3"/>
      <c r="CO339" s="3"/>
    </row>
    <row r="340" spans="1:93" x14ac:dyDescent="0.25">
      <c r="A340" s="23">
        <v>317</v>
      </c>
      <c r="B340" s="27">
        <f t="shared" si="267"/>
        <v>976.89671832809768</v>
      </c>
      <c r="C340" s="27">
        <f t="shared" si="268"/>
        <v>117.49678847940645</v>
      </c>
      <c r="D340" s="27">
        <f t="shared" si="269"/>
        <v>859.39992984869116</v>
      </c>
      <c r="E340" s="27">
        <f t="shared" si="282"/>
        <v>39425.213263090489</v>
      </c>
      <c r="F340" s="27">
        <f t="shared" si="283"/>
        <v>189574.78673690947</v>
      </c>
      <c r="G340" s="27">
        <f t="shared" si="264"/>
        <v>791546.29404251114</v>
      </c>
      <c r="H340" s="27">
        <f t="shared" si="284"/>
        <v>0</v>
      </c>
      <c r="I340" s="27">
        <f t="shared" si="270"/>
        <v>145.5126280770337</v>
      </c>
      <c r="J340" s="27">
        <f t="shared" si="271"/>
        <v>436.53788423110115</v>
      </c>
      <c r="K340" s="27">
        <f t="shared" si="272"/>
        <v>261.92273053866069</v>
      </c>
      <c r="L340" s="27">
        <f t="shared" si="273"/>
        <v>116.41010246162696</v>
      </c>
      <c r="M340" s="7">
        <f t="shared" si="274"/>
        <v>1.9199449541764573</v>
      </c>
      <c r="N340" s="27">
        <f t="shared" si="327"/>
        <v>960.38334530842246</v>
      </c>
      <c r="O340" s="7">
        <f t="shared" si="275"/>
        <v>3.6286965384524095</v>
      </c>
      <c r="P340" s="27">
        <f t="shared" si="276"/>
        <v>5805.9144615238547</v>
      </c>
      <c r="Q340" s="27">
        <f t="shared" si="277"/>
        <v>5515.6187384476616</v>
      </c>
      <c r="R340" s="7">
        <f t="shared" si="278"/>
        <v>3.6286965384524095</v>
      </c>
      <c r="S340" s="27">
        <f t="shared" si="265"/>
        <v>830971.50730560173</v>
      </c>
      <c r="T340" s="27">
        <f t="shared" si="279"/>
        <v>3578.3386748111416</v>
      </c>
      <c r="U340" s="27">
        <f t="shared" si="285"/>
        <v>436014.20439104328</v>
      </c>
      <c r="V340" s="7">
        <f>-SUM(T$24:T340)/T$23</f>
        <v>36.021221236228385</v>
      </c>
      <c r="W340" s="27">
        <f t="shared" si="266"/>
        <v>0</v>
      </c>
      <c r="X340" s="27">
        <f t="shared" si="286"/>
        <v>185492.77445109957</v>
      </c>
      <c r="Y340" s="7">
        <f>-SUM(W$24:W340)/W$23</f>
        <v>15.899018028200768</v>
      </c>
      <c r="Z340" s="29"/>
      <c r="AA340" s="27">
        <f t="shared" si="287"/>
        <v>976.89671832809768</v>
      </c>
      <c r="AB340" s="27">
        <f t="shared" si="288"/>
        <v>117.49678847940645</v>
      </c>
      <c r="AC340" s="27">
        <f t="shared" si="289"/>
        <v>859.39992984869116</v>
      </c>
      <c r="AD340" s="27">
        <f t="shared" si="290"/>
        <v>39425.213263090489</v>
      </c>
      <c r="AE340" s="27">
        <f t="shared" si="291"/>
        <v>189574.78673690947</v>
      </c>
      <c r="AF340" s="27">
        <f t="shared" si="292"/>
        <v>791546.29404251114</v>
      </c>
      <c r="AG340" s="27">
        <f t="shared" si="293"/>
        <v>0</v>
      </c>
      <c r="AH340" s="27">
        <f t="shared" si="294"/>
        <v>145.5126280770337</v>
      </c>
      <c r="AI340" s="27">
        <f t="shared" si="295"/>
        <v>436.53788423110115</v>
      </c>
      <c r="AJ340" s="27">
        <f t="shared" si="296"/>
        <v>261.92273053866069</v>
      </c>
      <c r="AK340" s="27">
        <f t="shared" si="297"/>
        <v>116.41010246162696</v>
      </c>
      <c r="AL340" s="7">
        <f t="shared" si="298"/>
        <v>1.9199449541764573</v>
      </c>
      <c r="AM340" s="27">
        <f t="shared" si="328"/>
        <v>960.38334530842246</v>
      </c>
      <c r="AN340" s="7">
        <f t="shared" si="299"/>
        <v>3.6286965384524095</v>
      </c>
      <c r="AO340" s="27">
        <f t="shared" si="300"/>
        <v>5805.9144615238547</v>
      </c>
      <c r="AP340" s="27">
        <f t="shared" si="301"/>
        <v>5515.6187384476616</v>
      </c>
      <c r="AQ340" s="7">
        <f t="shared" si="302"/>
        <v>3.6286965384524095</v>
      </c>
      <c r="AR340" s="27">
        <f t="shared" si="303"/>
        <v>830971.50730560173</v>
      </c>
      <c r="AS340" s="27">
        <f t="shared" si="304"/>
        <v>3578.3386748111416</v>
      </c>
      <c r="AT340" s="27">
        <f t="shared" si="305"/>
        <v>436014.20439104328</v>
      </c>
      <c r="AU340" s="7">
        <f>-SUM(AS$24:AS340)/AS$23</f>
        <v>36.021221236228385</v>
      </c>
      <c r="AV340" s="27">
        <f t="shared" si="280"/>
        <v>0</v>
      </c>
      <c r="AW340" s="27">
        <f t="shared" si="306"/>
        <v>185492.77445109957</v>
      </c>
      <c r="AX340" s="7">
        <f>-SUM(AV$24:AV340)/AV$23</f>
        <v>15.899018028200768</v>
      </c>
      <c r="AY340" s="28"/>
      <c r="AZ340" s="27">
        <f t="shared" si="307"/>
        <v>976.89671832809768</v>
      </c>
      <c r="BA340" s="27">
        <f t="shared" si="308"/>
        <v>117.49678847940645</v>
      </c>
      <c r="BB340" s="27">
        <f t="shared" si="309"/>
        <v>859.39992984869116</v>
      </c>
      <c r="BC340" s="27">
        <f t="shared" si="310"/>
        <v>39425.213263090489</v>
      </c>
      <c r="BD340" s="27">
        <f t="shared" si="311"/>
        <v>189574.78673690947</v>
      </c>
      <c r="BE340" s="27">
        <f t="shared" si="312"/>
        <v>791546.29404251114</v>
      </c>
      <c r="BF340" s="27">
        <f t="shared" si="313"/>
        <v>0</v>
      </c>
      <c r="BG340" s="27">
        <f t="shared" si="314"/>
        <v>145.5126280770337</v>
      </c>
      <c r="BH340" s="27">
        <f t="shared" si="315"/>
        <v>436.53788423110115</v>
      </c>
      <c r="BI340" s="27">
        <f t="shared" si="316"/>
        <v>261.92273053866069</v>
      </c>
      <c r="BJ340" s="27">
        <f t="shared" si="317"/>
        <v>116.41010246162696</v>
      </c>
      <c r="BK340" s="7">
        <f t="shared" si="318"/>
        <v>1.9199449541764573</v>
      </c>
      <c r="BL340" s="27">
        <f t="shared" si="329"/>
        <v>960.38334530842246</v>
      </c>
      <c r="BM340" s="7">
        <f t="shared" si="319"/>
        <v>3.6286965384524095</v>
      </c>
      <c r="BN340" s="27">
        <f t="shared" si="320"/>
        <v>5805.9144615238547</v>
      </c>
      <c r="BO340" s="27">
        <f t="shared" si="321"/>
        <v>5515.6187384476616</v>
      </c>
      <c r="BP340" s="7">
        <f t="shared" si="322"/>
        <v>3.6286965384524095</v>
      </c>
      <c r="BQ340" s="27">
        <f t="shared" si="323"/>
        <v>830971.50730560173</v>
      </c>
      <c r="BR340" s="27">
        <f t="shared" si="324"/>
        <v>3578.3386748111416</v>
      </c>
      <c r="BS340" s="27">
        <f t="shared" si="325"/>
        <v>436014.20439104328</v>
      </c>
      <c r="BT340" s="7">
        <f>-SUM(BR$24:BR340)/BR$23</f>
        <v>36.021221236228385</v>
      </c>
      <c r="BU340" s="27">
        <f t="shared" si="281"/>
        <v>0</v>
      </c>
      <c r="BV340" s="27">
        <f t="shared" si="326"/>
        <v>185492.77445109957</v>
      </c>
      <c r="BW340" s="7">
        <f>-SUM(BU$24:BU340)/BU$23</f>
        <v>15.899018028200768</v>
      </c>
      <c r="BX340" s="14"/>
      <c r="BY340" s="3"/>
      <c r="BZ340" s="3"/>
      <c r="CA340" s="3"/>
      <c r="CB340" s="3"/>
      <c r="CC340" s="3"/>
      <c r="CD340" s="3"/>
      <c r="CE340" s="3"/>
      <c r="CF340" s="3"/>
      <c r="CG340" s="3"/>
      <c r="CH340" s="3"/>
      <c r="CI340" s="3"/>
      <c r="CJ340" s="3"/>
      <c r="CK340" s="3"/>
      <c r="CL340" s="3"/>
      <c r="CM340" s="3"/>
      <c r="CN340" s="3"/>
      <c r="CO340" s="3"/>
    </row>
    <row r="341" spans="1:93" x14ac:dyDescent="0.25">
      <c r="A341" s="23">
        <v>318</v>
      </c>
      <c r="B341" s="27">
        <f t="shared" si="267"/>
        <v>976.89671832809768</v>
      </c>
      <c r="C341" s="27">
        <f t="shared" si="268"/>
        <v>114.99020535068111</v>
      </c>
      <c r="D341" s="27">
        <f t="shared" si="269"/>
        <v>861.9065129774167</v>
      </c>
      <c r="E341" s="27">
        <f t="shared" si="282"/>
        <v>38563.306750113072</v>
      </c>
      <c r="F341" s="27">
        <f t="shared" si="283"/>
        <v>190436.69324988688</v>
      </c>
      <c r="G341" s="27">
        <f t="shared" si="264"/>
        <v>795793.68133693654</v>
      </c>
      <c r="H341" s="27">
        <f t="shared" si="284"/>
        <v>0</v>
      </c>
      <c r="I341" s="27">
        <f t="shared" si="270"/>
        <v>145.81236026606692</v>
      </c>
      <c r="J341" s="27">
        <f t="shared" si="271"/>
        <v>437.43708079820078</v>
      </c>
      <c r="K341" s="27">
        <f t="shared" si="272"/>
        <v>262.46224847892046</v>
      </c>
      <c r="L341" s="27">
        <f t="shared" si="273"/>
        <v>116.64988821285354</v>
      </c>
      <c r="M341" s="7">
        <f t="shared" si="274"/>
        <v>1.9238997264291715</v>
      </c>
      <c r="N341" s="27">
        <f t="shared" si="327"/>
        <v>962.3615777560417</v>
      </c>
      <c r="O341" s="7">
        <f t="shared" si="275"/>
        <v>3.6434802973233609</v>
      </c>
      <c r="P341" s="27">
        <f t="shared" si="276"/>
        <v>5829.5684757173776</v>
      </c>
      <c r="Q341" s="27">
        <f t="shared" si="277"/>
        <v>5538.0900519315082</v>
      </c>
      <c r="R341" s="7">
        <f t="shared" si="278"/>
        <v>3.6434802973233609</v>
      </c>
      <c r="S341" s="27">
        <f t="shared" si="265"/>
        <v>834356.98808704969</v>
      </c>
      <c r="T341" s="27">
        <f t="shared" si="279"/>
        <v>3598.8317558473691</v>
      </c>
      <c r="U341" s="27">
        <f t="shared" si="285"/>
        <v>439613.03614689066</v>
      </c>
      <c r="V341" s="7">
        <f>-SUM(T$24:T341)/T$23</f>
        <v>36.310284027862714</v>
      </c>
      <c r="W341" s="27">
        <f t="shared" si="266"/>
        <v>0</v>
      </c>
      <c r="X341" s="27">
        <f t="shared" si="286"/>
        <v>185492.77445109957</v>
      </c>
      <c r="Y341" s="7">
        <f>-SUM(W$24:W341)/W$23</f>
        <v>15.899018028200768</v>
      </c>
      <c r="Z341" s="29"/>
      <c r="AA341" s="27">
        <f t="shared" si="287"/>
        <v>976.89671832809768</v>
      </c>
      <c r="AB341" s="27">
        <f t="shared" si="288"/>
        <v>114.99020535068111</v>
      </c>
      <c r="AC341" s="27">
        <f t="shared" si="289"/>
        <v>861.9065129774167</v>
      </c>
      <c r="AD341" s="27">
        <f t="shared" si="290"/>
        <v>38563.306750113072</v>
      </c>
      <c r="AE341" s="27">
        <f t="shared" si="291"/>
        <v>190436.69324988688</v>
      </c>
      <c r="AF341" s="27">
        <f t="shared" si="292"/>
        <v>795793.68133693654</v>
      </c>
      <c r="AG341" s="27">
        <f t="shared" si="293"/>
        <v>0</v>
      </c>
      <c r="AH341" s="27">
        <f t="shared" si="294"/>
        <v>145.81236026606692</v>
      </c>
      <c r="AI341" s="27">
        <f t="shared" si="295"/>
        <v>437.43708079820078</v>
      </c>
      <c r="AJ341" s="27">
        <f t="shared" si="296"/>
        <v>262.46224847892046</v>
      </c>
      <c r="AK341" s="27">
        <f t="shared" si="297"/>
        <v>116.64988821285354</v>
      </c>
      <c r="AL341" s="7">
        <f t="shared" si="298"/>
        <v>1.9238997264291715</v>
      </c>
      <c r="AM341" s="27">
        <f t="shared" si="328"/>
        <v>962.3615777560417</v>
      </c>
      <c r="AN341" s="7">
        <f t="shared" si="299"/>
        <v>3.6434802973233609</v>
      </c>
      <c r="AO341" s="27">
        <f t="shared" si="300"/>
        <v>5829.5684757173776</v>
      </c>
      <c r="AP341" s="27">
        <f t="shared" si="301"/>
        <v>5538.0900519315082</v>
      </c>
      <c r="AQ341" s="7">
        <f t="shared" si="302"/>
        <v>3.6434802973233609</v>
      </c>
      <c r="AR341" s="27">
        <f t="shared" si="303"/>
        <v>834356.98808704969</v>
      </c>
      <c r="AS341" s="27">
        <f t="shared" si="304"/>
        <v>3598.8317558473691</v>
      </c>
      <c r="AT341" s="27">
        <f t="shared" si="305"/>
        <v>439613.03614689066</v>
      </c>
      <c r="AU341" s="7">
        <f>-SUM(AS$24:AS341)/AS$23</f>
        <v>36.310284027862714</v>
      </c>
      <c r="AV341" s="27">
        <f t="shared" si="280"/>
        <v>0</v>
      </c>
      <c r="AW341" s="27">
        <f t="shared" si="306"/>
        <v>185492.77445109957</v>
      </c>
      <c r="AX341" s="7">
        <f>-SUM(AV$24:AV341)/AV$23</f>
        <v>15.899018028200768</v>
      </c>
      <c r="AY341" s="28"/>
      <c r="AZ341" s="27">
        <f t="shared" si="307"/>
        <v>976.89671832809768</v>
      </c>
      <c r="BA341" s="27">
        <f t="shared" si="308"/>
        <v>114.99020535068111</v>
      </c>
      <c r="BB341" s="27">
        <f t="shared" si="309"/>
        <v>861.9065129774167</v>
      </c>
      <c r="BC341" s="27">
        <f t="shared" si="310"/>
        <v>38563.306750113072</v>
      </c>
      <c r="BD341" s="27">
        <f t="shared" si="311"/>
        <v>190436.69324988688</v>
      </c>
      <c r="BE341" s="27">
        <f t="shared" si="312"/>
        <v>795793.68133693654</v>
      </c>
      <c r="BF341" s="27">
        <f t="shared" si="313"/>
        <v>0</v>
      </c>
      <c r="BG341" s="27">
        <f t="shared" si="314"/>
        <v>145.81236026606692</v>
      </c>
      <c r="BH341" s="27">
        <f t="shared" si="315"/>
        <v>437.43708079820078</v>
      </c>
      <c r="BI341" s="27">
        <f t="shared" si="316"/>
        <v>262.46224847892046</v>
      </c>
      <c r="BJ341" s="27">
        <f t="shared" si="317"/>
        <v>116.64988821285354</v>
      </c>
      <c r="BK341" s="7">
        <f t="shared" si="318"/>
        <v>1.9238997264291715</v>
      </c>
      <c r="BL341" s="27">
        <f t="shared" si="329"/>
        <v>962.3615777560417</v>
      </c>
      <c r="BM341" s="7">
        <f t="shared" si="319"/>
        <v>3.6434802973233609</v>
      </c>
      <c r="BN341" s="27">
        <f t="shared" si="320"/>
        <v>5829.5684757173776</v>
      </c>
      <c r="BO341" s="27">
        <f t="shared" si="321"/>
        <v>5538.0900519315082</v>
      </c>
      <c r="BP341" s="7">
        <f t="shared" si="322"/>
        <v>3.6434802973233609</v>
      </c>
      <c r="BQ341" s="27">
        <f t="shared" si="323"/>
        <v>834356.98808704969</v>
      </c>
      <c r="BR341" s="27">
        <f t="shared" si="324"/>
        <v>3598.8317558473691</v>
      </c>
      <c r="BS341" s="27">
        <f t="shared" si="325"/>
        <v>439613.03614689066</v>
      </c>
      <c r="BT341" s="7">
        <f>-SUM(BR$24:BR341)/BR$23</f>
        <v>36.310284027862714</v>
      </c>
      <c r="BU341" s="27">
        <f t="shared" si="281"/>
        <v>0</v>
      </c>
      <c r="BV341" s="27">
        <f t="shared" si="326"/>
        <v>185492.77445109957</v>
      </c>
      <c r="BW341" s="7">
        <f>-SUM(BU$24:BU341)/BU$23</f>
        <v>15.899018028200768</v>
      </c>
      <c r="BX341" s="14"/>
      <c r="BY341" s="3"/>
      <c r="BZ341" s="3"/>
      <c r="CA341" s="3"/>
      <c r="CB341" s="3"/>
      <c r="CC341" s="3"/>
      <c r="CD341" s="3"/>
      <c r="CE341" s="3"/>
      <c r="CF341" s="3"/>
      <c r="CG341" s="3"/>
      <c r="CH341" s="3"/>
      <c r="CI341" s="3"/>
      <c r="CJ341" s="3"/>
      <c r="CK341" s="3"/>
      <c r="CL341" s="3"/>
      <c r="CM341" s="3"/>
      <c r="CN341" s="3"/>
      <c r="CO341" s="3"/>
    </row>
    <row r="342" spans="1:93" x14ac:dyDescent="0.25">
      <c r="A342" s="23">
        <v>319</v>
      </c>
      <c r="B342" s="27">
        <f t="shared" si="267"/>
        <v>976.89671832809768</v>
      </c>
      <c r="C342" s="27">
        <f t="shared" si="268"/>
        <v>112.47631135449697</v>
      </c>
      <c r="D342" s="27">
        <f t="shared" si="269"/>
        <v>864.42040697360073</v>
      </c>
      <c r="E342" s="27">
        <f t="shared" si="282"/>
        <v>37698.886343139471</v>
      </c>
      <c r="F342" s="27">
        <f t="shared" si="283"/>
        <v>191301.11365686049</v>
      </c>
      <c r="G342" s="27">
        <f t="shared" si="264"/>
        <v>800057.37539312872</v>
      </c>
      <c r="H342" s="27">
        <f t="shared" si="284"/>
        <v>0</v>
      </c>
      <c r="I342" s="27">
        <f t="shared" si="270"/>
        <v>146.11270985433433</v>
      </c>
      <c r="J342" s="27">
        <f t="shared" si="271"/>
        <v>438.33812956300301</v>
      </c>
      <c r="K342" s="27">
        <f t="shared" si="272"/>
        <v>263.00287773780184</v>
      </c>
      <c r="L342" s="27">
        <f t="shared" si="273"/>
        <v>116.89016788346747</v>
      </c>
      <c r="M342" s="7">
        <f t="shared" si="274"/>
        <v>1.9278626448652108</v>
      </c>
      <c r="N342" s="27">
        <f t="shared" si="327"/>
        <v>964.34388503860669</v>
      </c>
      <c r="O342" s="7">
        <f t="shared" si="275"/>
        <v>3.65832428705794</v>
      </c>
      <c r="P342" s="27">
        <f t="shared" si="276"/>
        <v>5853.3188592927036</v>
      </c>
      <c r="Q342" s="27">
        <f t="shared" si="277"/>
        <v>5560.6529163280684</v>
      </c>
      <c r="R342" s="7">
        <f t="shared" si="278"/>
        <v>3.65832428705794</v>
      </c>
      <c r="S342" s="27">
        <f t="shared" si="265"/>
        <v>837756.26173626829</v>
      </c>
      <c r="T342" s="27">
        <f t="shared" si="279"/>
        <v>3619.4123129613645</v>
      </c>
      <c r="U342" s="27">
        <f t="shared" si="285"/>
        <v>443232.44845985202</v>
      </c>
      <c r="V342" s="7">
        <f>-SUM(T$24:T342)/T$23</f>
        <v>36.600999876293344</v>
      </c>
      <c r="W342" s="27">
        <f t="shared" si="266"/>
        <v>0</v>
      </c>
      <c r="X342" s="27">
        <f t="shared" si="286"/>
        <v>185492.77445109957</v>
      </c>
      <c r="Y342" s="7">
        <f>-SUM(W$24:W342)/W$23</f>
        <v>15.899018028200768</v>
      </c>
      <c r="Z342" s="29"/>
      <c r="AA342" s="27">
        <f t="shared" si="287"/>
        <v>976.89671832809768</v>
      </c>
      <c r="AB342" s="27">
        <f t="shared" si="288"/>
        <v>112.47631135449697</v>
      </c>
      <c r="AC342" s="27">
        <f t="shared" si="289"/>
        <v>864.42040697360073</v>
      </c>
      <c r="AD342" s="27">
        <f t="shared" si="290"/>
        <v>37698.886343139471</v>
      </c>
      <c r="AE342" s="27">
        <f t="shared" si="291"/>
        <v>191301.11365686049</v>
      </c>
      <c r="AF342" s="27">
        <f t="shared" si="292"/>
        <v>800057.37539312872</v>
      </c>
      <c r="AG342" s="27">
        <f t="shared" si="293"/>
        <v>0</v>
      </c>
      <c r="AH342" s="27">
        <f t="shared" si="294"/>
        <v>146.11270985433433</v>
      </c>
      <c r="AI342" s="27">
        <f t="shared" si="295"/>
        <v>438.33812956300301</v>
      </c>
      <c r="AJ342" s="27">
        <f t="shared" si="296"/>
        <v>263.00287773780184</v>
      </c>
      <c r="AK342" s="27">
        <f t="shared" si="297"/>
        <v>116.89016788346747</v>
      </c>
      <c r="AL342" s="7">
        <f t="shared" si="298"/>
        <v>1.9278626448652108</v>
      </c>
      <c r="AM342" s="27">
        <f t="shared" si="328"/>
        <v>964.34388503860669</v>
      </c>
      <c r="AN342" s="7">
        <f t="shared" si="299"/>
        <v>3.65832428705794</v>
      </c>
      <c r="AO342" s="27">
        <f t="shared" si="300"/>
        <v>5853.3188592927036</v>
      </c>
      <c r="AP342" s="27">
        <f t="shared" si="301"/>
        <v>5560.6529163280684</v>
      </c>
      <c r="AQ342" s="7">
        <f t="shared" si="302"/>
        <v>3.65832428705794</v>
      </c>
      <c r="AR342" s="27">
        <f t="shared" si="303"/>
        <v>837756.26173626829</v>
      </c>
      <c r="AS342" s="27">
        <f t="shared" si="304"/>
        <v>3619.4123129613645</v>
      </c>
      <c r="AT342" s="27">
        <f t="shared" si="305"/>
        <v>443232.44845985202</v>
      </c>
      <c r="AU342" s="7">
        <f>-SUM(AS$24:AS342)/AS$23</f>
        <v>36.600999876293344</v>
      </c>
      <c r="AV342" s="27">
        <f t="shared" si="280"/>
        <v>0</v>
      </c>
      <c r="AW342" s="27">
        <f t="shared" si="306"/>
        <v>185492.77445109957</v>
      </c>
      <c r="AX342" s="7">
        <f>-SUM(AV$24:AV342)/AV$23</f>
        <v>15.899018028200768</v>
      </c>
      <c r="AY342" s="28"/>
      <c r="AZ342" s="27">
        <f t="shared" si="307"/>
        <v>976.89671832809768</v>
      </c>
      <c r="BA342" s="27">
        <f t="shared" si="308"/>
        <v>112.47631135449697</v>
      </c>
      <c r="BB342" s="27">
        <f t="shared" si="309"/>
        <v>864.42040697360073</v>
      </c>
      <c r="BC342" s="27">
        <f t="shared" si="310"/>
        <v>37698.886343139471</v>
      </c>
      <c r="BD342" s="27">
        <f t="shared" si="311"/>
        <v>191301.11365686049</v>
      </c>
      <c r="BE342" s="27">
        <f t="shared" si="312"/>
        <v>800057.37539312872</v>
      </c>
      <c r="BF342" s="27">
        <f t="shared" si="313"/>
        <v>0</v>
      </c>
      <c r="BG342" s="27">
        <f t="shared" si="314"/>
        <v>146.11270985433433</v>
      </c>
      <c r="BH342" s="27">
        <f t="shared" si="315"/>
        <v>438.33812956300301</v>
      </c>
      <c r="BI342" s="27">
        <f t="shared" si="316"/>
        <v>263.00287773780184</v>
      </c>
      <c r="BJ342" s="27">
        <f t="shared" si="317"/>
        <v>116.89016788346747</v>
      </c>
      <c r="BK342" s="7">
        <f t="shared" si="318"/>
        <v>1.9278626448652108</v>
      </c>
      <c r="BL342" s="27">
        <f t="shared" si="329"/>
        <v>964.34388503860669</v>
      </c>
      <c r="BM342" s="7">
        <f t="shared" si="319"/>
        <v>3.65832428705794</v>
      </c>
      <c r="BN342" s="27">
        <f t="shared" si="320"/>
        <v>5853.3188592927036</v>
      </c>
      <c r="BO342" s="27">
        <f t="shared" si="321"/>
        <v>5560.6529163280684</v>
      </c>
      <c r="BP342" s="7">
        <f t="shared" si="322"/>
        <v>3.65832428705794</v>
      </c>
      <c r="BQ342" s="27">
        <f t="shared" si="323"/>
        <v>837756.26173626829</v>
      </c>
      <c r="BR342" s="27">
        <f t="shared" si="324"/>
        <v>3619.4123129613645</v>
      </c>
      <c r="BS342" s="27">
        <f t="shared" si="325"/>
        <v>443232.44845985202</v>
      </c>
      <c r="BT342" s="7">
        <f>-SUM(BR$24:BR342)/BR$23</f>
        <v>36.600999876293344</v>
      </c>
      <c r="BU342" s="27">
        <f t="shared" si="281"/>
        <v>0</v>
      </c>
      <c r="BV342" s="27">
        <f t="shared" si="326"/>
        <v>185492.77445109957</v>
      </c>
      <c r="BW342" s="7">
        <f>-SUM(BU$24:BU342)/BU$23</f>
        <v>15.899018028200768</v>
      </c>
      <c r="BX342" s="14"/>
      <c r="BY342" s="3"/>
      <c r="BZ342" s="3"/>
      <c r="CA342" s="3"/>
      <c r="CB342" s="3"/>
      <c r="CC342" s="3"/>
      <c r="CD342" s="3"/>
      <c r="CE342" s="3"/>
      <c r="CF342" s="3"/>
      <c r="CG342" s="3"/>
      <c r="CH342" s="3"/>
      <c r="CI342" s="3"/>
      <c r="CJ342" s="3"/>
      <c r="CK342" s="3"/>
      <c r="CL342" s="3"/>
      <c r="CM342" s="3"/>
      <c r="CN342" s="3"/>
      <c r="CO342" s="3"/>
    </row>
    <row r="343" spans="1:93" x14ac:dyDescent="0.25">
      <c r="A343" s="23">
        <v>320</v>
      </c>
      <c r="B343" s="27">
        <f t="shared" si="267"/>
        <v>976.89671832809768</v>
      </c>
      <c r="C343" s="27">
        <f t="shared" si="268"/>
        <v>109.95508516749064</v>
      </c>
      <c r="D343" s="27">
        <f t="shared" si="269"/>
        <v>866.94163316060713</v>
      </c>
      <c r="E343" s="27">
        <f t="shared" si="282"/>
        <v>36831.944709978867</v>
      </c>
      <c r="F343" s="27">
        <f t="shared" si="283"/>
        <v>192168.05529002109</v>
      </c>
      <c r="G343" s="27">
        <f t="shared" ref="G343:G383" si="330">F343+S343-L$2</f>
        <v>804337.43973712949</v>
      </c>
      <c r="H343" s="27">
        <f t="shared" si="284"/>
        <v>0</v>
      </c>
      <c r="I343" s="27">
        <f t="shared" si="270"/>
        <v>146.4136781135773</v>
      </c>
      <c r="J343" s="27">
        <f t="shared" si="271"/>
        <v>439.24103434073191</v>
      </c>
      <c r="K343" s="27">
        <f t="shared" si="272"/>
        <v>263.54462060443916</v>
      </c>
      <c r="L343" s="27">
        <f t="shared" si="273"/>
        <v>117.13094249086184</v>
      </c>
      <c r="M343" s="7">
        <f t="shared" si="274"/>
        <v>1.931833726264379</v>
      </c>
      <c r="N343" s="27">
        <f t="shared" si="327"/>
        <v>966.33027554961018</v>
      </c>
      <c r="O343" s="7">
        <f t="shared" si="275"/>
        <v>3.6732287530441412</v>
      </c>
      <c r="P343" s="27">
        <f t="shared" si="276"/>
        <v>5877.1660048706262</v>
      </c>
      <c r="Q343" s="27">
        <f t="shared" si="277"/>
        <v>5583.3077046270946</v>
      </c>
      <c r="R343" s="7">
        <f t="shared" si="278"/>
        <v>3.6732287530441412</v>
      </c>
      <c r="S343" s="27">
        <f t="shared" ref="S343:S383" si="331">L$2*R343</f>
        <v>841169.38444710837</v>
      </c>
      <c r="T343" s="27">
        <f t="shared" si="279"/>
        <v>3640.0807107493865</v>
      </c>
      <c r="U343" s="27">
        <f t="shared" si="285"/>
        <v>446872.5291706014</v>
      </c>
      <c r="V343" s="7">
        <f>-SUM(T$24:T343)/T$23</f>
        <v>36.893375836996107</v>
      </c>
      <c r="W343" s="27">
        <f t="shared" ref="W343:W383" si="332">IF(A343&lt;=K$2,IF(A343=K$2,T343+G343, T343), 0)</f>
        <v>0</v>
      </c>
      <c r="X343" s="27">
        <f t="shared" si="286"/>
        <v>185492.77445109957</v>
      </c>
      <c r="Y343" s="7">
        <f>-SUM(W$24:W343)/W$23</f>
        <v>15.899018028200768</v>
      </c>
      <c r="Z343" s="29"/>
      <c r="AA343" s="27">
        <f t="shared" si="287"/>
        <v>976.89671832809768</v>
      </c>
      <c r="AB343" s="27">
        <f t="shared" si="288"/>
        <v>109.95508516749064</v>
      </c>
      <c r="AC343" s="27">
        <f t="shared" si="289"/>
        <v>866.94163316060713</v>
      </c>
      <c r="AD343" s="27">
        <f t="shared" si="290"/>
        <v>36831.944709978867</v>
      </c>
      <c r="AE343" s="27">
        <f t="shared" si="291"/>
        <v>192168.05529002109</v>
      </c>
      <c r="AF343" s="27">
        <f t="shared" si="292"/>
        <v>804337.43973712949</v>
      </c>
      <c r="AG343" s="27">
        <f t="shared" si="293"/>
        <v>0</v>
      </c>
      <c r="AH343" s="27">
        <f t="shared" si="294"/>
        <v>146.4136781135773</v>
      </c>
      <c r="AI343" s="27">
        <f t="shared" si="295"/>
        <v>439.24103434073191</v>
      </c>
      <c r="AJ343" s="27">
        <f t="shared" si="296"/>
        <v>263.54462060443916</v>
      </c>
      <c r="AK343" s="27">
        <f t="shared" si="297"/>
        <v>117.13094249086184</v>
      </c>
      <c r="AL343" s="7">
        <f t="shared" si="298"/>
        <v>1.931833726264379</v>
      </c>
      <c r="AM343" s="27">
        <f t="shared" si="328"/>
        <v>966.33027554961018</v>
      </c>
      <c r="AN343" s="7">
        <f t="shared" si="299"/>
        <v>3.6732287530441412</v>
      </c>
      <c r="AO343" s="27">
        <f t="shared" si="300"/>
        <v>5877.1660048706262</v>
      </c>
      <c r="AP343" s="27">
        <f t="shared" si="301"/>
        <v>5583.3077046270946</v>
      </c>
      <c r="AQ343" s="7">
        <f t="shared" si="302"/>
        <v>3.6732287530441412</v>
      </c>
      <c r="AR343" s="27">
        <f t="shared" si="303"/>
        <v>841169.38444710837</v>
      </c>
      <c r="AS343" s="27">
        <f t="shared" si="304"/>
        <v>3640.0807107493865</v>
      </c>
      <c r="AT343" s="27">
        <f t="shared" si="305"/>
        <v>446872.5291706014</v>
      </c>
      <c r="AU343" s="7">
        <f>-SUM(AS$24:AS343)/AS$23</f>
        <v>36.893375836996107</v>
      </c>
      <c r="AV343" s="27">
        <f t="shared" si="280"/>
        <v>0</v>
      </c>
      <c r="AW343" s="27">
        <f t="shared" si="306"/>
        <v>185492.77445109957</v>
      </c>
      <c r="AX343" s="7">
        <f>-SUM(AV$24:AV343)/AV$23</f>
        <v>15.899018028200768</v>
      </c>
      <c r="AY343" s="28"/>
      <c r="AZ343" s="27">
        <f t="shared" si="307"/>
        <v>976.89671832809768</v>
      </c>
      <c r="BA343" s="27">
        <f t="shared" si="308"/>
        <v>109.95508516749064</v>
      </c>
      <c r="BB343" s="27">
        <f t="shared" si="309"/>
        <v>866.94163316060713</v>
      </c>
      <c r="BC343" s="27">
        <f t="shared" si="310"/>
        <v>36831.944709978867</v>
      </c>
      <c r="BD343" s="27">
        <f t="shared" si="311"/>
        <v>192168.05529002109</v>
      </c>
      <c r="BE343" s="27">
        <f t="shared" si="312"/>
        <v>804337.43973712949</v>
      </c>
      <c r="BF343" s="27">
        <f t="shared" si="313"/>
        <v>0</v>
      </c>
      <c r="BG343" s="27">
        <f t="shared" si="314"/>
        <v>146.4136781135773</v>
      </c>
      <c r="BH343" s="27">
        <f t="shared" si="315"/>
        <v>439.24103434073191</v>
      </c>
      <c r="BI343" s="27">
        <f t="shared" si="316"/>
        <v>263.54462060443916</v>
      </c>
      <c r="BJ343" s="27">
        <f t="shared" si="317"/>
        <v>117.13094249086184</v>
      </c>
      <c r="BK343" s="7">
        <f t="shared" si="318"/>
        <v>1.931833726264379</v>
      </c>
      <c r="BL343" s="27">
        <f t="shared" si="329"/>
        <v>966.33027554961018</v>
      </c>
      <c r="BM343" s="7">
        <f t="shared" si="319"/>
        <v>3.6732287530441412</v>
      </c>
      <c r="BN343" s="27">
        <f t="shared" si="320"/>
        <v>5877.1660048706262</v>
      </c>
      <c r="BO343" s="27">
        <f t="shared" si="321"/>
        <v>5583.3077046270946</v>
      </c>
      <c r="BP343" s="7">
        <f t="shared" si="322"/>
        <v>3.6732287530441412</v>
      </c>
      <c r="BQ343" s="27">
        <f t="shared" si="323"/>
        <v>841169.38444710837</v>
      </c>
      <c r="BR343" s="27">
        <f t="shared" si="324"/>
        <v>3640.0807107493865</v>
      </c>
      <c r="BS343" s="27">
        <f t="shared" si="325"/>
        <v>446872.5291706014</v>
      </c>
      <c r="BT343" s="7">
        <f>-SUM(BR$24:BR343)/BR$23</f>
        <v>36.893375836996107</v>
      </c>
      <c r="BU343" s="27">
        <f t="shared" si="281"/>
        <v>0</v>
      </c>
      <c r="BV343" s="27">
        <f t="shared" si="326"/>
        <v>185492.77445109957</v>
      </c>
      <c r="BW343" s="7">
        <f>-SUM(BU$24:BU343)/BU$23</f>
        <v>15.899018028200768</v>
      </c>
      <c r="BX343" s="14"/>
      <c r="BY343" s="3"/>
      <c r="BZ343" s="3"/>
      <c r="CA343" s="3"/>
      <c r="CB343" s="3"/>
      <c r="CC343" s="3"/>
      <c r="CD343" s="3"/>
      <c r="CE343" s="3"/>
      <c r="CF343" s="3"/>
      <c r="CG343" s="3"/>
      <c r="CH343" s="3"/>
      <c r="CI343" s="3"/>
      <c r="CJ343" s="3"/>
      <c r="CK343" s="3"/>
      <c r="CL343" s="3"/>
      <c r="CM343" s="3"/>
      <c r="CN343" s="3"/>
      <c r="CO343" s="3"/>
    </row>
    <row r="344" spans="1:93" x14ac:dyDescent="0.25">
      <c r="A344" s="23">
        <v>321</v>
      </c>
      <c r="B344" s="27">
        <f t="shared" ref="B344:B383" si="333">PMT(E$2/12, C$2, -E$23)</f>
        <v>976.89671832809768</v>
      </c>
      <c r="C344" s="27">
        <f t="shared" ref="C344:C383" si="334">IPMT(E$2/12, A344, C$2, -E$23)</f>
        <v>107.42650540410553</v>
      </c>
      <c r="D344" s="27">
        <f t="shared" ref="D344:D383" si="335">PPMT(E$2/12, A344, C$2, -E$23)</f>
        <v>869.47021292399234</v>
      </c>
      <c r="E344" s="27">
        <f t="shared" si="282"/>
        <v>35962.474497054871</v>
      </c>
      <c r="F344" s="27">
        <f t="shared" si="283"/>
        <v>193037.52550294509</v>
      </c>
      <c r="G344" s="27">
        <f t="shared" si="330"/>
        <v>808633.93814530619</v>
      </c>
      <c r="H344" s="27">
        <f t="shared" si="284"/>
        <v>0</v>
      </c>
      <c r="I344" s="27">
        <f t="shared" ref="I344:I383" si="336">O$2* $M344</f>
        <v>146.71526631815672</v>
      </c>
      <c r="J344" s="27">
        <f t="shared" ref="J344:J383" si="337">P$2* $M344</f>
        <v>440.14579895447019</v>
      </c>
      <c r="K344" s="27">
        <f t="shared" ref="K344:K383" si="338">Q$2* $M344</f>
        <v>264.08747937268214</v>
      </c>
      <c r="L344" s="27">
        <f t="shared" ref="L344:L383" si="339">R$2* $M344</f>
        <v>117.37221305452539</v>
      </c>
      <c r="M344" s="7">
        <f t="shared" ref="M344:M383" si="340">M343*POWER(1 + $I$2, 1/12)</f>
        <v>1.9358129874410439</v>
      </c>
      <c r="N344" s="27">
        <f t="shared" si="327"/>
        <v>968.32075769983453</v>
      </c>
      <c r="O344" s="7">
        <f t="shared" ref="O344:O383" si="341">O343*POWER(1 + $H$2, 1/12)</f>
        <v>3.6881939416696992</v>
      </c>
      <c r="P344" s="27">
        <f t="shared" ref="P344:P383" si="342">$M$2 * O344</f>
        <v>5901.1103066715186</v>
      </c>
      <c r="Q344" s="27">
        <f t="shared" ref="Q344:Q383" si="343" xml:space="preserve"> P344 * (1-$J$2)</f>
        <v>5606.0547913379423</v>
      </c>
      <c r="R344" s="7">
        <f t="shared" ref="R344:R383" si="344">R343*POWER(1+G$2, 1/12)</f>
        <v>3.6881939416696992</v>
      </c>
      <c r="S344" s="27">
        <f t="shared" si="331"/>
        <v>844596.41264236113</v>
      </c>
      <c r="T344" s="27">
        <f t="shared" ref="T344:T383" si="345">Q344-N344-B344</f>
        <v>3660.8373153100101</v>
      </c>
      <c r="U344" s="27">
        <f t="shared" si="285"/>
        <v>450533.36648591142</v>
      </c>
      <c r="V344" s="7">
        <f>-SUM(T$24:T344)/T$23</f>
        <v>37.187418994852329</v>
      </c>
      <c r="W344" s="27">
        <f t="shared" si="332"/>
        <v>0</v>
      </c>
      <c r="X344" s="27">
        <f t="shared" si="286"/>
        <v>185492.77445109957</v>
      </c>
      <c r="Y344" s="7">
        <f>-SUM(W$24:W344)/W$23</f>
        <v>15.899018028200768</v>
      </c>
      <c r="Z344" s="29"/>
      <c r="AA344" s="27">
        <f t="shared" si="287"/>
        <v>976.89671832809768</v>
      </c>
      <c r="AB344" s="27">
        <f t="shared" si="288"/>
        <v>107.42650540410553</v>
      </c>
      <c r="AC344" s="27">
        <f t="shared" si="289"/>
        <v>869.47021292399234</v>
      </c>
      <c r="AD344" s="27">
        <f t="shared" si="290"/>
        <v>35962.474497054871</v>
      </c>
      <c r="AE344" s="27">
        <f t="shared" si="291"/>
        <v>193037.52550294509</v>
      </c>
      <c r="AF344" s="27">
        <f t="shared" si="292"/>
        <v>808633.93814530619</v>
      </c>
      <c r="AG344" s="27">
        <f t="shared" si="293"/>
        <v>0</v>
      </c>
      <c r="AH344" s="27">
        <f t="shared" si="294"/>
        <v>146.71526631815672</v>
      </c>
      <c r="AI344" s="27">
        <f t="shared" si="295"/>
        <v>440.14579895447019</v>
      </c>
      <c r="AJ344" s="27">
        <f t="shared" si="296"/>
        <v>264.08747937268214</v>
      </c>
      <c r="AK344" s="27">
        <f t="shared" si="297"/>
        <v>117.37221305452539</v>
      </c>
      <c r="AL344" s="7">
        <f t="shared" si="298"/>
        <v>1.9358129874410439</v>
      </c>
      <c r="AM344" s="27">
        <f t="shared" si="328"/>
        <v>968.32075769983453</v>
      </c>
      <c r="AN344" s="7">
        <f t="shared" si="299"/>
        <v>3.6881939416696992</v>
      </c>
      <c r="AO344" s="27">
        <f t="shared" si="300"/>
        <v>5901.1103066715186</v>
      </c>
      <c r="AP344" s="27">
        <f t="shared" si="301"/>
        <v>5606.0547913379423</v>
      </c>
      <c r="AQ344" s="7">
        <f t="shared" si="302"/>
        <v>3.6881939416696992</v>
      </c>
      <c r="AR344" s="27">
        <f t="shared" si="303"/>
        <v>844596.41264236113</v>
      </c>
      <c r="AS344" s="27">
        <f t="shared" si="304"/>
        <v>3660.8373153100101</v>
      </c>
      <c r="AT344" s="27">
        <f t="shared" si="305"/>
        <v>450533.36648591142</v>
      </c>
      <c r="AU344" s="7">
        <f>-SUM(AS$24:AS344)/AS$23</f>
        <v>37.187418994852329</v>
      </c>
      <c r="AV344" s="27">
        <f t="shared" ref="AV344:AV383" si="346">IF(A344&lt;=K$3,IF(A344=K$3,AS344+AF344, AS344), 0)</f>
        <v>0</v>
      </c>
      <c r="AW344" s="27">
        <f t="shared" si="306"/>
        <v>185492.77445109957</v>
      </c>
      <c r="AX344" s="7">
        <f>-SUM(AV$24:AV344)/AV$23</f>
        <v>15.899018028200768</v>
      </c>
      <c r="AY344" s="28"/>
      <c r="AZ344" s="27">
        <f t="shared" si="307"/>
        <v>976.89671832809768</v>
      </c>
      <c r="BA344" s="27">
        <f t="shared" si="308"/>
        <v>107.42650540410553</v>
      </c>
      <c r="BB344" s="27">
        <f t="shared" si="309"/>
        <v>869.47021292399234</v>
      </c>
      <c r="BC344" s="27">
        <f t="shared" si="310"/>
        <v>35962.474497054871</v>
      </c>
      <c r="BD344" s="27">
        <f t="shared" si="311"/>
        <v>193037.52550294509</v>
      </c>
      <c r="BE344" s="27">
        <f t="shared" si="312"/>
        <v>808633.93814530619</v>
      </c>
      <c r="BF344" s="27">
        <f t="shared" si="313"/>
        <v>0</v>
      </c>
      <c r="BG344" s="27">
        <f t="shared" si="314"/>
        <v>146.71526631815672</v>
      </c>
      <c r="BH344" s="27">
        <f t="shared" si="315"/>
        <v>440.14579895447019</v>
      </c>
      <c r="BI344" s="27">
        <f t="shared" si="316"/>
        <v>264.08747937268214</v>
      </c>
      <c r="BJ344" s="27">
        <f t="shared" si="317"/>
        <v>117.37221305452539</v>
      </c>
      <c r="BK344" s="7">
        <f t="shared" si="318"/>
        <v>1.9358129874410439</v>
      </c>
      <c r="BL344" s="27">
        <f t="shared" si="329"/>
        <v>968.32075769983453</v>
      </c>
      <c r="BM344" s="7">
        <f t="shared" si="319"/>
        <v>3.6881939416696992</v>
      </c>
      <c r="BN344" s="27">
        <f t="shared" si="320"/>
        <v>5901.1103066715186</v>
      </c>
      <c r="BO344" s="27">
        <f t="shared" si="321"/>
        <v>5606.0547913379423</v>
      </c>
      <c r="BP344" s="7">
        <f t="shared" si="322"/>
        <v>3.6881939416696992</v>
      </c>
      <c r="BQ344" s="27">
        <f t="shared" si="323"/>
        <v>844596.41264236113</v>
      </c>
      <c r="BR344" s="27">
        <f t="shared" si="324"/>
        <v>3660.8373153100101</v>
      </c>
      <c r="BS344" s="27">
        <f t="shared" si="325"/>
        <v>450533.36648591142</v>
      </c>
      <c r="BT344" s="7">
        <f>-SUM(BR$24:BR344)/BR$23</f>
        <v>37.187418994852329</v>
      </c>
      <c r="BU344" s="27">
        <f t="shared" ref="BU344:BU383" si="347">IF(A344&lt;=K$4,IF(A344=K$4,BR344+BE344, BR344), 0)</f>
        <v>0</v>
      </c>
      <c r="BV344" s="27">
        <f t="shared" si="326"/>
        <v>185492.77445109957</v>
      </c>
      <c r="BW344" s="7">
        <f>-SUM(BU$24:BU344)/BU$23</f>
        <v>15.899018028200768</v>
      </c>
      <c r="BX344" s="14"/>
      <c r="BY344" s="3"/>
      <c r="BZ344" s="3"/>
      <c r="CA344" s="3"/>
      <c r="CB344" s="3"/>
      <c r="CC344" s="3"/>
      <c r="CD344" s="3"/>
      <c r="CE344" s="3"/>
      <c r="CF344" s="3"/>
      <c r="CG344" s="3"/>
      <c r="CH344" s="3"/>
      <c r="CI344" s="3"/>
      <c r="CJ344" s="3"/>
      <c r="CK344" s="3"/>
      <c r="CL344" s="3"/>
      <c r="CM344" s="3"/>
      <c r="CN344" s="3"/>
      <c r="CO344" s="3"/>
    </row>
    <row r="345" spans="1:93" x14ac:dyDescent="0.25">
      <c r="A345" s="23">
        <v>322</v>
      </c>
      <c r="B345" s="27">
        <f t="shared" si="333"/>
        <v>976.89671832809768</v>
      </c>
      <c r="C345" s="27">
        <f t="shared" si="334"/>
        <v>104.89055061641054</v>
      </c>
      <c r="D345" s="27">
        <f t="shared" si="335"/>
        <v>872.00616771168711</v>
      </c>
      <c r="E345" s="27">
        <f t="shared" ref="E345:E383" si="348">E344-D345</f>
        <v>35090.468329343181</v>
      </c>
      <c r="F345" s="27">
        <f t="shared" ref="F345:F383" si="349">F344+D345</f>
        <v>193909.53167065678</v>
      </c>
      <c r="G345" s="27">
        <f t="shared" si="330"/>
        <v>812946.93464534811</v>
      </c>
      <c r="H345" s="27">
        <f t="shared" ref="H345:H383" si="350">IF((G345/L$2)&lt;0.2, N$2* $M345, 0)</f>
        <v>0</v>
      </c>
      <c r="I345" s="27">
        <f t="shared" si="336"/>
        <v>147.0174757450585</v>
      </c>
      <c r="J345" s="27">
        <f t="shared" si="337"/>
        <v>441.05242723517557</v>
      </c>
      <c r="K345" s="27">
        <f t="shared" si="338"/>
        <v>264.63145634110538</v>
      </c>
      <c r="L345" s="27">
        <f t="shared" si="339"/>
        <v>117.61398059604682</v>
      </c>
      <c r="M345" s="7">
        <f t="shared" si="340"/>
        <v>1.9398004452442077</v>
      </c>
      <c r="N345" s="27">
        <f t="shared" si="327"/>
        <v>970.31533991738615</v>
      </c>
      <c r="O345" s="7">
        <f t="shared" si="341"/>
        <v>3.7032201003261633</v>
      </c>
      <c r="P345" s="27">
        <f t="shared" si="342"/>
        <v>5925.1521605218613</v>
      </c>
      <c r="Q345" s="27">
        <f t="shared" si="343"/>
        <v>5628.894552495768</v>
      </c>
      <c r="R345" s="7">
        <f t="shared" si="344"/>
        <v>3.7032201003261633</v>
      </c>
      <c r="S345" s="27">
        <f t="shared" si="331"/>
        <v>848037.40297469136</v>
      </c>
      <c r="T345" s="27">
        <f t="shared" si="345"/>
        <v>3681.6824942502844</v>
      </c>
      <c r="U345" s="27">
        <f t="shared" ref="U345:U383" si="351">U344+T345</f>
        <v>454215.04898016172</v>
      </c>
      <c r="V345" s="7">
        <f>-SUM(T$24:T345)/T$23</f>
        <v>37.483136464270025</v>
      </c>
      <c r="W345" s="27">
        <f t="shared" si="332"/>
        <v>0</v>
      </c>
      <c r="X345" s="27">
        <f t="shared" ref="X345:X383" si="352">X344+W345</f>
        <v>185492.77445109957</v>
      </c>
      <c r="Y345" s="7">
        <f>-SUM(W$24:W345)/W$23</f>
        <v>15.899018028200768</v>
      </c>
      <c r="Z345" s="29"/>
      <c r="AA345" s="27">
        <f t="shared" ref="AA345:AA383" si="353">PMT(E$3/12, C$3, -AD$23)</f>
        <v>976.89671832809768</v>
      </c>
      <c r="AB345" s="27">
        <f t="shared" ref="AB345:AB383" si="354">IPMT(E$3/12, A345, C$3, -AD$23)</f>
        <v>104.89055061641054</v>
      </c>
      <c r="AC345" s="27">
        <f t="shared" ref="AC345:AC383" si="355">PPMT(E$3/12, A345, C$3, -AD$23)</f>
        <v>872.00616771168711</v>
      </c>
      <c r="AD345" s="27">
        <f t="shared" ref="AD345:AD383" si="356">AD344-AC345</f>
        <v>35090.468329343181</v>
      </c>
      <c r="AE345" s="27">
        <f t="shared" ref="AE345:AE383" si="357">AE344+AC345</f>
        <v>193909.53167065678</v>
      </c>
      <c r="AF345" s="27">
        <f t="shared" ref="AF345:AF383" si="358">AE345+AR345-L$3</f>
        <v>812946.93464534811</v>
      </c>
      <c r="AG345" s="27">
        <f t="shared" ref="AG345:AG383" si="359">IF((AF345/L$3)&lt;0.2, N$3* $AL345, 0)</f>
        <v>0</v>
      </c>
      <c r="AH345" s="27">
        <f t="shared" ref="AH345:AH383" si="360">O$3* $AL345</f>
        <v>147.0174757450585</v>
      </c>
      <c r="AI345" s="27">
        <f t="shared" ref="AI345:AI383" si="361">P$3* $AL345</f>
        <v>441.05242723517557</v>
      </c>
      <c r="AJ345" s="27">
        <f t="shared" ref="AJ345:AJ383" si="362">Q$3* $AL345</f>
        <v>264.63145634110538</v>
      </c>
      <c r="AK345" s="27">
        <f t="shared" ref="AK345:AK383" si="363">R$3* $AL345</f>
        <v>117.61398059604682</v>
      </c>
      <c r="AL345" s="7">
        <f t="shared" ref="AL345:AL383" si="364">AL344*POWER(1 + $I$3, 1/12)</f>
        <v>1.9398004452442077</v>
      </c>
      <c r="AM345" s="27">
        <f t="shared" si="328"/>
        <v>970.31533991738615</v>
      </c>
      <c r="AN345" s="7">
        <f t="shared" ref="AN345:AN383" si="365">AN344*POWER(1 + $H$3, 1/12)</f>
        <v>3.7032201003261633</v>
      </c>
      <c r="AO345" s="27">
        <f t="shared" ref="AO345:AO383" si="366">$M$3 * AN345</f>
        <v>5925.1521605218613</v>
      </c>
      <c r="AP345" s="27">
        <f t="shared" ref="AP345:AP383" si="367" xml:space="preserve"> AO345 * (1-$J$3)</f>
        <v>5628.894552495768</v>
      </c>
      <c r="AQ345" s="7">
        <f t="shared" ref="AQ345:AQ383" si="368">AQ344*POWER(1+G$3, 1/12)</f>
        <v>3.7032201003261633</v>
      </c>
      <c r="AR345" s="27">
        <f t="shared" ref="AR345:AR383" si="369">L$3*AQ345</f>
        <v>848037.40297469136</v>
      </c>
      <c r="AS345" s="27">
        <f t="shared" ref="AS345:AS383" si="370">AP345-AM345-AA345</f>
        <v>3681.6824942502844</v>
      </c>
      <c r="AT345" s="27">
        <f t="shared" ref="AT345:AT383" si="371">AT344+AS345</f>
        <v>454215.04898016172</v>
      </c>
      <c r="AU345" s="7">
        <f>-SUM(AS$24:AS345)/AS$23</f>
        <v>37.483136464270025</v>
      </c>
      <c r="AV345" s="27">
        <f t="shared" si="346"/>
        <v>0</v>
      </c>
      <c r="AW345" s="27">
        <f t="shared" ref="AW345:AW383" si="372">AW344+AV345</f>
        <v>185492.77445109957</v>
      </c>
      <c r="AX345" s="7">
        <f>-SUM(AV$24:AV345)/AV$23</f>
        <v>15.899018028200768</v>
      </c>
      <c r="AY345" s="28"/>
      <c r="AZ345" s="27">
        <f t="shared" ref="AZ345:AZ383" si="373">PMT(E$4/12, C$4, -BC$23)</f>
        <v>976.89671832809768</v>
      </c>
      <c r="BA345" s="27">
        <f t="shared" ref="BA345:BA383" si="374">IPMT(E$4/12, A345, C$4, -BC$23)</f>
        <v>104.89055061641054</v>
      </c>
      <c r="BB345" s="27">
        <f t="shared" ref="BB345:BB383" si="375">PPMT(E$4/12, A345, C$4, -BC$23)</f>
        <v>872.00616771168711</v>
      </c>
      <c r="BC345" s="27">
        <f t="shared" ref="BC345:BC383" si="376">BC344-BB345</f>
        <v>35090.468329343181</v>
      </c>
      <c r="BD345" s="27">
        <f t="shared" ref="BD345:BD383" si="377">BD344+BB345</f>
        <v>193909.53167065678</v>
      </c>
      <c r="BE345" s="27">
        <f t="shared" ref="BE345:BE383" si="378">BD345+BQ345-L$4</f>
        <v>812946.93464534811</v>
      </c>
      <c r="BF345" s="27">
        <f t="shared" ref="BF345:BF383" si="379">IF((BE345/L$4)&lt;0.2, N$4* $M345, 0)</f>
        <v>0</v>
      </c>
      <c r="BG345" s="27">
        <f t="shared" ref="BG345:BG383" si="380">O$4* $M345</f>
        <v>147.0174757450585</v>
      </c>
      <c r="BH345" s="27">
        <f t="shared" ref="BH345:BH383" si="381">P$4* $BK345</f>
        <v>441.05242723517557</v>
      </c>
      <c r="BI345" s="27">
        <f t="shared" ref="BI345:BI383" si="382">Q$4* $BK345</f>
        <v>264.63145634110538</v>
      </c>
      <c r="BJ345" s="27">
        <f t="shared" ref="BJ345:BJ383" si="383">R$4* $BK345</f>
        <v>117.61398059604682</v>
      </c>
      <c r="BK345" s="7">
        <f t="shared" ref="BK345:BK383" si="384">BK344*POWER(1 + $I$4, 1/12)</f>
        <v>1.9398004452442077</v>
      </c>
      <c r="BL345" s="27">
        <f t="shared" si="329"/>
        <v>970.31533991738615</v>
      </c>
      <c r="BM345" s="7">
        <f t="shared" ref="BM345:BM383" si="385">BM344*POWER(1 + $H$4, 1/12)</f>
        <v>3.7032201003261633</v>
      </c>
      <c r="BN345" s="27">
        <f t="shared" ref="BN345:BN383" si="386">$M$4 * BM345</f>
        <v>5925.1521605218613</v>
      </c>
      <c r="BO345" s="27">
        <f t="shared" ref="BO345:BO383" si="387" xml:space="preserve"> BN345 * (1-$J$4)</f>
        <v>5628.894552495768</v>
      </c>
      <c r="BP345" s="7">
        <f t="shared" ref="BP345:BP383" si="388">BP344*POWER(1+G$4, 1/12)</f>
        <v>3.7032201003261633</v>
      </c>
      <c r="BQ345" s="27">
        <f t="shared" ref="BQ345:BQ383" si="389">L$4*BP345</f>
        <v>848037.40297469136</v>
      </c>
      <c r="BR345" s="27">
        <f t="shared" ref="BR345:BR383" si="390">BO345-BL345-AZ345</f>
        <v>3681.6824942502844</v>
      </c>
      <c r="BS345" s="27">
        <f t="shared" ref="BS345:BS383" si="391">BS344+BR345</f>
        <v>454215.04898016172</v>
      </c>
      <c r="BT345" s="7">
        <f>-SUM(BR$24:BR345)/BR$23</f>
        <v>37.483136464270025</v>
      </c>
      <c r="BU345" s="27">
        <f t="shared" si="347"/>
        <v>0</v>
      </c>
      <c r="BV345" s="27">
        <f t="shared" ref="BV345:BV383" si="392">BV344+BU345</f>
        <v>185492.77445109957</v>
      </c>
      <c r="BW345" s="7">
        <f>-SUM(BU$24:BU345)/BU$23</f>
        <v>15.899018028200768</v>
      </c>
      <c r="BX345" s="14"/>
      <c r="BY345" s="3"/>
      <c r="BZ345" s="3"/>
      <c r="CA345" s="3"/>
      <c r="CB345" s="3"/>
      <c r="CC345" s="3"/>
      <c r="CD345" s="3"/>
      <c r="CE345" s="3"/>
      <c r="CF345" s="3"/>
      <c r="CG345" s="3"/>
      <c r="CH345" s="3"/>
      <c r="CI345" s="3"/>
      <c r="CJ345" s="3"/>
      <c r="CK345" s="3"/>
      <c r="CL345" s="3"/>
      <c r="CM345" s="3"/>
      <c r="CN345" s="3"/>
      <c r="CO345" s="3"/>
    </row>
    <row r="346" spans="1:93" x14ac:dyDescent="0.25">
      <c r="A346" s="23">
        <v>323</v>
      </c>
      <c r="B346" s="27">
        <f t="shared" si="333"/>
        <v>976.89671832809768</v>
      </c>
      <c r="C346" s="27">
        <f t="shared" si="334"/>
        <v>102.34719929391812</v>
      </c>
      <c r="D346" s="27">
        <f t="shared" si="335"/>
        <v>874.54951903417953</v>
      </c>
      <c r="E346" s="27">
        <f t="shared" si="348"/>
        <v>34215.918810308998</v>
      </c>
      <c r="F346" s="27">
        <f t="shared" si="349"/>
        <v>194784.08118969097</v>
      </c>
      <c r="G346" s="27">
        <f t="shared" si="330"/>
        <v>817276.49351726496</v>
      </c>
      <c r="H346" s="27">
        <f t="shared" si="350"/>
        <v>0</v>
      </c>
      <c r="I346" s="27">
        <f t="shared" si="336"/>
        <v>147.3203076738989</v>
      </c>
      <c r="J346" s="27">
        <f t="shared" si="337"/>
        <v>441.96092302169677</v>
      </c>
      <c r="K346" s="27">
        <f t="shared" si="338"/>
        <v>265.17655381301807</v>
      </c>
      <c r="L346" s="27">
        <f t="shared" si="339"/>
        <v>117.85624613911912</v>
      </c>
      <c r="M346" s="7">
        <f t="shared" si="340"/>
        <v>1.9437961165575788</v>
      </c>
      <c r="N346" s="27">
        <f t="shared" ref="N346:N383" si="393">SUM(H346:L346)</f>
        <v>972.31403064773281</v>
      </c>
      <c r="O346" s="7">
        <f t="shared" si="341"/>
        <v>3.7183074774129867</v>
      </c>
      <c r="P346" s="27">
        <f t="shared" si="342"/>
        <v>5949.2919638607791</v>
      </c>
      <c r="Q346" s="27">
        <f t="shared" si="343"/>
        <v>5651.8273656677402</v>
      </c>
      <c r="R346" s="7">
        <f t="shared" si="344"/>
        <v>3.7183074774129867</v>
      </c>
      <c r="S346" s="27">
        <f t="shared" si="331"/>
        <v>851492.41232757398</v>
      </c>
      <c r="T346" s="27">
        <f t="shared" si="345"/>
        <v>3702.6166166919102</v>
      </c>
      <c r="U346" s="27">
        <f t="shared" si="351"/>
        <v>457917.66559685365</v>
      </c>
      <c r="V346" s="7">
        <f>-SUM(T$24:T346)/T$23</f>
        <v>37.780535389305527</v>
      </c>
      <c r="W346" s="27">
        <f t="shared" si="332"/>
        <v>0</v>
      </c>
      <c r="X346" s="27">
        <f t="shared" si="352"/>
        <v>185492.77445109957</v>
      </c>
      <c r="Y346" s="7">
        <f>-SUM(W$24:W346)/W$23</f>
        <v>15.899018028200768</v>
      </c>
      <c r="Z346" s="29"/>
      <c r="AA346" s="27">
        <f t="shared" si="353"/>
        <v>976.89671832809768</v>
      </c>
      <c r="AB346" s="27">
        <f t="shared" si="354"/>
        <v>102.34719929391812</v>
      </c>
      <c r="AC346" s="27">
        <f t="shared" si="355"/>
        <v>874.54951903417953</v>
      </c>
      <c r="AD346" s="27">
        <f t="shared" si="356"/>
        <v>34215.918810308998</v>
      </c>
      <c r="AE346" s="27">
        <f t="shared" si="357"/>
        <v>194784.08118969097</v>
      </c>
      <c r="AF346" s="27">
        <f t="shared" si="358"/>
        <v>817276.49351726496</v>
      </c>
      <c r="AG346" s="27">
        <f t="shared" si="359"/>
        <v>0</v>
      </c>
      <c r="AH346" s="27">
        <f t="shared" si="360"/>
        <v>147.3203076738989</v>
      </c>
      <c r="AI346" s="27">
        <f t="shared" si="361"/>
        <v>441.96092302169677</v>
      </c>
      <c r="AJ346" s="27">
        <f t="shared" si="362"/>
        <v>265.17655381301807</v>
      </c>
      <c r="AK346" s="27">
        <f t="shared" si="363"/>
        <v>117.85624613911912</v>
      </c>
      <c r="AL346" s="7">
        <f t="shared" si="364"/>
        <v>1.9437961165575788</v>
      </c>
      <c r="AM346" s="27">
        <f t="shared" ref="AM346:AM383" si="394">SUM(AG346:AK346)</f>
        <v>972.31403064773281</v>
      </c>
      <c r="AN346" s="7">
        <f t="shared" si="365"/>
        <v>3.7183074774129867</v>
      </c>
      <c r="AO346" s="27">
        <f t="shared" si="366"/>
        <v>5949.2919638607791</v>
      </c>
      <c r="AP346" s="27">
        <f t="shared" si="367"/>
        <v>5651.8273656677402</v>
      </c>
      <c r="AQ346" s="7">
        <f t="shared" si="368"/>
        <v>3.7183074774129867</v>
      </c>
      <c r="AR346" s="27">
        <f t="shared" si="369"/>
        <v>851492.41232757398</v>
      </c>
      <c r="AS346" s="27">
        <f t="shared" si="370"/>
        <v>3702.6166166919102</v>
      </c>
      <c r="AT346" s="27">
        <f t="shared" si="371"/>
        <v>457917.66559685365</v>
      </c>
      <c r="AU346" s="7">
        <f>-SUM(AS$24:AS346)/AS$23</f>
        <v>37.780535389305527</v>
      </c>
      <c r="AV346" s="27">
        <f t="shared" si="346"/>
        <v>0</v>
      </c>
      <c r="AW346" s="27">
        <f t="shared" si="372"/>
        <v>185492.77445109957</v>
      </c>
      <c r="AX346" s="7">
        <f>-SUM(AV$24:AV346)/AV$23</f>
        <v>15.899018028200768</v>
      </c>
      <c r="AY346" s="28"/>
      <c r="AZ346" s="27">
        <f t="shared" si="373"/>
        <v>976.89671832809768</v>
      </c>
      <c r="BA346" s="27">
        <f t="shared" si="374"/>
        <v>102.34719929391812</v>
      </c>
      <c r="BB346" s="27">
        <f t="shared" si="375"/>
        <v>874.54951903417953</v>
      </c>
      <c r="BC346" s="27">
        <f t="shared" si="376"/>
        <v>34215.918810308998</v>
      </c>
      <c r="BD346" s="27">
        <f t="shared" si="377"/>
        <v>194784.08118969097</v>
      </c>
      <c r="BE346" s="27">
        <f t="shared" si="378"/>
        <v>817276.49351726496</v>
      </c>
      <c r="BF346" s="27">
        <f t="shared" si="379"/>
        <v>0</v>
      </c>
      <c r="BG346" s="27">
        <f t="shared" si="380"/>
        <v>147.3203076738989</v>
      </c>
      <c r="BH346" s="27">
        <f t="shared" si="381"/>
        <v>441.96092302169677</v>
      </c>
      <c r="BI346" s="27">
        <f t="shared" si="382"/>
        <v>265.17655381301807</v>
      </c>
      <c r="BJ346" s="27">
        <f t="shared" si="383"/>
        <v>117.85624613911912</v>
      </c>
      <c r="BK346" s="7">
        <f t="shared" si="384"/>
        <v>1.9437961165575788</v>
      </c>
      <c r="BL346" s="27">
        <f t="shared" ref="BL346:BL383" si="395">SUM(BF346:BJ346)</f>
        <v>972.31403064773281</v>
      </c>
      <c r="BM346" s="7">
        <f t="shared" si="385"/>
        <v>3.7183074774129867</v>
      </c>
      <c r="BN346" s="27">
        <f t="shared" si="386"/>
        <v>5949.2919638607791</v>
      </c>
      <c r="BO346" s="27">
        <f t="shared" si="387"/>
        <v>5651.8273656677402</v>
      </c>
      <c r="BP346" s="7">
        <f t="shared" si="388"/>
        <v>3.7183074774129867</v>
      </c>
      <c r="BQ346" s="27">
        <f t="shared" si="389"/>
        <v>851492.41232757398</v>
      </c>
      <c r="BR346" s="27">
        <f t="shared" si="390"/>
        <v>3702.6166166919102</v>
      </c>
      <c r="BS346" s="27">
        <f t="shared" si="391"/>
        <v>457917.66559685365</v>
      </c>
      <c r="BT346" s="7">
        <f>-SUM(BR$24:BR346)/BR$23</f>
        <v>37.780535389305527</v>
      </c>
      <c r="BU346" s="27">
        <f t="shared" si="347"/>
        <v>0</v>
      </c>
      <c r="BV346" s="27">
        <f t="shared" si="392"/>
        <v>185492.77445109957</v>
      </c>
      <c r="BW346" s="7">
        <f>-SUM(BU$24:BU346)/BU$23</f>
        <v>15.899018028200768</v>
      </c>
      <c r="BX346" s="14"/>
      <c r="BY346" s="3"/>
      <c r="BZ346" s="3"/>
      <c r="CA346" s="3"/>
      <c r="CB346" s="3"/>
      <c r="CC346" s="3"/>
      <c r="CD346" s="3"/>
      <c r="CE346" s="3"/>
      <c r="CF346" s="3"/>
      <c r="CG346" s="3"/>
      <c r="CH346" s="3"/>
      <c r="CI346" s="3"/>
      <c r="CJ346" s="3"/>
      <c r="CK346" s="3"/>
      <c r="CL346" s="3"/>
      <c r="CM346" s="3"/>
      <c r="CN346" s="3"/>
      <c r="CO346" s="3"/>
    </row>
    <row r="347" spans="1:93" x14ac:dyDescent="0.25">
      <c r="A347" s="23">
        <v>324</v>
      </c>
      <c r="B347" s="27">
        <f t="shared" si="333"/>
        <v>976.89671832809768</v>
      </c>
      <c r="C347" s="27">
        <f t="shared" si="334"/>
        <v>99.796429863401755</v>
      </c>
      <c r="D347" s="27">
        <f t="shared" si="335"/>
        <v>877.10028846469584</v>
      </c>
      <c r="E347" s="27">
        <f t="shared" si="348"/>
        <v>33338.818521844303</v>
      </c>
      <c r="F347" s="27">
        <f t="shared" si="349"/>
        <v>195661.18147815566</v>
      </c>
      <c r="G347" s="27">
        <f t="shared" si="330"/>
        <v>821622.67929438944</v>
      </c>
      <c r="H347" s="27">
        <f t="shared" si="350"/>
        <v>0</v>
      </c>
      <c r="I347" s="27">
        <f t="shared" si="336"/>
        <v>147.62376338692999</v>
      </c>
      <c r="J347" s="27">
        <f t="shared" si="337"/>
        <v>442.87129016079001</v>
      </c>
      <c r="K347" s="27">
        <f t="shared" si="338"/>
        <v>265.72277409647404</v>
      </c>
      <c r="L347" s="27">
        <f t="shared" si="339"/>
        <v>118.099010709544</v>
      </c>
      <c r="M347" s="7">
        <f t="shared" si="340"/>
        <v>1.9478000182996436</v>
      </c>
      <c r="N347" s="27">
        <f t="shared" si="393"/>
        <v>974.31683835373804</v>
      </c>
      <c r="O347" s="7">
        <f t="shared" si="341"/>
        <v>3.7334563223416324</v>
      </c>
      <c r="P347" s="27">
        <f t="shared" si="342"/>
        <v>5973.530115746612</v>
      </c>
      <c r="Q347" s="27">
        <f t="shared" si="343"/>
        <v>5674.8536099592811</v>
      </c>
      <c r="R347" s="7">
        <f t="shared" si="344"/>
        <v>3.7334563223416324</v>
      </c>
      <c r="S347" s="27">
        <f t="shared" si="331"/>
        <v>854961.49781623378</v>
      </c>
      <c r="T347" s="27">
        <f t="shared" si="345"/>
        <v>3723.640053277446</v>
      </c>
      <c r="U347" s="27">
        <f t="shared" si="351"/>
        <v>461641.30565013108</v>
      </c>
      <c r="V347" s="7">
        <f>-SUM(T$24:T347)/T$23</f>
        <v>38.079622943785637</v>
      </c>
      <c r="W347" s="27">
        <f t="shared" si="332"/>
        <v>0</v>
      </c>
      <c r="X347" s="27">
        <f t="shared" si="352"/>
        <v>185492.77445109957</v>
      </c>
      <c r="Y347" s="7">
        <f>-SUM(W$24:W347)/W$23</f>
        <v>15.899018028200768</v>
      </c>
      <c r="Z347" s="29"/>
      <c r="AA347" s="27">
        <f t="shared" si="353"/>
        <v>976.89671832809768</v>
      </c>
      <c r="AB347" s="27">
        <f t="shared" si="354"/>
        <v>99.796429863401755</v>
      </c>
      <c r="AC347" s="27">
        <f t="shared" si="355"/>
        <v>877.10028846469584</v>
      </c>
      <c r="AD347" s="27">
        <f t="shared" si="356"/>
        <v>33338.818521844303</v>
      </c>
      <c r="AE347" s="27">
        <f t="shared" si="357"/>
        <v>195661.18147815566</v>
      </c>
      <c r="AF347" s="27">
        <f t="shared" si="358"/>
        <v>821622.67929438944</v>
      </c>
      <c r="AG347" s="27">
        <f t="shared" si="359"/>
        <v>0</v>
      </c>
      <c r="AH347" s="27">
        <f t="shared" si="360"/>
        <v>147.62376338692999</v>
      </c>
      <c r="AI347" s="27">
        <f t="shared" si="361"/>
        <v>442.87129016079001</v>
      </c>
      <c r="AJ347" s="27">
        <f t="shared" si="362"/>
        <v>265.72277409647404</v>
      </c>
      <c r="AK347" s="27">
        <f t="shared" si="363"/>
        <v>118.099010709544</v>
      </c>
      <c r="AL347" s="7">
        <f t="shared" si="364"/>
        <v>1.9478000182996436</v>
      </c>
      <c r="AM347" s="27">
        <f t="shared" si="394"/>
        <v>974.31683835373804</v>
      </c>
      <c r="AN347" s="7">
        <f t="shared" si="365"/>
        <v>3.7334563223416324</v>
      </c>
      <c r="AO347" s="27">
        <f t="shared" si="366"/>
        <v>5973.530115746612</v>
      </c>
      <c r="AP347" s="27">
        <f t="shared" si="367"/>
        <v>5674.8536099592811</v>
      </c>
      <c r="AQ347" s="7">
        <f t="shared" si="368"/>
        <v>3.7334563223416324</v>
      </c>
      <c r="AR347" s="27">
        <f t="shared" si="369"/>
        <v>854961.49781623378</v>
      </c>
      <c r="AS347" s="27">
        <f t="shared" si="370"/>
        <v>3723.640053277446</v>
      </c>
      <c r="AT347" s="27">
        <f t="shared" si="371"/>
        <v>461641.30565013108</v>
      </c>
      <c r="AU347" s="7">
        <f>-SUM(AS$24:AS347)/AS$23</f>
        <v>38.079622943785637</v>
      </c>
      <c r="AV347" s="27">
        <f t="shared" si="346"/>
        <v>0</v>
      </c>
      <c r="AW347" s="27">
        <f t="shared" si="372"/>
        <v>185492.77445109957</v>
      </c>
      <c r="AX347" s="7">
        <f>-SUM(AV$24:AV347)/AV$23</f>
        <v>15.899018028200768</v>
      </c>
      <c r="AY347" s="28"/>
      <c r="AZ347" s="27">
        <f t="shared" si="373"/>
        <v>976.89671832809768</v>
      </c>
      <c r="BA347" s="27">
        <f t="shared" si="374"/>
        <v>99.796429863401755</v>
      </c>
      <c r="BB347" s="27">
        <f t="shared" si="375"/>
        <v>877.10028846469584</v>
      </c>
      <c r="BC347" s="27">
        <f t="shared" si="376"/>
        <v>33338.818521844303</v>
      </c>
      <c r="BD347" s="27">
        <f t="shared" si="377"/>
        <v>195661.18147815566</v>
      </c>
      <c r="BE347" s="27">
        <f t="shared" si="378"/>
        <v>821622.67929438944</v>
      </c>
      <c r="BF347" s="27">
        <f t="shared" si="379"/>
        <v>0</v>
      </c>
      <c r="BG347" s="27">
        <f t="shared" si="380"/>
        <v>147.62376338692999</v>
      </c>
      <c r="BH347" s="27">
        <f t="shared" si="381"/>
        <v>442.87129016079001</v>
      </c>
      <c r="BI347" s="27">
        <f t="shared" si="382"/>
        <v>265.72277409647404</v>
      </c>
      <c r="BJ347" s="27">
        <f t="shared" si="383"/>
        <v>118.099010709544</v>
      </c>
      <c r="BK347" s="7">
        <f t="shared" si="384"/>
        <v>1.9478000182996436</v>
      </c>
      <c r="BL347" s="27">
        <f t="shared" si="395"/>
        <v>974.31683835373804</v>
      </c>
      <c r="BM347" s="7">
        <f t="shared" si="385"/>
        <v>3.7334563223416324</v>
      </c>
      <c r="BN347" s="27">
        <f t="shared" si="386"/>
        <v>5973.530115746612</v>
      </c>
      <c r="BO347" s="27">
        <f t="shared" si="387"/>
        <v>5674.8536099592811</v>
      </c>
      <c r="BP347" s="7">
        <f t="shared" si="388"/>
        <v>3.7334563223416324</v>
      </c>
      <c r="BQ347" s="27">
        <f t="shared" si="389"/>
        <v>854961.49781623378</v>
      </c>
      <c r="BR347" s="27">
        <f t="shared" si="390"/>
        <v>3723.640053277446</v>
      </c>
      <c r="BS347" s="27">
        <f t="shared" si="391"/>
        <v>461641.30565013108</v>
      </c>
      <c r="BT347" s="7">
        <f>-SUM(BR$24:BR347)/BR$23</f>
        <v>38.079622943785637</v>
      </c>
      <c r="BU347" s="27">
        <f t="shared" si="347"/>
        <v>0</v>
      </c>
      <c r="BV347" s="27">
        <f t="shared" si="392"/>
        <v>185492.77445109957</v>
      </c>
      <c r="BW347" s="7">
        <f>-SUM(BU$24:BU347)/BU$23</f>
        <v>15.899018028200768</v>
      </c>
      <c r="BX347" s="14"/>
      <c r="BY347" s="3"/>
      <c r="BZ347" s="3"/>
      <c r="CA347" s="3"/>
      <c r="CB347" s="3"/>
      <c r="CC347" s="3"/>
      <c r="CD347" s="3"/>
      <c r="CE347" s="3"/>
      <c r="CF347" s="3"/>
      <c r="CG347" s="3"/>
      <c r="CH347" s="3"/>
      <c r="CI347" s="3"/>
      <c r="CJ347" s="3"/>
      <c r="CK347" s="3"/>
      <c r="CL347" s="3"/>
      <c r="CM347" s="3"/>
      <c r="CN347" s="3"/>
      <c r="CO347" s="3"/>
    </row>
    <row r="348" spans="1:93" x14ac:dyDescent="0.25">
      <c r="A348" s="23">
        <v>325</v>
      </c>
      <c r="B348" s="27">
        <f t="shared" si="333"/>
        <v>976.89671832809768</v>
      </c>
      <c r="C348" s="27">
        <f t="shared" si="334"/>
        <v>97.238220688713071</v>
      </c>
      <c r="D348" s="27">
        <f t="shared" si="335"/>
        <v>879.65849763938468</v>
      </c>
      <c r="E348" s="27">
        <f t="shared" si="348"/>
        <v>32459.160024204917</v>
      </c>
      <c r="F348" s="27">
        <f t="shared" si="349"/>
        <v>196540.83997579504</v>
      </c>
      <c r="G348" s="27">
        <f t="shared" si="330"/>
        <v>825985.55676438566</v>
      </c>
      <c r="H348" s="27">
        <f t="shared" si="350"/>
        <v>0</v>
      </c>
      <c r="I348" s="27">
        <f t="shared" si="336"/>
        <v>147.92784416904507</v>
      </c>
      <c r="J348" s="27">
        <f t="shared" si="337"/>
        <v>443.78353250713525</v>
      </c>
      <c r="K348" s="27">
        <f t="shared" si="338"/>
        <v>266.27011950428118</v>
      </c>
      <c r="L348" s="27">
        <f t="shared" si="339"/>
        <v>118.34227533523605</v>
      </c>
      <c r="M348" s="7">
        <f t="shared" si="340"/>
        <v>1.9518121674237374</v>
      </c>
      <c r="N348" s="27">
        <f t="shared" si="393"/>
        <v>976.32377151569756</v>
      </c>
      <c r="O348" s="7">
        <f t="shared" si="341"/>
        <v>3.7486668855396967</v>
      </c>
      <c r="P348" s="27">
        <f t="shared" si="342"/>
        <v>5997.8670168635144</v>
      </c>
      <c r="Q348" s="27">
        <f t="shared" si="343"/>
        <v>5697.9736660203389</v>
      </c>
      <c r="R348" s="7">
        <f t="shared" si="344"/>
        <v>3.7486668855396967</v>
      </c>
      <c r="S348" s="27">
        <f t="shared" si="331"/>
        <v>858444.71678859054</v>
      </c>
      <c r="T348" s="27">
        <f t="shared" si="345"/>
        <v>3744.753176176544</v>
      </c>
      <c r="U348" s="27">
        <f t="shared" si="351"/>
        <v>465386.05882630765</v>
      </c>
      <c r="V348" s="7">
        <f>-SUM(T$24:T348)/T$23</f>
        <v>38.380406331430343</v>
      </c>
      <c r="W348" s="27">
        <f t="shared" si="332"/>
        <v>0</v>
      </c>
      <c r="X348" s="27">
        <f t="shared" si="352"/>
        <v>185492.77445109957</v>
      </c>
      <c r="Y348" s="7">
        <f>-SUM(W$24:W348)/W$23</f>
        <v>15.899018028200768</v>
      </c>
      <c r="Z348" s="29"/>
      <c r="AA348" s="27">
        <f t="shared" si="353"/>
        <v>976.89671832809768</v>
      </c>
      <c r="AB348" s="27">
        <f t="shared" si="354"/>
        <v>97.238220688713071</v>
      </c>
      <c r="AC348" s="27">
        <f t="shared" si="355"/>
        <v>879.65849763938468</v>
      </c>
      <c r="AD348" s="27">
        <f t="shared" si="356"/>
        <v>32459.160024204917</v>
      </c>
      <c r="AE348" s="27">
        <f t="shared" si="357"/>
        <v>196540.83997579504</v>
      </c>
      <c r="AF348" s="27">
        <f t="shared" si="358"/>
        <v>825985.55676438566</v>
      </c>
      <c r="AG348" s="27">
        <f t="shared" si="359"/>
        <v>0</v>
      </c>
      <c r="AH348" s="27">
        <f t="shared" si="360"/>
        <v>147.92784416904507</v>
      </c>
      <c r="AI348" s="27">
        <f t="shared" si="361"/>
        <v>443.78353250713525</v>
      </c>
      <c r="AJ348" s="27">
        <f t="shared" si="362"/>
        <v>266.27011950428118</v>
      </c>
      <c r="AK348" s="27">
        <f t="shared" si="363"/>
        <v>118.34227533523605</v>
      </c>
      <c r="AL348" s="7">
        <f t="shared" si="364"/>
        <v>1.9518121674237374</v>
      </c>
      <c r="AM348" s="27">
        <f t="shared" si="394"/>
        <v>976.32377151569756</v>
      </c>
      <c r="AN348" s="7">
        <f t="shared" si="365"/>
        <v>3.7486668855396967</v>
      </c>
      <c r="AO348" s="27">
        <f t="shared" si="366"/>
        <v>5997.8670168635144</v>
      </c>
      <c r="AP348" s="27">
        <f t="shared" si="367"/>
        <v>5697.9736660203389</v>
      </c>
      <c r="AQ348" s="7">
        <f t="shared" si="368"/>
        <v>3.7486668855396967</v>
      </c>
      <c r="AR348" s="27">
        <f t="shared" si="369"/>
        <v>858444.71678859054</v>
      </c>
      <c r="AS348" s="27">
        <f t="shared" si="370"/>
        <v>3744.753176176544</v>
      </c>
      <c r="AT348" s="27">
        <f t="shared" si="371"/>
        <v>465386.05882630765</v>
      </c>
      <c r="AU348" s="7">
        <f>-SUM(AS$24:AS348)/AS$23</f>
        <v>38.380406331430343</v>
      </c>
      <c r="AV348" s="27">
        <f t="shared" si="346"/>
        <v>0</v>
      </c>
      <c r="AW348" s="27">
        <f t="shared" si="372"/>
        <v>185492.77445109957</v>
      </c>
      <c r="AX348" s="7">
        <f>-SUM(AV$24:AV348)/AV$23</f>
        <v>15.899018028200768</v>
      </c>
      <c r="AY348" s="28"/>
      <c r="AZ348" s="27">
        <f t="shared" si="373"/>
        <v>976.89671832809768</v>
      </c>
      <c r="BA348" s="27">
        <f t="shared" si="374"/>
        <v>97.238220688713071</v>
      </c>
      <c r="BB348" s="27">
        <f t="shared" si="375"/>
        <v>879.65849763938468</v>
      </c>
      <c r="BC348" s="27">
        <f t="shared" si="376"/>
        <v>32459.160024204917</v>
      </c>
      <c r="BD348" s="27">
        <f t="shared" si="377"/>
        <v>196540.83997579504</v>
      </c>
      <c r="BE348" s="27">
        <f t="shared" si="378"/>
        <v>825985.55676438566</v>
      </c>
      <c r="BF348" s="27">
        <f t="shared" si="379"/>
        <v>0</v>
      </c>
      <c r="BG348" s="27">
        <f t="shared" si="380"/>
        <v>147.92784416904507</v>
      </c>
      <c r="BH348" s="27">
        <f t="shared" si="381"/>
        <v>443.78353250713525</v>
      </c>
      <c r="BI348" s="27">
        <f t="shared" si="382"/>
        <v>266.27011950428118</v>
      </c>
      <c r="BJ348" s="27">
        <f t="shared" si="383"/>
        <v>118.34227533523605</v>
      </c>
      <c r="BK348" s="7">
        <f t="shared" si="384"/>
        <v>1.9518121674237374</v>
      </c>
      <c r="BL348" s="27">
        <f t="shared" si="395"/>
        <v>976.32377151569756</v>
      </c>
      <c r="BM348" s="7">
        <f t="shared" si="385"/>
        <v>3.7486668855396967</v>
      </c>
      <c r="BN348" s="27">
        <f t="shared" si="386"/>
        <v>5997.8670168635144</v>
      </c>
      <c r="BO348" s="27">
        <f t="shared" si="387"/>
        <v>5697.9736660203389</v>
      </c>
      <c r="BP348" s="7">
        <f t="shared" si="388"/>
        <v>3.7486668855396967</v>
      </c>
      <c r="BQ348" s="27">
        <f t="shared" si="389"/>
        <v>858444.71678859054</v>
      </c>
      <c r="BR348" s="27">
        <f t="shared" si="390"/>
        <v>3744.753176176544</v>
      </c>
      <c r="BS348" s="27">
        <f t="shared" si="391"/>
        <v>465386.05882630765</v>
      </c>
      <c r="BT348" s="7">
        <f>-SUM(BR$24:BR348)/BR$23</f>
        <v>38.380406331430343</v>
      </c>
      <c r="BU348" s="27">
        <f t="shared" si="347"/>
        <v>0</v>
      </c>
      <c r="BV348" s="27">
        <f t="shared" si="392"/>
        <v>185492.77445109957</v>
      </c>
      <c r="BW348" s="7">
        <f>-SUM(BU$24:BU348)/BU$23</f>
        <v>15.899018028200768</v>
      </c>
      <c r="BX348" s="14"/>
      <c r="BY348" s="3"/>
      <c r="BZ348" s="3"/>
      <c r="CA348" s="3"/>
      <c r="CB348" s="3"/>
      <c r="CC348" s="3"/>
      <c r="CD348" s="3"/>
      <c r="CE348" s="3"/>
      <c r="CF348" s="3"/>
      <c r="CG348" s="3"/>
      <c r="CH348" s="3"/>
      <c r="CI348" s="3"/>
      <c r="CJ348" s="3"/>
      <c r="CK348" s="3"/>
      <c r="CL348" s="3"/>
      <c r="CM348" s="3"/>
      <c r="CN348" s="3"/>
      <c r="CO348" s="3"/>
    </row>
    <row r="349" spans="1:93" x14ac:dyDescent="0.25">
      <c r="A349" s="23">
        <v>326</v>
      </c>
      <c r="B349" s="27">
        <f t="shared" si="333"/>
        <v>976.89671832809768</v>
      </c>
      <c r="C349" s="27">
        <f t="shared" si="334"/>
        <v>94.672550070598206</v>
      </c>
      <c r="D349" s="27">
        <f t="shared" si="335"/>
        <v>882.22416825749951</v>
      </c>
      <c r="E349" s="27">
        <f t="shared" si="348"/>
        <v>31576.935855947417</v>
      </c>
      <c r="F349" s="27">
        <f t="shared" si="349"/>
        <v>197423.06414405254</v>
      </c>
      <c r="G349" s="27">
        <f t="shared" si="330"/>
        <v>830365.19097025879</v>
      </c>
      <c r="H349" s="27">
        <f t="shared" si="350"/>
        <v>0</v>
      </c>
      <c r="I349" s="27">
        <f t="shared" si="336"/>
        <v>148.23255130778412</v>
      </c>
      <c r="J349" s="27">
        <f t="shared" si="337"/>
        <v>444.69765392335239</v>
      </c>
      <c r="K349" s="27">
        <f t="shared" si="338"/>
        <v>266.81859235401146</v>
      </c>
      <c r="L349" s="27">
        <f t="shared" si="339"/>
        <v>118.58604104622729</v>
      </c>
      <c r="M349" s="7">
        <f t="shared" si="340"/>
        <v>1.9558325809181172</v>
      </c>
      <c r="N349" s="27">
        <f t="shared" si="393"/>
        <v>978.33483863137519</v>
      </c>
      <c r="O349" s="7">
        <f t="shared" si="341"/>
        <v>3.763939418455049</v>
      </c>
      <c r="P349" s="27">
        <f t="shared" si="342"/>
        <v>6022.3030695280786</v>
      </c>
      <c r="Q349" s="27">
        <f t="shared" si="343"/>
        <v>5721.1879160516746</v>
      </c>
      <c r="R349" s="7">
        <f t="shared" si="344"/>
        <v>3.763939418455049</v>
      </c>
      <c r="S349" s="27">
        <f t="shared" si="331"/>
        <v>861942.12682620622</v>
      </c>
      <c r="T349" s="27">
        <f t="shared" si="345"/>
        <v>3765.9563590922016</v>
      </c>
      <c r="U349" s="27">
        <f t="shared" si="351"/>
        <v>469152.01518539985</v>
      </c>
      <c r="V349" s="7">
        <f>-SUM(T$24:T349)/T$23</f>
        <v>38.682892785975902</v>
      </c>
      <c r="W349" s="27">
        <f t="shared" si="332"/>
        <v>0</v>
      </c>
      <c r="X349" s="27">
        <f t="shared" si="352"/>
        <v>185492.77445109957</v>
      </c>
      <c r="Y349" s="7">
        <f>-SUM(W$24:W349)/W$23</f>
        <v>15.899018028200768</v>
      </c>
      <c r="Z349" s="29"/>
      <c r="AA349" s="27">
        <f t="shared" si="353"/>
        <v>976.89671832809768</v>
      </c>
      <c r="AB349" s="27">
        <f t="shared" si="354"/>
        <v>94.672550070598206</v>
      </c>
      <c r="AC349" s="27">
        <f t="shared" si="355"/>
        <v>882.22416825749951</v>
      </c>
      <c r="AD349" s="27">
        <f t="shared" si="356"/>
        <v>31576.935855947417</v>
      </c>
      <c r="AE349" s="27">
        <f t="shared" si="357"/>
        <v>197423.06414405254</v>
      </c>
      <c r="AF349" s="27">
        <f t="shared" si="358"/>
        <v>830365.19097025879</v>
      </c>
      <c r="AG349" s="27">
        <f t="shared" si="359"/>
        <v>0</v>
      </c>
      <c r="AH349" s="27">
        <f t="shared" si="360"/>
        <v>148.23255130778412</v>
      </c>
      <c r="AI349" s="27">
        <f t="shared" si="361"/>
        <v>444.69765392335239</v>
      </c>
      <c r="AJ349" s="27">
        <f t="shared" si="362"/>
        <v>266.81859235401146</v>
      </c>
      <c r="AK349" s="27">
        <f t="shared" si="363"/>
        <v>118.58604104622729</v>
      </c>
      <c r="AL349" s="7">
        <f t="shared" si="364"/>
        <v>1.9558325809181172</v>
      </c>
      <c r="AM349" s="27">
        <f t="shared" si="394"/>
        <v>978.33483863137519</v>
      </c>
      <c r="AN349" s="7">
        <f t="shared" si="365"/>
        <v>3.763939418455049</v>
      </c>
      <c r="AO349" s="27">
        <f t="shared" si="366"/>
        <v>6022.3030695280786</v>
      </c>
      <c r="AP349" s="27">
        <f t="shared" si="367"/>
        <v>5721.1879160516746</v>
      </c>
      <c r="AQ349" s="7">
        <f t="shared" si="368"/>
        <v>3.763939418455049</v>
      </c>
      <c r="AR349" s="27">
        <f t="shared" si="369"/>
        <v>861942.12682620622</v>
      </c>
      <c r="AS349" s="27">
        <f t="shared" si="370"/>
        <v>3765.9563590922016</v>
      </c>
      <c r="AT349" s="27">
        <f t="shared" si="371"/>
        <v>469152.01518539985</v>
      </c>
      <c r="AU349" s="7">
        <f>-SUM(AS$24:AS349)/AS$23</f>
        <v>38.682892785975902</v>
      </c>
      <c r="AV349" s="27">
        <f t="shared" si="346"/>
        <v>0</v>
      </c>
      <c r="AW349" s="27">
        <f t="shared" si="372"/>
        <v>185492.77445109957</v>
      </c>
      <c r="AX349" s="7">
        <f>-SUM(AV$24:AV349)/AV$23</f>
        <v>15.899018028200768</v>
      </c>
      <c r="AY349" s="28"/>
      <c r="AZ349" s="27">
        <f t="shared" si="373"/>
        <v>976.89671832809768</v>
      </c>
      <c r="BA349" s="27">
        <f t="shared" si="374"/>
        <v>94.672550070598206</v>
      </c>
      <c r="BB349" s="27">
        <f t="shared" si="375"/>
        <v>882.22416825749951</v>
      </c>
      <c r="BC349" s="27">
        <f t="shared" si="376"/>
        <v>31576.935855947417</v>
      </c>
      <c r="BD349" s="27">
        <f t="shared" si="377"/>
        <v>197423.06414405254</v>
      </c>
      <c r="BE349" s="27">
        <f t="shared" si="378"/>
        <v>830365.19097025879</v>
      </c>
      <c r="BF349" s="27">
        <f t="shared" si="379"/>
        <v>0</v>
      </c>
      <c r="BG349" s="27">
        <f t="shared" si="380"/>
        <v>148.23255130778412</v>
      </c>
      <c r="BH349" s="27">
        <f t="shared" si="381"/>
        <v>444.69765392335239</v>
      </c>
      <c r="BI349" s="27">
        <f t="shared" si="382"/>
        <v>266.81859235401146</v>
      </c>
      <c r="BJ349" s="27">
        <f t="shared" si="383"/>
        <v>118.58604104622729</v>
      </c>
      <c r="BK349" s="7">
        <f t="shared" si="384"/>
        <v>1.9558325809181172</v>
      </c>
      <c r="BL349" s="27">
        <f t="shared" si="395"/>
        <v>978.33483863137519</v>
      </c>
      <c r="BM349" s="7">
        <f t="shared" si="385"/>
        <v>3.763939418455049</v>
      </c>
      <c r="BN349" s="27">
        <f t="shared" si="386"/>
        <v>6022.3030695280786</v>
      </c>
      <c r="BO349" s="27">
        <f t="shared" si="387"/>
        <v>5721.1879160516746</v>
      </c>
      <c r="BP349" s="7">
        <f t="shared" si="388"/>
        <v>3.763939418455049</v>
      </c>
      <c r="BQ349" s="27">
        <f t="shared" si="389"/>
        <v>861942.12682620622</v>
      </c>
      <c r="BR349" s="27">
        <f t="shared" si="390"/>
        <v>3765.9563590922016</v>
      </c>
      <c r="BS349" s="27">
        <f t="shared" si="391"/>
        <v>469152.01518539985</v>
      </c>
      <c r="BT349" s="7">
        <f>-SUM(BR$24:BR349)/BR$23</f>
        <v>38.682892785975902</v>
      </c>
      <c r="BU349" s="27">
        <f t="shared" si="347"/>
        <v>0</v>
      </c>
      <c r="BV349" s="27">
        <f t="shared" si="392"/>
        <v>185492.77445109957</v>
      </c>
      <c r="BW349" s="7">
        <f>-SUM(BU$24:BU349)/BU$23</f>
        <v>15.899018028200768</v>
      </c>
      <c r="BX349" s="14"/>
      <c r="BY349" s="3"/>
      <c r="BZ349" s="3"/>
      <c r="CA349" s="3"/>
      <c r="CB349" s="3"/>
      <c r="CC349" s="3"/>
      <c r="CD349" s="3"/>
      <c r="CE349" s="3"/>
      <c r="CF349" s="3"/>
      <c r="CG349" s="3"/>
      <c r="CH349" s="3"/>
      <c r="CI349" s="3"/>
      <c r="CJ349" s="3"/>
      <c r="CK349" s="3"/>
      <c r="CL349" s="3"/>
      <c r="CM349" s="3"/>
      <c r="CN349" s="3"/>
      <c r="CO349" s="3"/>
    </row>
    <row r="350" spans="1:93" x14ac:dyDescent="0.25">
      <c r="A350" s="23">
        <v>327</v>
      </c>
      <c r="B350" s="27">
        <f t="shared" si="333"/>
        <v>976.89671832809768</v>
      </c>
      <c r="C350" s="27">
        <f t="shared" si="334"/>
        <v>92.09939624651382</v>
      </c>
      <c r="D350" s="27">
        <f t="shared" si="335"/>
        <v>884.79732208158407</v>
      </c>
      <c r="E350" s="27">
        <f t="shared" si="348"/>
        <v>30692.138533865833</v>
      </c>
      <c r="F350" s="27">
        <f t="shared" si="349"/>
        <v>198307.86146613411</v>
      </c>
      <c r="G350" s="27">
        <f t="shared" si="330"/>
        <v>834761.64721137146</v>
      </c>
      <c r="H350" s="27">
        <f t="shared" si="350"/>
        <v>0</v>
      </c>
      <c r="I350" s="27">
        <f t="shared" si="336"/>
        <v>148.53788609333921</v>
      </c>
      <c r="J350" s="27">
        <f t="shared" si="337"/>
        <v>445.61365828001766</v>
      </c>
      <c r="K350" s="27">
        <f t="shared" si="338"/>
        <v>267.36819496801064</v>
      </c>
      <c r="L350" s="27">
        <f t="shared" si="339"/>
        <v>118.83030887467137</v>
      </c>
      <c r="M350" s="7">
        <f t="shared" si="340"/>
        <v>1.9598612758060325</v>
      </c>
      <c r="N350" s="27">
        <f t="shared" si="393"/>
        <v>980.35004821603889</v>
      </c>
      <c r="O350" s="7">
        <f t="shared" si="341"/>
        <v>3.7792741735599882</v>
      </c>
      <c r="P350" s="27">
        <f t="shared" si="342"/>
        <v>6046.8386776959815</v>
      </c>
      <c r="Q350" s="27">
        <f t="shared" si="343"/>
        <v>5744.4967438111826</v>
      </c>
      <c r="R350" s="7">
        <f t="shared" si="344"/>
        <v>3.7792741735599882</v>
      </c>
      <c r="S350" s="27">
        <f t="shared" si="331"/>
        <v>865453.78574523726</v>
      </c>
      <c r="T350" s="27">
        <f t="shared" si="345"/>
        <v>3787.2499772670462</v>
      </c>
      <c r="U350" s="27">
        <f t="shared" si="351"/>
        <v>472939.26516266691</v>
      </c>
      <c r="V350" s="7">
        <f>-SUM(T$24:T350)/T$23</f>
        <v>38.987089571298554</v>
      </c>
      <c r="W350" s="27">
        <f t="shared" si="332"/>
        <v>0</v>
      </c>
      <c r="X350" s="27">
        <f t="shared" si="352"/>
        <v>185492.77445109957</v>
      </c>
      <c r="Y350" s="7">
        <f>-SUM(W$24:W350)/W$23</f>
        <v>15.899018028200768</v>
      </c>
      <c r="Z350" s="29"/>
      <c r="AA350" s="27">
        <f t="shared" si="353"/>
        <v>976.89671832809768</v>
      </c>
      <c r="AB350" s="27">
        <f t="shared" si="354"/>
        <v>92.09939624651382</v>
      </c>
      <c r="AC350" s="27">
        <f t="shared" si="355"/>
        <v>884.79732208158407</v>
      </c>
      <c r="AD350" s="27">
        <f t="shared" si="356"/>
        <v>30692.138533865833</v>
      </c>
      <c r="AE350" s="27">
        <f t="shared" si="357"/>
        <v>198307.86146613411</v>
      </c>
      <c r="AF350" s="27">
        <f t="shared" si="358"/>
        <v>834761.64721137146</v>
      </c>
      <c r="AG350" s="27">
        <f t="shared" si="359"/>
        <v>0</v>
      </c>
      <c r="AH350" s="27">
        <f t="shared" si="360"/>
        <v>148.53788609333921</v>
      </c>
      <c r="AI350" s="27">
        <f t="shared" si="361"/>
        <v>445.61365828001766</v>
      </c>
      <c r="AJ350" s="27">
        <f t="shared" si="362"/>
        <v>267.36819496801064</v>
      </c>
      <c r="AK350" s="27">
        <f t="shared" si="363"/>
        <v>118.83030887467137</v>
      </c>
      <c r="AL350" s="7">
        <f t="shared" si="364"/>
        <v>1.9598612758060325</v>
      </c>
      <c r="AM350" s="27">
        <f t="shared" si="394"/>
        <v>980.35004821603889</v>
      </c>
      <c r="AN350" s="7">
        <f t="shared" si="365"/>
        <v>3.7792741735599882</v>
      </c>
      <c r="AO350" s="27">
        <f t="shared" si="366"/>
        <v>6046.8386776959815</v>
      </c>
      <c r="AP350" s="27">
        <f t="shared" si="367"/>
        <v>5744.4967438111826</v>
      </c>
      <c r="AQ350" s="7">
        <f t="shared" si="368"/>
        <v>3.7792741735599882</v>
      </c>
      <c r="AR350" s="27">
        <f t="shared" si="369"/>
        <v>865453.78574523726</v>
      </c>
      <c r="AS350" s="27">
        <f t="shared" si="370"/>
        <v>3787.2499772670462</v>
      </c>
      <c r="AT350" s="27">
        <f t="shared" si="371"/>
        <v>472939.26516266691</v>
      </c>
      <c r="AU350" s="7">
        <f>-SUM(AS$24:AS350)/AS$23</f>
        <v>38.987089571298554</v>
      </c>
      <c r="AV350" s="27">
        <f t="shared" si="346"/>
        <v>0</v>
      </c>
      <c r="AW350" s="27">
        <f t="shared" si="372"/>
        <v>185492.77445109957</v>
      </c>
      <c r="AX350" s="7">
        <f>-SUM(AV$24:AV350)/AV$23</f>
        <v>15.899018028200768</v>
      </c>
      <c r="AY350" s="28"/>
      <c r="AZ350" s="27">
        <f t="shared" si="373"/>
        <v>976.89671832809768</v>
      </c>
      <c r="BA350" s="27">
        <f t="shared" si="374"/>
        <v>92.09939624651382</v>
      </c>
      <c r="BB350" s="27">
        <f t="shared" si="375"/>
        <v>884.79732208158407</v>
      </c>
      <c r="BC350" s="27">
        <f t="shared" si="376"/>
        <v>30692.138533865833</v>
      </c>
      <c r="BD350" s="27">
        <f t="shared" si="377"/>
        <v>198307.86146613411</v>
      </c>
      <c r="BE350" s="27">
        <f t="shared" si="378"/>
        <v>834761.64721137146</v>
      </c>
      <c r="BF350" s="27">
        <f t="shared" si="379"/>
        <v>0</v>
      </c>
      <c r="BG350" s="27">
        <f t="shared" si="380"/>
        <v>148.53788609333921</v>
      </c>
      <c r="BH350" s="27">
        <f t="shared" si="381"/>
        <v>445.61365828001766</v>
      </c>
      <c r="BI350" s="27">
        <f t="shared" si="382"/>
        <v>267.36819496801064</v>
      </c>
      <c r="BJ350" s="27">
        <f t="shared" si="383"/>
        <v>118.83030887467137</v>
      </c>
      <c r="BK350" s="7">
        <f t="shared" si="384"/>
        <v>1.9598612758060325</v>
      </c>
      <c r="BL350" s="27">
        <f t="shared" si="395"/>
        <v>980.35004821603889</v>
      </c>
      <c r="BM350" s="7">
        <f t="shared" si="385"/>
        <v>3.7792741735599882</v>
      </c>
      <c r="BN350" s="27">
        <f t="shared" si="386"/>
        <v>6046.8386776959815</v>
      </c>
      <c r="BO350" s="27">
        <f t="shared" si="387"/>
        <v>5744.4967438111826</v>
      </c>
      <c r="BP350" s="7">
        <f t="shared" si="388"/>
        <v>3.7792741735599882</v>
      </c>
      <c r="BQ350" s="27">
        <f t="shared" si="389"/>
        <v>865453.78574523726</v>
      </c>
      <c r="BR350" s="27">
        <f t="shared" si="390"/>
        <v>3787.2499772670462</v>
      </c>
      <c r="BS350" s="27">
        <f t="shared" si="391"/>
        <v>472939.26516266691</v>
      </c>
      <c r="BT350" s="7">
        <f>-SUM(BR$24:BR350)/BR$23</f>
        <v>38.987089571298554</v>
      </c>
      <c r="BU350" s="27">
        <f t="shared" si="347"/>
        <v>0</v>
      </c>
      <c r="BV350" s="27">
        <f t="shared" si="392"/>
        <v>185492.77445109957</v>
      </c>
      <c r="BW350" s="7">
        <f>-SUM(BU$24:BU350)/BU$23</f>
        <v>15.899018028200768</v>
      </c>
      <c r="BX350" s="14"/>
      <c r="BY350" s="3"/>
      <c r="BZ350" s="3"/>
      <c r="CA350" s="3"/>
      <c r="CB350" s="3"/>
      <c r="CC350" s="3"/>
      <c r="CD350" s="3"/>
      <c r="CE350" s="3"/>
      <c r="CF350" s="3"/>
      <c r="CG350" s="3"/>
      <c r="CH350" s="3"/>
      <c r="CI350" s="3"/>
      <c r="CJ350" s="3"/>
      <c r="CK350" s="3"/>
      <c r="CL350" s="3"/>
      <c r="CM350" s="3"/>
      <c r="CN350" s="3"/>
      <c r="CO350" s="3"/>
    </row>
    <row r="351" spans="1:93" x14ac:dyDescent="0.25">
      <c r="A351" s="23">
        <v>328</v>
      </c>
      <c r="B351" s="27">
        <f t="shared" si="333"/>
        <v>976.89671832809768</v>
      </c>
      <c r="C351" s="27">
        <f t="shared" si="334"/>
        <v>89.518737390442539</v>
      </c>
      <c r="D351" s="27">
        <f t="shared" si="335"/>
        <v>887.37798093765525</v>
      </c>
      <c r="E351" s="27">
        <f t="shared" si="348"/>
        <v>29804.760552928179</v>
      </c>
      <c r="F351" s="27">
        <f t="shared" si="349"/>
        <v>199195.23944707177</v>
      </c>
      <c r="G351" s="27">
        <f t="shared" si="330"/>
        <v>839174.99104446219</v>
      </c>
      <c r="H351" s="27">
        <f t="shared" si="350"/>
        <v>0</v>
      </c>
      <c r="I351" s="27">
        <f t="shared" si="336"/>
        <v>148.84384981856005</v>
      </c>
      <c r="J351" s="27">
        <f t="shared" si="337"/>
        <v>446.53154945568014</v>
      </c>
      <c r="K351" s="27">
        <f t="shared" si="338"/>
        <v>267.91892967340812</v>
      </c>
      <c r="L351" s="27">
        <f t="shared" si="339"/>
        <v>119.07507985484804</v>
      </c>
      <c r="M351" s="7">
        <f t="shared" si="340"/>
        <v>1.963898269145798</v>
      </c>
      <c r="N351" s="27">
        <f t="shared" si="393"/>
        <v>982.36940880249631</v>
      </c>
      <c r="O351" s="7">
        <f t="shared" si="341"/>
        <v>3.7946714043554168</v>
      </c>
      <c r="P351" s="27">
        <f t="shared" si="342"/>
        <v>6071.4742469686671</v>
      </c>
      <c r="Q351" s="27">
        <f t="shared" si="343"/>
        <v>5767.9005346202339</v>
      </c>
      <c r="R351" s="7">
        <f t="shared" si="344"/>
        <v>3.7946714043554168</v>
      </c>
      <c r="S351" s="27">
        <f t="shared" si="331"/>
        <v>868979.75159739051</v>
      </c>
      <c r="T351" s="27">
        <f t="shared" si="345"/>
        <v>3808.6344074896397</v>
      </c>
      <c r="U351" s="27">
        <f t="shared" si="351"/>
        <v>476747.89957015653</v>
      </c>
      <c r="V351" s="7">
        <f>-SUM(T$24:T351)/T$23</f>
        <v>39.293003981538689</v>
      </c>
      <c r="W351" s="27">
        <f t="shared" si="332"/>
        <v>0</v>
      </c>
      <c r="X351" s="27">
        <f t="shared" si="352"/>
        <v>185492.77445109957</v>
      </c>
      <c r="Y351" s="7">
        <f>-SUM(W$24:W351)/W$23</f>
        <v>15.899018028200768</v>
      </c>
      <c r="Z351" s="29"/>
      <c r="AA351" s="27">
        <f t="shared" si="353"/>
        <v>976.89671832809768</v>
      </c>
      <c r="AB351" s="27">
        <f t="shared" si="354"/>
        <v>89.518737390442539</v>
      </c>
      <c r="AC351" s="27">
        <f t="shared" si="355"/>
        <v>887.37798093765525</v>
      </c>
      <c r="AD351" s="27">
        <f t="shared" si="356"/>
        <v>29804.760552928179</v>
      </c>
      <c r="AE351" s="27">
        <f t="shared" si="357"/>
        <v>199195.23944707177</v>
      </c>
      <c r="AF351" s="27">
        <f t="shared" si="358"/>
        <v>839174.99104446219</v>
      </c>
      <c r="AG351" s="27">
        <f t="shared" si="359"/>
        <v>0</v>
      </c>
      <c r="AH351" s="27">
        <f t="shared" si="360"/>
        <v>148.84384981856005</v>
      </c>
      <c r="AI351" s="27">
        <f t="shared" si="361"/>
        <v>446.53154945568014</v>
      </c>
      <c r="AJ351" s="27">
        <f t="shared" si="362"/>
        <v>267.91892967340812</v>
      </c>
      <c r="AK351" s="27">
        <f t="shared" si="363"/>
        <v>119.07507985484804</v>
      </c>
      <c r="AL351" s="7">
        <f t="shared" si="364"/>
        <v>1.963898269145798</v>
      </c>
      <c r="AM351" s="27">
        <f t="shared" si="394"/>
        <v>982.36940880249631</v>
      </c>
      <c r="AN351" s="7">
        <f t="shared" si="365"/>
        <v>3.7946714043554168</v>
      </c>
      <c r="AO351" s="27">
        <f t="shared" si="366"/>
        <v>6071.4742469686671</v>
      </c>
      <c r="AP351" s="27">
        <f t="shared" si="367"/>
        <v>5767.9005346202339</v>
      </c>
      <c r="AQ351" s="7">
        <f t="shared" si="368"/>
        <v>3.7946714043554168</v>
      </c>
      <c r="AR351" s="27">
        <f t="shared" si="369"/>
        <v>868979.75159739051</v>
      </c>
      <c r="AS351" s="27">
        <f t="shared" si="370"/>
        <v>3808.6344074896397</v>
      </c>
      <c r="AT351" s="27">
        <f t="shared" si="371"/>
        <v>476747.89957015653</v>
      </c>
      <c r="AU351" s="7">
        <f>-SUM(AS$24:AS351)/AS$23</f>
        <v>39.293003981538689</v>
      </c>
      <c r="AV351" s="27">
        <f t="shared" si="346"/>
        <v>0</v>
      </c>
      <c r="AW351" s="27">
        <f t="shared" si="372"/>
        <v>185492.77445109957</v>
      </c>
      <c r="AX351" s="7">
        <f>-SUM(AV$24:AV351)/AV$23</f>
        <v>15.899018028200768</v>
      </c>
      <c r="AY351" s="28"/>
      <c r="AZ351" s="27">
        <f t="shared" si="373"/>
        <v>976.89671832809768</v>
      </c>
      <c r="BA351" s="27">
        <f t="shared" si="374"/>
        <v>89.518737390442539</v>
      </c>
      <c r="BB351" s="27">
        <f t="shared" si="375"/>
        <v>887.37798093765525</v>
      </c>
      <c r="BC351" s="27">
        <f t="shared" si="376"/>
        <v>29804.760552928179</v>
      </c>
      <c r="BD351" s="27">
        <f t="shared" si="377"/>
        <v>199195.23944707177</v>
      </c>
      <c r="BE351" s="27">
        <f t="shared" si="378"/>
        <v>839174.99104446219</v>
      </c>
      <c r="BF351" s="27">
        <f t="shared" si="379"/>
        <v>0</v>
      </c>
      <c r="BG351" s="27">
        <f t="shared" si="380"/>
        <v>148.84384981856005</v>
      </c>
      <c r="BH351" s="27">
        <f t="shared" si="381"/>
        <v>446.53154945568014</v>
      </c>
      <c r="BI351" s="27">
        <f t="shared" si="382"/>
        <v>267.91892967340812</v>
      </c>
      <c r="BJ351" s="27">
        <f t="shared" si="383"/>
        <v>119.07507985484804</v>
      </c>
      <c r="BK351" s="7">
        <f t="shared" si="384"/>
        <v>1.963898269145798</v>
      </c>
      <c r="BL351" s="27">
        <f t="shared" si="395"/>
        <v>982.36940880249631</v>
      </c>
      <c r="BM351" s="7">
        <f t="shared" si="385"/>
        <v>3.7946714043554168</v>
      </c>
      <c r="BN351" s="27">
        <f t="shared" si="386"/>
        <v>6071.4742469686671</v>
      </c>
      <c r="BO351" s="27">
        <f t="shared" si="387"/>
        <v>5767.9005346202339</v>
      </c>
      <c r="BP351" s="7">
        <f t="shared" si="388"/>
        <v>3.7946714043554168</v>
      </c>
      <c r="BQ351" s="27">
        <f t="shared" si="389"/>
        <v>868979.75159739051</v>
      </c>
      <c r="BR351" s="27">
        <f t="shared" si="390"/>
        <v>3808.6344074896397</v>
      </c>
      <c r="BS351" s="27">
        <f t="shared" si="391"/>
        <v>476747.89957015653</v>
      </c>
      <c r="BT351" s="7">
        <f>-SUM(BR$24:BR351)/BR$23</f>
        <v>39.293003981538689</v>
      </c>
      <c r="BU351" s="27">
        <f t="shared" si="347"/>
        <v>0</v>
      </c>
      <c r="BV351" s="27">
        <f t="shared" si="392"/>
        <v>185492.77445109957</v>
      </c>
      <c r="BW351" s="7">
        <f>-SUM(BU$24:BU351)/BU$23</f>
        <v>15.899018028200768</v>
      </c>
      <c r="BX351" s="14"/>
      <c r="BY351" s="3"/>
      <c r="BZ351" s="3"/>
      <c r="CA351" s="3"/>
      <c r="CB351" s="3"/>
      <c r="CC351" s="3"/>
      <c r="CD351" s="3"/>
      <c r="CE351" s="3"/>
      <c r="CF351" s="3"/>
      <c r="CG351" s="3"/>
      <c r="CH351" s="3"/>
      <c r="CI351" s="3"/>
      <c r="CJ351" s="3"/>
      <c r="CK351" s="3"/>
      <c r="CL351" s="3"/>
      <c r="CM351" s="3"/>
      <c r="CN351" s="3"/>
      <c r="CO351" s="3"/>
    </row>
    <row r="352" spans="1:93" x14ac:dyDescent="0.25">
      <c r="A352" s="23">
        <v>329</v>
      </c>
      <c r="B352" s="27">
        <f t="shared" si="333"/>
        <v>976.89671832809768</v>
      </c>
      <c r="C352" s="27">
        <f t="shared" si="334"/>
        <v>86.930551612707717</v>
      </c>
      <c r="D352" s="27">
        <f t="shared" si="335"/>
        <v>889.96616671538993</v>
      </c>
      <c r="E352" s="27">
        <f t="shared" si="348"/>
        <v>28914.79438621279</v>
      </c>
      <c r="F352" s="27">
        <f t="shared" si="349"/>
        <v>200085.20561378717</v>
      </c>
      <c r="G352" s="27">
        <f t="shared" si="330"/>
        <v>843605.2882846694</v>
      </c>
      <c r="H352" s="27">
        <f t="shared" si="350"/>
        <v>0</v>
      </c>
      <c r="I352" s="27">
        <f t="shared" si="336"/>
        <v>149.15044377895933</v>
      </c>
      <c r="J352" s="27">
        <f t="shared" si="337"/>
        <v>447.45133133687801</v>
      </c>
      <c r="K352" s="27">
        <f t="shared" si="338"/>
        <v>268.47079880212681</v>
      </c>
      <c r="L352" s="27">
        <f t="shared" si="339"/>
        <v>119.32035502316747</v>
      </c>
      <c r="M352" s="7">
        <f t="shared" si="340"/>
        <v>1.9679435780308658</v>
      </c>
      <c r="N352" s="27">
        <f t="shared" si="393"/>
        <v>984.39292894113157</v>
      </c>
      <c r="O352" s="7">
        <f t="shared" si="341"/>
        <v>3.8101313653750317</v>
      </c>
      <c r="P352" s="27">
        <f t="shared" si="342"/>
        <v>6096.2101846000505</v>
      </c>
      <c r="Q352" s="27">
        <f t="shared" si="343"/>
        <v>5791.3996753700476</v>
      </c>
      <c r="R352" s="7">
        <f t="shared" si="344"/>
        <v>3.8101313653750317</v>
      </c>
      <c r="S352" s="27">
        <f t="shared" si="331"/>
        <v>872520.08267088223</v>
      </c>
      <c r="T352" s="27">
        <f t="shared" si="345"/>
        <v>3830.1100281008185</v>
      </c>
      <c r="U352" s="27">
        <f t="shared" si="351"/>
        <v>480578.00959825737</v>
      </c>
      <c r="V352" s="7">
        <f>-SUM(T$24:T352)/T$23</f>
        <v>39.600643341225499</v>
      </c>
      <c r="W352" s="27">
        <f t="shared" si="332"/>
        <v>0</v>
      </c>
      <c r="X352" s="27">
        <f t="shared" si="352"/>
        <v>185492.77445109957</v>
      </c>
      <c r="Y352" s="7">
        <f>-SUM(W$24:W352)/W$23</f>
        <v>15.899018028200768</v>
      </c>
      <c r="Z352" s="29"/>
      <c r="AA352" s="27">
        <f t="shared" si="353"/>
        <v>976.89671832809768</v>
      </c>
      <c r="AB352" s="27">
        <f t="shared" si="354"/>
        <v>86.930551612707717</v>
      </c>
      <c r="AC352" s="27">
        <f t="shared" si="355"/>
        <v>889.96616671538993</v>
      </c>
      <c r="AD352" s="27">
        <f t="shared" si="356"/>
        <v>28914.79438621279</v>
      </c>
      <c r="AE352" s="27">
        <f t="shared" si="357"/>
        <v>200085.20561378717</v>
      </c>
      <c r="AF352" s="27">
        <f t="shared" si="358"/>
        <v>843605.2882846694</v>
      </c>
      <c r="AG352" s="27">
        <f t="shared" si="359"/>
        <v>0</v>
      </c>
      <c r="AH352" s="27">
        <f t="shared" si="360"/>
        <v>149.15044377895933</v>
      </c>
      <c r="AI352" s="27">
        <f t="shared" si="361"/>
        <v>447.45133133687801</v>
      </c>
      <c r="AJ352" s="27">
        <f t="shared" si="362"/>
        <v>268.47079880212681</v>
      </c>
      <c r="AK352" s="27">
        <f t="shared" si="363"/>
        <v>119.32035502316747</v>
      </c>
      <c r="AL352" s="7">
        <f t="shared" si="364"/>
        <v>1.9679435780308658</v>
      </c>
      <c r="AM352" s="27">
        <f t="shared" si="394"/>
        <v>984.39292894113157</v>
      </c>
      <c r="AN352" s="7">
        <f t="shared" si="365"/>
        <v>3.8101313653750317</v>
      </c>
      <c r="AO352" s="27">
        <f t="shared" si="366"/>
        <v>6096.2101846000505</v>
      </c>
      <c r="AP352" s="27">
        <f t="shared" si="367"/>
        <v>5791.3996753700476</v>
      </c>
      <c r="AQ352" s="7">
        <f t="shared" si="368"/>
        <v>3.8101313653750317</v>
      </c>
      <c r="AR352" s="27">
        <f t="shared" si="369"/>
        <v>872520.08267088223</v>
      </c>
      <c r="AS352" s="27">
        <f t="shared" si="370"/>
        <v>3830.1100281008185</v>
      </c>
      <c r="AT352" s="27">
        <f t="shared" si="371"/>
        <v>480578.00959825737</v>
      </c>
      <c r="AU352" s="7">
        <f>-SUM(AS$24:AS352)/AS$23</f>
        <v>39.600643341225499</v>
      </c>
      <c r="AV352" s="27">
        <f t="shared" si="346"/>
        <v>0</v>
      </c>
      <c r="AW352" s="27">
        <f t="shared" si="372"/>
        <v>185492.77445109957</v>
      </c>
      <c r="AX352" s="7">
        <f>-SUM(AV$24:AV352)/AV$23</f>
        <v>15.899018028200768</v>
      </c>
      <c r="AY352" s="28"/>
      <c r="AZ352" s="27">
        <f t="shared" si="373"/>
        <v>976.89671832809768</v>
      </c>
      <c r="BA352" s="27">
        <f t="shared" si="374"/>
        <v>86.930551612707717</v>
      </c>
      <c r="BB352" s="27">
        <f t="shared" si="375"/>
        <v>889.96616671538993</v>
      </c>
      <c r="BC352" s="27">
        <f t="shared" si="376"/>
        <v>28914.79438621279</v>
      </c>
      <c r="BD352" s="27">
        <f t="shared" si="377"/>
        <v>200085.20561378717</v>
      </c>
      <c r="BE352" s="27">
        <f t="shared" si="378"/>
        <v>843605.2882846694</v>
      </c>
      <c r="BF352" s="27">
        <f t="shared" si="379"/>
        <v>0</v>
      </c>
      <c r="BG352" s="27">
        <f t="shared" si="380"/>
        <v>149.15044377895933</v>
      </c>
      <c r="BH352" s="27">
        <f t="shared" si="381"/>
        <v>447.45133133687801</v>
      </c>
      <c r="BI352" s="27">
        <f t="shared" si="382"/>
        <v>268.47079880212681</v>
      </c>
      <c r="BJ352" s="27">
        <f t="shared" si="383"/>
        <v>119.32035502316747</v>
      </c>
      <c r="BK352" s="7">
        <f t="shared" si="384"/>
        <v>1.9679435780308658</v>
      </c>
      <c r="BL352" s="27">
        <f t="shared" si="395"/>
        <v>984.39292894113157</v>
      </c>
      <c r="BM352" s="7">
        <f t="shared" si="385"/>
        <v>3.8101313653750317</v>
      </c>
      <c r="BN352" s="27">
        <f t="shared" si="386"/>
        <v>6096.2101846000505</v>
      </c>
      <c r="BO352" s="27">
        <f t="shared" si="387"/>
        <v>5791.3996753700476</v>
      </c>
      <c r="BP352" s="7">
        <f t="shared" si="388"/>
        <v>3.8101313653750317</v>
      </c>
      <c r="BQ352" s="27">
        <f t="shared" si="389"/>
        <v>872520.08267088223</v>
      </c>
      <c r="BR352" s="27">
        <f t="shared" si="390"/>
        <v>3830.1100281008185</v>
      </c>
      <c r="BS352" s="27">
        <f t="shared" si="391"/>
        <v>480578.00959825737</v>
      </c>
      <c r="BT352" s="7">
        <f>-SUM(BR$24:BR352)/BR$23</f>
        <v>39.600643341225499</v>
      </c>
      <c r="BU352" s="27">
        <f t="shared" si="347"/>
        <v>0</v>
      </c>
      <c r="BV352" s="27">
        <f t="shared" si="392"/>
        <v>185492.77445109957</v>
      </c>
      <c r="BW352" s="7">
        <f>-SUM(BU$24:BU352)/BU$23</f>
        <v>15.899018028200768</v>
      </c>
      <c r="BX352" s="14"/>
      <c r="BY352" s="3"/>
      <c r="BZ352" s="3"/>
      <c r="CA352" s="3"/>
      <c r="CB352" s="3"/>
      <c r="CC352" s="3"/>
      <c r="CD352" s="3"/>
      <c r="CE352" s="3"/>
      <c r="CF352" s="3"/>
      <c r="CG352" s="3"/>
      <c r="CH352" s="3"/>
      <c r="CI352" s="3"/>
      <c r="CJ352" s="3"/>
      <c r="CK352" s="3"/>
      <c r="CL352" s="3"/>
      <c r="CM352" s="3"/>
      <c r="CN352" s="3"/>
      <c r="CO352" s="3"/>
    </row>
    <row r="353" spans="1:93" x14ac:dyDescent="0.25">
      <c r="A353" s="23">
        <v>330</v>
      </c>
      <c r="B353" s="27">
        <f t="shared" si="333"/>
        <v>976.89671832809768</v>
      </c>
      <c r="C353" s="27">
        <f t="shared" si="334"/>
        <v>84.334816959787815</v>
      </c>
      <c r="D353" s="27">
        <f t="shared" si="335"/>
        <v>892.56190136830992</v>
      </c>
      <c r="E353" s="27">
        <f t="shared" si="348"/>
        <v>28022.23248484448</v>
      </c>
      <c r="F353" s="27">
        <f t="shared" si="349"/>
        <v>200977.76751515549</v>
      </c>
      <c r="G353" s="27">
        <f t="shared" si="330"/>
        <v>848052.60500655789</v>
      </c>
      <c r="H353" s="27">
        <f t="shared" si="350"/>
        <v>0</v>
      </c>
      <c r="I353" s="27">
        <f t="shared" si="336"/>
        <v>149.45766927271836</v>
      </c>
      <c r="J353" s="27">
        <f t="shared" si="337"/>
        <v>448.37300781815514</v>
      </c>
      <c r="K353" s="27">
        <f t="shared" si="338"/>
        <v>269.02380469089309</v>
      </c>
      <c r="L353" s="27">
        <f t="shared" si="339"/>
        <v>119.5661354181747</v>
      </c>
      <c r="M353" s="7">
        <f t="shared" si="340"/>
        <v>1.9719972195898978</v>
      </c>
      <c r="N353" s="27">
        <f t="shared" si="393"/>
        <v>986.42061719994115</v>
      </c>
      <c r="O353" s="7">
        <f t="shared" si="341"/>
        <v>3.8256543121895308</v>
      </c>
      <c r="P353" s="27">
        <f t="shared" si="342"/>
        <v>6121.0468995032488</v>
      </c>
      <c r="Q353" s="27">
        <f t="shared" si="343"/>
        <v>5814.9945545280862</v>
      </c>
      <c r="R353" s="7">
        <f t="shared" si="344"/>
        <v>3.8256543121895308</v>
      </c>
      <c r="S353" s="27">
        <f t="shared" si="331"/>
        <v>876074.83749140252</v>
      </c>
      <c r="T353" s="27">
        <f t="shared" si="345"/>
        <v>3851.6772190000474</v>
      </c>
      <c r="U353" s="27">
        <f t="shared" si="351"/>
        <v>484429.68681725743</v>
      </c>
      <c r="V353" s="7">
        <f>-SUM(T$24:T353)/T$23</f>
        <v>39.910015005402215</v>
      </c>
      <c r="W353" s="27">
        <f t="shared" si="332"/>
        <v>0</v>
      </c>
      <c r="X353" s="27">
        <f t="shared" si="352"/>
        <v>185492.77445109957</v>
      </c>
      <c r="Y353" s="7">
        <f>-SUM(W$24:W353)/W$23</f>
        <v>15.899018028200768</v>
      </c>
      <c r="Z353" s="29"/>
      <c r="AA353" s="27">
        <f t="shared" si="353"/>
        <v>976.89671832809768</v>
      </c>
      <c r="AB353" s="27">
        <f t="shared" si="354"/>
        <v>84.334816959787815</v>
      </c>
      <c r="AC353" s="27">
        <f t="shared" si="355"/>
        <v>892.56190136830992</v>
      </c>
      <c r="AD353" s="27">
        <f t="shared" si="356"/>
        <v>28022.23248484448</v>
      </c>
      <c r="AE353" s="27">
        <f t="shared" si="357"/>
        <v>200977.76751515549</v>
      </c>
      <c r="AF353" s="27">
        <f t="shared" si="358"/>
        <v>848052.60500655789</v>
      </c>
      <c r="AG353" s="27">
        <f t="shared" si="359"/>
        <v>0</v>
      </c>
      <c r="AH353" s="27">
        <f t="shared" si="360"/>
        <v>149.45766927271836</v>
      </c>
      <c r="AI353" s="27">
        <f t="shared" si="361"/>
        <v>448.37300781815514</v>
      </c>
      <c r="AJ353" s="27">
        <f t="shared" si="362"/>
        <v>269.02380469089309</v>
      </c>
      <c r="AK353" s="27">
        <f t="shared" si="363"/>
        <v>119.5661354181747</v>
      </c>
      <c r="AL353" s="7">
        <f t="shared" si="364"/>
        <v>1.9719972195898978</v>
      </c>
      <c r="AM353" s="27">
        <f t="shared" si="394"/>
        <v>986.42061719994115</v>
      </c>
      <c r="AN353" s="7">
        <f t="shared" si="365"/>
        <v>3.8256543121895308</v>
      </c>
      <c r="AO353" s="27">
        <f t="shared" si="366"/>
        <v>6121.0468995032488</v>
      </c>
      <c r="AP353" s="27">
        <f t="shared" si="367"/>
        <v>5814.9945545280862</v>
      </c>
      <c r="AQ353" s="7">
        <f t="shared" si="368"/>
        <v>3.8256543121895308</v>
      </c>
      <c r="AR353" s="27">
        <f t="shared" si="369"/>
        <v>876074.83749140252</v>
      </c>
      <c r="AS353" s="27">
        <f t="shared" si="370"/>
        <v>3851.6772190000474</v>
      </c>
      <c r="AT353" s="27">
        <f t="shared" si="371"/>
        <v>484429.68681725743</v>
      </c>
      <c r="AU353" s="7">
        <f>-SUM(AS$24:AS353)/AS$23</f>
        <v>39.910015005402215</v>
      </c>
      <c r="AV353" s="27">
        <f t="shared" si="346"/>
        <v>0</v>
      </c>
      <c r="AW353" s="27">
        <f t="shared" si="372"/>
        <v>185492.77445109957</v>
      </c>
      <c r="AX353" s="7">
        <f>-SUM(AV$24:AV353)/AV$23</f>
        <v>15.899018028200768</v>
      </c>
      <c r="AY353" s="28"/>
      <c r="AZ353" s="27">
        <f t="shared" si="373"/>
        <v>976.89671832809768</v>
      </c>
      <c r="BA353" s="27">
        <f t="shared" si="374"/>
        <v>84.334816959787815</v>
      </c>
      <c r="BB353" s="27">
        <f t="shared" si="375"/>
        <v>892.56190136830992</v>
      </c>
      <c r="BC353" s="27">
        <f t="shared" si="376"/>
        <v>28022.23248484448</v>
      </c>
      <c r="BD353" s="27">
        <f t="shared" si="377"/>
        <v>200977.76751515549</v>
      </c>
      <c r="BE353" s="27">
        <f t="shared" si="378"/>
        <v>848052.60500655789</v>
      </c>
      <c r="BF353" s="27">
        <f t="shared" si="379"/>
        <v>0</v>
      </c>
      <c r="BG353" s="27">
        <f t="shared" si="380"/>
        <v>149.45766927271836</v>
      </c>
      <c r="BH353" s="27">
        <f t="shared" si="381"/>
        <v>448.37300781815514</v>
      </c>
      <c r="BI353" s="27">
        <f t="shared" si="382"/>
        <v>269.02380469089309</v>
      </c>
      <c r="BJ353" s="27">
        <f t="shared" si="383"/>
        <v>119.5661354181747</v>
      </c>
      <c r="BK353" s="7">
        <f t="shared" si="384"/>
        <v>1.9719972195898978</v>
      </c>
      <c r="BL353" s="27">
        <f t="shared" si="395"/>
        <v>986.42061719994115</v>
      </c>
      <c r="BM353" s="7">
        <f t="shared" si="385"/>
        <v>3.8256543121895308</v>
      </c>
      <c r="BN353" s="27">
        <f t="shared" si="386"/>
        <v>6121.0468995032488</v>
      </c>
      <c r="BO353" s="27">
        <f t="shared" si="387"/>
        <v>5814.9945545280862</v>
      </c>
      <c r="BP353" s="7">
        <f t="shared" si="388"/>
        <v>3.8256543121895308</v>
      </c>
      <c r="BQ353" s="27">
        <f t="shared" si="389"/>
        <v>876074.83749140252</v>
      </c>
      <c r="BR353" s="27">
        <f t="shared" si="390"/>
        <v>3851.6772190000474</v>
      </c>
      <c r="BS353" s="27">
        <f t="shared" si="391"/>
        <v>484429.68681725743</v>
      </c>
      <c r="BT353" s="7">
        <f>-SUM(BR$24:BR353)/BR$23</f>
        <v>39.910015005402215</v>
      </c>
      <c r="BU353" s="27">
        <f t="shared" si="347"/>
        <v>0</v>
      </c>
      <c r="BV353" s="27">
        <f t="shared" si="392"/>
        <v>185492.77445109957</v>
      </c>
      <c r="BW353" s="7">
        <f>-SUM(BU$24:BU353)/BU$23</f>
        <v>15.899018028200768</v>
      </c>
      <c r="BX353" s="14"/>
      <c r="BY353" s="3"/>
      <c r="BZ353" s="3"/>
      <c r="CA353" s="3"/>
      <c r="CB353" s="3"/>
      <c r="CC353" s="3"/>
      <c r="CD353" s="3"/>
      <c r="CE353" s="3"/>
      <c r="CF353" s="3"/>
      <c r="CG353" s="3"/>
      <c r="CH353" s="3"/>
      <c r="CI353" s="3"/>
      <c r="CJ353" s="3"/>
      <c r="CK353" s="3"/>
      <c r="CL353" s="3"/>
      <c r="CM353" s="3"/>
      <c r="CN353" s="3"/>
      <c r="CO353" s="3"/>
    </row>
    <row r="354" spans="1:93" x14ac:dyDescent="0.25">
      <c r="A354" s="23">
        <v>331</v>
      </c>
      <c r="B354" s="27">
        <f t="shared" si="333"/>
        <v>976.89671832809768</v>
      </c>
      <c r="C354" s="27">
        <f t="shared" si="334"/>
        <v>81.731511414130253</v>
      </c>
      <c r="D354" s="27">
        <f t="shared" si="335"/>
        <v>895.16520691396738</v>
      </c>
      <c r="E354" s="27">
        <f t="shared" si="348"/>
        <v>27127.067277930513</v>
      </c>
      <c r="F354" s="27">
        <f t="shared" si="349"/>
        <v>201872.93272206947</v>
      </c>
      <c r="G354" s="27">
        <f t="shared" si="330"/>
        <v>852517.00754515175</v>
      </c>
      <c r="H354" s="27">
        <f t="shared" si="350"/>
        <v>0</v>
      </c>
      <c r="I354" s="27">
        <f t="shared" si="336"/>
        <v>149.76552760069248</v>
      </c>
      <c r="J354" s="27">
        <f t="shared" si="337"/>
        <v>449.29658280207747</v>
      </c>
      <c r="K354" s="27">
        <f t="shared" si="338"/>
        <v>269.57794968124648</v>
      </c>
      <c r="L354" s="27">
        <f t="shared" si="339"/>
        <v>119.81242208055399</v>
      </c>
      <c r="M354" s="7">
        <f t="shared" si="340"/>
        <v>1.9760592109868382</v>
      </c>
      <c r="N354" s="27">
        <f t="shared" si="393"/>
        <v>988.45248216457037</v>
      </c>
      <c r="O354" s="7">
        <f t="shared" si="341"/>
        <v>3.8412405014108391</v>
      </c>
      <c r="P354" s="27">
        <f t="shared" si="342"/>
        <v>6145.9848022573424</v>
      </c>
      <c r="Q354" s="27">
        <f t="shared" si="343"/>
        <v>5838.6855621444747</v>
      </c>
      <c r="R354" s="7">
        <f t="shared" si="344"/>
        <v>3.8412405014108391</v>
      </c>
      <c r="S354" s="27">
        <f t="shared" si="331"/>
        <v>879644.07482308219</v>
      </c>
      <c r="T354" s="27">
        <f t="shared" si="345"/>
        <v>3873.3363616518072</v>
      </c>
      <c r="U354" s="27">
        <f t="shared" si="351"/>
        <v>488303.02317890926</v>
      </c>
      <c r="V354" s="7">
        <f>-SUM(T$24:T354)/T$23</f>
        <v>40.221126359751757</v>
      </c>
      <c r="W354" s="27">
        <f t="shared" si="332"/>
        <v>0</v>
      </c>
      <c r="X354" s="27">
        <f t="shared" si="352"/>
        <v>185492.77445109957</v>
      </c>
      <c r="Y354" s="7">
        <f>-SUM(W$24:W354)/W$23</f>
        <v>15.899018028200768</v>
      </c>
      <c r="Z354" s="29"/>
      <c r="AA354" s="27">
        <f t="shared" si="353"/>
        <v>976.89671832809768</v>
      </c>
      <c r="AB354" s="27">
        <f t="shared" si="354"/>
        <v>81.731511414130253</v>
      </c>
      <c r="AC354" s="27">
        <f t="shared" si="355"/>
        <v>895.16520691396738</v>
      </c>
      <c r="AD354" s="27">
        <f t="shared" si="356"/>
        <v>27127.067277930513</v>
      </c>
      <c r="AE354" s="27">
        <f t="shared" si="357"/>
        <v>201872.93272206947</v>
      </c>
      <c r="AF354" s="27">
        <f t="shared" si="358"/>
        <v>852517.00754515175</v>
      </c>
      <c r="AG354" s="27">
        <f t="shared" si="359"/>
        <v>0</v>
      </c>
      <c r="AH354" s="27">
        <f t="shared" si="360"/>
        <v>149.76552760069248</v>
      </c>
      <c r="AI354" s="27">
        <f t="shared" si="361"/>
        <v>449.29658280207747</v>
      </c>
      <c r="AJ354" s="27">
        <f t="shared" si="362"/>
        <v>269.57794968124648</v>
      </c>
      <c r="AK354" s="27">
        <f t="shared" si="363"/>
        <v>119.81242208055399</v>
      </c>
      <c r="AL354" s="7">
        <f t="shared" si="364"/>
        <v>1.9760592109868382</v>
      </c>
      <c r="AM354" s="27">
        <f t="shared" si="394"/>
        <v>988.45248216457037</v>
      </c>
      <c r="AN354" s="7">
        <f t="shared" si="365"/>
        <v>3.8412405014108391</v>
      </c>
      <c r="AO354" s="27">
        <f t="shared" si="366"/>
        <v>6145.9848022573424</v>
      </c>
      <c r="AP354" s="27">
        <f t="shared" si="367"/>
        <v>5838.6855621444747</v>
      </c>
      <c r="AQ354" s="7">
        <f t="shared" si="368"/>
        <v>3.8412405014108391</v>
      </c>
      <c r="AR354" s="27">
        <f t="shared" si="369"/>
        <v>879644.07482308219</v>
      </c>
      <c r="AS354" s="27">
        <f t="shared" si="370"/>
        <v>3873.3363616518072</v>
      </c>
      <c r="AT354" s="27">
        <f t="shared" si="371"/>
        <v>488303.02317890926</v>
      </c>
      <c r="AU354" s="7">
        <f>-SUM(AS$24:AS354)/AS$23</f>
        <v>40.221126359751757</v>
      </c>
      <c r="AV354" s="27">
        <f t="shared" si="346"/>
        <v>0</v>
      </c>
      <c r="AW354" s="27">
        <f t="shared" si="372"/>
        <v>185492.77445109957</v>
      </c>
      <c r="AX354" s="7">
        <f>-SUM(AV$24:AV354)/AV$23</f>
        <v>15.899018028200768</v>
      </c>
      <c r="AY354" s="28"/>
      <c r="AZ354" s="27">
        <f t="shared" si="373"/>
        <v>976.89671832809768</v>
      </c>
      <c r="BA354" s="27">
        <f t="shared" si="374"/>
        <v>81.731511414130253</v>
      </c>
      <c r="BB354" s="27">
        <f t="shared" si="375"/>
        <v>895.16520691396738</v>
      </c>
      <c r="BC354" s="27">
        <f t="shared" si="376"/>
        <v>27127.067277930513</v>
      </c>
      <c r="BD354" s="27">
        <f t="shared" si="377"/>
        <v>201872.93272206947</v>
      </c>
      <c r="BE354" s="27">
        <f t="shared" si="378"/>
        <v>852517.00754515175</v>
      </c>
      <c r="BF354" s="27">
        <f t="shared" si="379"/>
        <v>0</v>
      </c>
      <c r="BG354" s="27">
        <f t="shared" si="380"/>
        <v>149.76552760069248</v>
      </c>
      <c r="BH354" s="27">
        <f t="shared" si="381"/>
        <v>449.29658280207747</v>
      </c>
      <c r="BI354" s="27">
        <f t="shared" si="382"/>
        <v>269.57794968124648</v>
      </c>
      <c r="BJ354" s="27">
        <f t="shared" si="383"/>
        <v>119.81242208055399</v>
      </c>
      <c r="BK354" s="7">
        <f t="shared" si="384"/>
        <v>1.9760592109868382</v>
      </c>
      <c r="BL354" s="27">
        <f t="shared" si="395"/>
        <v>988.45248216457037</v>
      </c>
      <c r="BM354" s="7">
        <f t="shared" si="385"/>
        <v>3.8412405014108391</v>
      </c>
      <c r="BN354" s="27">
        <f t="shared" si="386"/>
        <v>6145.9848022573424</v>
      </c>
      <c r="BO354" s="27">
        <f t="shared" si="387"/>
        <v>5838.6855621444747</v>
      </c>
      <c r="BP354" s="7">
        <f t="shared" si="388"/>
        <v>3.8412405014108391</v>
      </c>
      <c r="BQ354" s="27">
        <f t="shared" si="389"/>
        <v>879644.07482308219</v>
      </c>
      <c r="BR354" s="27">
        <f t="shared" si="390"/>
        <v>3873.3363616518072</v>
      </c>
      <c r="BS354" s="27">
        <f t="shared" si="391"/>
        <v>488303.02317890926</v>
      </c>
      <c r="BT354" s="7">
        <f>-SUM(BR$24:BR354)/BR$23</f>
        <v>40.221126359751757</v>
      </c>
      <c r="BU354" s="27">
        <f t="shared" si="347"/>
        <v>0</v>
      </c>
      <c r="BV354" s="27">
        <f t="shared" si="392"/>
        <v>185492.77445109957</v>
      </c>
      <c r="BW354" s="7">
        <f>-SUM(BU$24:BU354)/BU$23</f>
        <v>15.899018028200768</v>
      </c>
      <c r="BX354" s="14"/>
      <c r="BY354" s="3"/>
      <c r="BZ354" s="3"/>
      <c r="CA354" s="3"/>
      <c r="CB354" s="3"/>
      <c r="CC354" s="3"/>
      <c r="CD354" s="3"/>
      <c r="CE354" s="3"/>
      <c r="CF354" s="3"/>
      <c r="CG354" s="3"/>
      <c r="CH354" s="3"/>
      <c r="CI354" s="3"/>
      <c r="CJ354" s="3"/>
      <c r="CK354" s="3"/>
      <c r="CL354" s="3"/>
      <c r="CM354" s="3"/>
      <c r="CN354" s="3"/>
      <c r="CO354" s="3"/>
    </row>
    <row r="355" spans="1:93" x14ac:dyDescent="0.25">
      <c r="A355" s="23">
        <v>332</v>
      </c>
      <c r="B355" s="27">
        <f t="shared" si="333"/>
        <v>976.89671832809768</v>
      </c>
      <c r="C355" s="27">
        <f t="shared" si="334"/>
        <v>79.120612893964505</v>
      </c>
      <c r="D355" s="27">
        <f t="shared" si="335"/>
        <v>897.77610543413323</v>
      </c>
      <c r="E355" s="27">
        <f t="shared" si="348"/>
        <v>26229.291172496381</v>
      </c>
      <c r="F355" s="27">
        <f t="shared" si="349"/>
        <v>202770.70882750361</v>
      </c>
      <c r="G355" s="27">
        <f t="shared" si="330"/>
        <v>856998.56249696785</v>
      </c>
      <c r="H355" s="27">
        <f t="shared" si="350"/>
        <v>0</v>
      </c>
      <c r="I355" s="27">
        <f t="shared" si="336"/>
        <v>150.07402006641652</v>
      </c>
      <c r="J355" s="27">
        <f t="shared" si="337"/>
        <v>450.2220601992496</v>
      </c>
      <c r="K355" s="27">
        <f t="shared" si="338"/>
        <v>270.13323611954979</v>
      </c>
      <c r="L355" s="27">
        <f t="shared" si="339"/>
        <v>120.05921605313321</v>
      </c>
      <c r="M355" s="7">
        <f t="shared" si="340"/>
        <v>1.9801295694209857</v>
      </c>
      <c r="N355" s="27">
        <f t="shared" si="393"/>
        <v>990.48853243834913</v>
      </c>
      <c r="O355" s="7">
        <f t="shared" si="341"/>
        <v>3.8568901906963502</v>
      </c>
      <c r="P355" s="27">
        <f t="shared" si="342"/>
        <v>6171.0243051141606</v>
      </c>
      <c r="Q355" s="27">
        <f t="shared" si="343"/>
        <v>5862.4730898584521</v>
      </c>
      <c r="R355" s="7">
        <f t="shared" si="344"/>
        <v>3.8568901906963502</v>
      </c>
      <c r="S355" s="27">
        <f t="shared" si="331"/>
        <v>883227.85366946424</v>
      </c>
      <c r="T355" s="27">
        <f t="shared" si="345"/>
        <v>3895.0878390920052</v>
      </c>
      <c r="U355" s="27">
        <f t="shared" si="351"/>
        <v>492198.11101800128</v>
      </c>
      <c r="V355" s="7">
        <f>-SUM(T$24:T355)/T$23</f>
        <v>40.533984820723006</v>
      </c>
      <c r="W355" s="27">
        <f t="shared" si="332"/>
        <v>0</v>
      </c>
      <c r="X355" s="27">
        <f t="shared" si="352"/>
        <v>185492.77445109957</v>
      </c>
      <c r="Y355" s="7">
        <f>-SUM(W$24:W355)/W$23</f>
        <v>15.899018028200768</v>
      </c>
      <c r="Z355" s="29"/>
      <c r="AA355" s="27">
        <f t="shared" si="353"/>
        <v>976.89671832809768</v>
      </c>
      <c r="AB355" s="27">
        <f t="shared" si="354"/>
        <v>79.120612893964505</v>
      </c>
      <c r="AC355" s="27">
        <f t="shared" si="355"/>
        <v>897.77610543413323</v>
      </c>
      <c r="AD355" s="27">
        <f t="shared" si="356"/>
        <v>26229.291172496381</v>
      </c>
      <c r="AE355" s="27">
        <f t="shared" si="357"/>
        <v>202770.70882750361</v>
      </c>
      <c r="AF355" s="27">
        <f t="shared" si="358"/>
        <v>856998.56249696785</v>
      </c>
      <c r="AG355" s="27">
        <f t="shared" si="359"/>
        <v>0</v>
      </c>
      <c r="AH355" s="27">
        <f t="shared" si="360"/>
        <v>150.07402006641652</v>
      </c>
      <c r="AI355" s="27">
        <f t="shared" si="361"/>
        <v>450.2220601992496</v>
      </c>
      <c r="AJ355" s="27">
        <f t="shared" si="362"/>
        <v>270.13323611954979</v>
      </c>
      <c r="AK355" s="27">
        <f t="shared" si="363"/>
        <v>120.05921605313321</v>
      </c>
      <c r="AL355" s="7">
        <f t="shared" si="364"/>
        <v>1.9801295694209857</v>
      </c>
      <c r="AM355" s="27">
        <f t="shared" si="394"/>
        <v>990.48853243834913</v>
      </c>
      <c r="AN355" s="7">
        <f t="shared" si="365"/>
        <v>3.8568901906963502</v>
      </c>
      <c r="AO355" s="27">
        <f t="shared" si="366"/>
        <v>6171.0243051141606</v>
      </c>
      <c r="AP355" s="27">
        <f t="shared" si="367"/>
        <v>5862.4730898584521</v>
      </c>
      <c r="AQ355" s="7">
        <f t="shared" si="368"/>
        <v>3.8568901906963502</v>
      </c>
      <c r="AR355" s="27">
        <f t="shared" si="369"/>
        <v>883227.85366946424</v>
      </c>
      <c r="AS355" s="27">
        <f t="shared" si="370"/>
        <v>3895.0878390920052</v>
      </c>
      <c r="AT355" s="27">
        <f t="shared" si="371"/>
        <v>492198.11101800128</v>
      </c>
      <c r="AU355" s="7">
        <f>-SUM(AS$24:AS355)/AS$23</f>
        <v>40.533984820723006</v>
      </c>
      <c r="AV355" s="27">
        <f t="shared" si="346"/>
        <v>0</v>
      </c>
      <c r="AW355" s="27">
        <f t="shared" si="372"/>
        <v>185492.77445109957</v>
      </c>
      <c r="AX355" s="7">
        <f>-SUM(AV$24:AV355)/AV$23</f>
        <v>15.899018028200768</v>
      </c>
      <c r="AY355" s="28"/>
      <c r="AZ355" s="27">
        <f t="shared" si="373"/>
        <v>976.89671832809768</v>
      </c>
      <c r="BA355" s="27">
        <f t="shared" si="374"/>
        <v>79.120612893964505</v>
      </c>
      <c r="BB355" s="27">
        <f t="shared" si="375"/>
        <v>897.77610543413323</v>
      </c>
      <c r="BC355" s="27">
        <f t="shared" si="376"/>
        <v>26229.291172496381</v>
      </c>
      <c r="BD355" s="27">
        <f t="shared" si="377"/>
        <v>202770.70882750361</v>
      </c>
      <c r="BE355" s="27">
        <f t="shared" si="378"/>
        <v>856998.56249696785</v>
      </c>
      <c r="BF355" s="27">
        <f t="shared" si="379"/>
        <v>0</v>
      </c>
      <c r="BG355" s="27">
        <f t="shared" si="380"/>
        <v>150.07402006641652</v>
      </c>
      <c r="BH355" s="27">
        <f t="shared" si="381"/>
        <v>450.2220601992496</v>
      </c>
      <c r="BI355" s="27">
        <f t="shared" si="382"/>
        <v>270.13323611954979</v>
      </c>
      <c r="BJ355" s="27">
        <f t="shared" si="383"/>
        <v>120.05921605313321</v>
      </c>
      <c r="BK355" s="7">
        <f t="shared" si="384"/>
        <v>1.9801295694209857</v>
      </c>
      <c r="BL355" s="27">
        <f t="shared" si="395"/>
        <v>990.48853243834913</v>
      </c>
      <c r="BM355" s="7">
        <f t="shared" si="385"/>
        <v>3.8568901906963502</v>
      </c>
      <c r="BN355" s="27">
        <f t="shared" si="386"/>
        <v>6171.0243051141606</v>
      </c>
      <c r="BO355" s="27">
        <f t="shared" si="387"/>
        <v>5862.4730898584521</v>
      </c>
      <c r="BP355" s="7">
        <f t="shared" si="388"/>
        <v>3.8568901906963502</v>
      </c>
      <c r="BQ355" s="27">
        <f t="shared" si="389"/>
        <v>883227.85366946424</v>
      </c>
      <c r="BR355" s="27">
        <f t="shared" si="390"/>
        <v>3895.0878390920052</v>
      </c>
      <c r="BS355" s="27">
        <f t="shared" si="391"/>
        <v>492198.11101800128</v>
      </c>
      <c r="BT355" s="7">
        <f>-SUM(BR$24:BR355)/BR$23</f>
        <v>40.533984820723006</v>
      </c>
      <c r="BU355" s="27">
        <f t="shared" si="347"/>
        <v>0</v>
      </c>
      <c r="BV355" s="27">
        <f t="shared" si="392"/>
        <v>185492.77445109957</v>
      </c>
      <c r="BW355" s="7">
        <f>-SUM(BU$24:BU355)/BU$23</f>
        <v>15.899018028200768</v>
      </c>
      <c r="BX355" s="14"/>
      <c r="BY355" s="3"/>
      <c r="BZ355" s="3"/>
      <c r="CA355" s="3"/>
      <c r="CB355" s="3"/>
      <c r="CC355" s="3"/>
      <c r="CD355" s="3"/>
      <c r="CE355" s="3"/>
      <c r="CF355" s="3"/>
      <c r="CG355" s="3"/>
      <c r="CH355" s="3"/>
      <c r="CI355" s="3"/>
      <c r="CJ355" s="3"/>
      <c r="CK355" s="3"/>
      <c r="CL355" s="3"/>
      <c r="CM355" s="3"/>
      <c r="CN355" s="3"/>
      <c r="CO355" s="3"/>
    </row>
    <row r="356" spans="1:93" x14ac:dyDescent="0.25">
      <c r="A356" s="23">
        <v>333</v>
      </c>
      <c r="B356" s="27">
        <f t="shared" si="333"/>
        <v>976.89671832809768</v>
      </c>
      <c r="C356" s="27">
        <f t="shared" si="334"/>
        <v>76.502099253114963</v>
      </c>
      <c r="D356" s="27">
        <f t="shared" si="335"/>
        <v>900.39461907498276</v>
      </c>
      <c r="E356" s="27">
        <f t="shared" si="348"/>
        <v>25328.8965534214</v>
      </c>
      <c r="F356" s="27">
        <f t="shared" si="349"/>
        <v>203671.10344657858</v>
      </c>
      <c r="G356" s="27">
        <f t="shared" si="330"/>
        <v>861497.33672105824</v>
      </c>
      <c r="H356" s="27">
        <f t="shared" si="350"/>
        <v>0</v>
      </c>
      <c r="I356" s="27">
        <f t="shared" si="336"/>
        <v>150.38314797611042</v>
      </c>
      <c r="J356" s="27">
        <f t="shared" si="337"/>
        <v>451.14944392833132</v>
      </c>
      <c r="K356" s="27">
        <f t="shared" si="338"/>
        <v>270.68966635699877</v>
      </c>
      <c r="L356" s="27">
        <f t="shared" si="339"/>
        <v>120.30651838088833</v>
      </c>
      <c r="M356" s="7">
        <f t="shared" si="340"/>
        <v>1.9842083121270671</v>
      </c>
      <c r="N356" s="27">
        <f t="shared" si="393"/>
        <v>992.52877664232869</v>
      </c>
      <c r="O356" s="7">
        <f t="shared" si="341"/>
        <v>3.8726036387531861</v>
      </c>
      <c r="P356" s="27">
        <f t="shared" si="342"/>
        <v>6196.1658220050977</v>
      </c>
      <c r="Q356" s="27">
        <f t="shared" si="343"/>
        <v>5886.3575309048429</v>
      </c>
      <c r="R356" s="7">
        <f t="shared" si="344"/>
        <v>3.8726036387531861</v>
      </c>
      <c r="S356" s="27">
        <f t="shared" si="331"/>
        <v>886826.23327447963</v>
      </c>
      <c r="T356" s="27">
        <f t="shared" si="345"/>
        <v>3916.9320359344165</v>
      </c>
      <c r="U356" s="27">
        <f t="shared" si="351"/>
        <v>496115.04305393569</v>
      </c>
      <c r="V356" s="7">
        <f>-SUM(T$24:T356)/T$23</f>
        <v>40.848597835657493</v>
      </c>
      <c r="W356" s="27">
        <f t="shared" si="332"/>
        <v>0</v>
      </c>
      <c r="X356" s="27">
        <f t="shared" si="352"/>
        <v>185492.77445109957</v>
      </c>
      <c r="Y356" s="7">
        <f>-SUM(W$24:W356)/W$23</f>
        <v>15.899018028200768</v>
      </c>
      <c r="Z356" s="29"/>
      <c r="AA356" s="27">
        <f t="shared" si="353"/>
        <v>976.89671832809768</v>
      </c>
      <c r="AB356" s="27">
        <f t="shared" si="354"/>
        <v>76.502099253114963</v>
      </c>
      <c r="AC356" s="27">
        <f t="shared" si="355"/>
        <v>900.39461907498276</v>
      </c>
      <c r="AD356" s="27">
        <f t="shared" si="356"/>
        <v>25328.8965534214</v>
      </c>
      <c r="AE356" s="27">
        <f t="shared" si="357"/>
        <v>203671.10344657858</v>
      </c>
      <c r="AF356" s="27">
        <f t="shared" si="358"/>
        <v>861497.33672105824</v>
      </c>
      <c r="AG356" s="27">
        <f t="shared" si="359"/>
        <v>0</v>
      </c>
      <c r="AH356" s="27">
        <f t="shared" si="360"/>
        <v>150.38314797611042</v>
      </c>
      <c r="AI356" s="27">
        <f t="shared" si="361"/>
        <v>451.14944392833132</v>
      </c>
      <c r="AJ356" s="27">
        <f t="shared" si="362"/>
        <v>270.68966635699877</v>
      </c>
      <c r="AK356" s="27">
        <f t="shared" si="363"/>
        <v>120.30651838088833</v>
      </c>
      <c r="AL356" s="7">
        <f t="shared" si="364"/>
        <v>1.9842083121270671</v>
      </c>
      <c r="AM356" s="27">
        <f t="shared" si="394"/>
        <v>992.52877664232869</v>
      </c>
      <c r="AN356" s="7">
        <f t="shared" si="365"/>
        <v>3.8726036387531861</v>
      </c>
      <c r="AO356" s="27">
        <f t="shared" si="366"/>
        <v>6196.1658220050977</v>
      </c>
      <c r="AP356" s="27">
        <f t="shared" si="367"/>
        <v>5886.3575309048429</v>
      </c>
      <c r="AQ356" s="7">
        <f t="shared" si="368"/>
        <v>3.8726036387531861</v>
      </c>
      <c r="AR356" s="27">
        <f t="shared" si="369"/>
        <v>886826.23327447963</v>
      </c>
      <c r="AS356" s="27">
        <f t="shared" si="370"/>
        <v>3916.9320359344165</v>
      </c>
      <c r="AT356" s="27">
        <f t="shared" si="371"/>
        <v>496115.04305393569</v>
      </c>
      <c r="AU356" s="7">
        <f>-SUM(AS$24:AS356)/AS$23</f>
        <v>40.848597835657493</v>
      </c>
      <c r="AV356" s="27">
        <f t="shared" si="346"/>
        <v>0</v>
      </c>
      <c r="AW356" s="27">
        <f t="shared" si="372"/>
        <v>185492.77445109957</v>
      </c>
      <c r="AX356" s="7">
        <f>-SUM(AV$24:AV356)/AV$23</f>
        <v>15.899018028200768</v>
      </c>
      <c r="AY356" s="28"/>
      <c r="AZ356" s="27">
        <f t="shared" si="373"/>
        <v>976.89671832809768</v>
      </c>
      <c r="BA356" s="27">
        <f t="shared" si="374"/>
        <v>76.502099253114963</v>
      </c>
      <c r="BB356" s="27">
        <f t="shared" si="375"/>
        <v>900.39461907498276</v>
      </c>
      <c r="BC356" s="27">
        <f t="shared" si="376"/>
        <v>25328.8965534214</v>
      </c>
      <c r="BD356" s="27">
        <f t="shared" si="377"/>
        <v>203671.10344657858</v>
      </c>
      <c r="BE356" s="27">
        <f t="shared" si="378"/>
        <v>861497.33672105824</v>
      </c>
      <c r="BF356" s="27">
        <f t="shared" si="379"/>
        <v>0</v>
      </c>
      <c r="BG356" s="27">
        <f t="shared" si="380"/>
        <v>150.38314797611042</v>
      </c>
      <c r="BH356" s="27">
        <f t="shared" si="381"/>
        <v>451.14944392833132</v>
      </c>
      <c r="BI356" s="27">
        <f t="shared" si="382"/>
        <v>270.68966635699877</v>
      </c>
      <c r="BJ356" s="27">
        <f t="shared" si="383"/>
        <v>120.30651838088833</v>
      </c>
      <c r="BK356" s="7">
        <f t="shared" si="384"/>
        <v>1.9842083121270671</v>
      </c>
      <c r="BL356" s="27">
        <f t="shared" si="395"/>
        <v>992.52877664232869</v>
      </c>
      <c r="BM356" s="7">
        <f t="shared" si="385"/>
        <v>3.8726036387531861</v>
      </c>
      <c r="BN356" s="27">
        <f t="shared" si="386"/>
        <v>6196.1658220050977</v>
      </c>
      <c r="BO356" s="27">
        <f t="shared" si="387"/>
        <v>5886.3575309048429</v>
      </c>
      <c r="BP356" s="7">
        <f t="shared" si="388"/>
        <v>3.8726036387531861</v>
      </c>
      <c r="BQ356" s="27">
        <f t="shared" si="389"/>
        <v>886826.23327447963</v>
      </c>
      <c r="BR356" s="27">
        <f t="shared" si="390"/>
        <v>3916.9320359344165</v>
      </c>
      <c r="BS356" s="27">
        <f t="shared" si="391"/>
        <v>496115.04305393569</v>
      </c>
      <c r="BT356" s="7">
        <f>-SUM(BR$24:BR356)/BR$23</f>
        <v>40.848597835657493</v>
      </c>
      <c r="BU356" s="27">
        <f t="shared" si="347"/>
        <v>0</v>
      </c>
      <c r="BV356" s="27">
        <f t="shared" si="392"/>
        <v>185492.77445109957</v>
      </c>
      <c r="BW356" s="7">
        <f>-SUM(BU$24:BU356)/BU$23</f>
        <v>15.899018028200768</v>
      </c>
      <c r="BX356" s="14"/>
      <c r="BY356" s="3"/>
      <c r="BZ356" s="3"/>
      <c r="CA356" s="3"/>
      <c r="CB356" s="3"/>
      <c r="CC356" s="3"/>
      <c r="CD356" s="3"/>
      <c r="CE356" s="3"/>
      <c r="CF356" s="3"/>
      <c r="CG356" s="3"/>
      <c r="CH356" s="3"/>
      <c r="CI356" s="3"/>
      <c r="CJ356" s="3"/>
      <c r="CK356" s="3"/>
      <c r="CL356" s="3"/>
      <c r="CM356" s="3"/>
      <c r="CN356" s="3"/>
      <c r="CO356" s="3"/>
    </row>
    <row r="357" spans="1:93" x14ac:dyDescent="0.25">
      <c r="A357" s="23">
        <v>334</v>
      </c>
      <c r="B357" s="27">
        <f t="shared" si="333"/>
        <v>976.89671832809768</v>
      </c>
      <c r="C357" s="27">
        <f t="shared" si="334"/>
        <v>73.875948280812935</v>
      </c>
      <c r="D357" s="27">
        <f t="shared" si="335"/>
        <v>903.02077004728483</v>
      </c>
      <c r="E357" s="27">
        <f t="shared" si="348"/>
        <v>24425.875783374115</v>
      </c>
      <c r="F357" s="27">
        <f t="shared" si="349"/>
        <v>204574.12421662587</v>
      </c>
      <c r="G357" s="27">
        <f t="shared" si="330"/>
        <v>866013.3973400523</v>
      </c>
      <c r="H357" s="27">
        <f t="shared" si="350"/>
        <v>0</v>
      </c>
      <c r="I357" s="27">
        <f t="shared" si="336"/>
        <v>150.69291263868476</v>
      </c>
      <c r="J357" s="27">
        <f t="shared" si="337"/>
        <v>452.07873791605431</v>
      </c>
      <c r="K357" s="27">
        <f t="shared" si="338"/>
        <v>271.24724274963256</v>
      </c>
      <c r="L357" s="27">
        <f t="shared" si="339"/>
        <v>120.5543301109478</v>
      </c>
      <c r="M357" s="7">
        <f t="shared" si="340"/>
        <v>1.9882954563753099</v>
      </c>
      <c r="N357" s="27">
        <f t="shared" si="393"/>
        <v>994.57322341531949</v>
      </c>
      <c r="O357" s="7">
        <f t="shared" si="341"/>
        <v>3.8883811053424737</v>
      </c>
      <c r="P357" s="27">
        <f t="shared" si="342"/>
        <v>6221.4097685479583</v>
      </c>
      <c r="Q357" s="27">
        <f t="shared" si="343"/>
        <v>5910.33928012056</v>
      </c>
      <c r="R357" s="7">
        <f t="shared" si="344"/>
        <v>3.8883811053424737</v>
      </c>
      <c r="S357" s="27">
        <f t="shared" si="331"/>
        <v>890439.27312342648</v>
      </c>
      <c r="T357" s="27">
        <f t="shared" si="345"/>
        <v>3938.8693383771433</v>
      </c>
      <c r="U357" s="27">
        <f t="shared" si="351"/>
        <v>500053.91239231284</v>
      </c>
      <c r="V357" s="7">
        <f>-SUM(T$24:T357)/T$23</f>
        <v>41.1649728829167</v>
      </c>
      <c r="W357" s="27">
        <f t="shared" si="332"/>
        <v>0</v>
      </c>
      <c r="X357" s="27">
        <f t="shared" si="352"/>
        <v>185492.77445109957</v>
      </c>
      <c r="Y357" s="7">
        <f>-SUM(W$24:W357)/W$23</f>
        <v>15.899018028200768</v>
      </c>
      <c r="Z357" s="29"/>
      <c r="AA357" s="27">
        <f t="shared" si="353"/>
        <v>976.89671832809768</v>
      </c>
      <c r="AB357" s="27">
        <f t="shared" si="354"/>
        <v>73.875948280812935</v>
      </c>
      <c r="AC357" s="27">
        <f t="shared" si="355"/>
        <v>903.02077004728483</v>
      </c>
      <c r="AD357" s="27">
        <f t="shared" si="356"/>
        <v>24425.875783374115</v>
      </c>
      <c r="AE357" s="27">
        <f t="shared" si="357"/>
        <v>204574.12421662587</v>
      </c>
      <c r="AF357" s="27">
        <f t="shared" si="358"/>
        <v>866013.3973400523</v>
      </c>
      <c r="AG357" s="27">
        <f t="shared" si="359"/>
        <v>0</v>
      </c>
      <c r="AH357" s="27">
        <f t="shared" si="360"/>
        <v>150.69291263868476</v>
      </c>
      <c r="AI357" s="27">
        <f t="shared" si="361"/>
        <v>452.07873791605431</v>
      </c>
      <c r="AJ357" s="27">
        <f t="shared" si="362"/>
        <v>271.24724274963256</v>
      </c>
      <c r="AK357" s="27">
        <f t="shared" si="363"/>
        <v>120.5543301109478</v>
      </c>
      <c r="AL357" s="7">
        <f t="shared" si="364"/>
        <v>1.9882954563753099</v>
      </c>
      <c r="AM357" s="27">
        <f t="shared" si="394"/>
        <v>994.57322341531949</v>
      </c>
      <c r="AN357" s="7">
        <f t="shared" si="365"/>
        <v>3.8883811053424737</v>
      </c>
      <c r="AO357" s="27">
        <f t="shared" si="366"/>
        <v>6221.4097685479583</v>
      </c>
      <c r="AP357" s="27">
        <f t="shared" si="367"/>
        <v>5910.33928012056</v>
      </c>
      <c r="AQ357" s="7">
        <f t="shared" si="368"/>
        <v>3.8883811053424737</v>
      </c>
      <c r="AR357" s="27">
        <f t="shared" si="369"/>
        <v>890439.27312342648</v>
      </c>
      <c r="AS357" s="27">
        <f t="shared" si="370"/>
        <v>3938.8693383771433</v>
      </c>
      <c r="AT357" s="27">
        <f t="shared" si="371"/>
        <v>500053.91239231284</v>
      </c>
      <c r="AU357" s="7">
        <f>-SUM(AS$24:AS357)/AS$23</f>
        <v>41.1649728829167</v>
      </c>
      <c r="AV357" s="27">
        <f t="shared" si="346"/>
        <v>0</v>
      </c>
      <c r="AW357" s="27">
        <f t="shared" si="372"/>
        <v>185492.77445109957</v>
      </c>
      <c r="AX357" s="7">
        <f>-SUM(AV$24:AV357)/AV$23</f>
        <v>15.899018028200768</v>
      </c>
      <c r="AY357" s="28"/>
      <c r="AZ357" s="27">
        <f t="shared" si="373"/>
        <v>976.89671832809768</v>
      </c>
      <c r="BA357" s="27">
        <f t="shared" si="374"/>
        <v>73.875948280812935</v>
      </c>
      <c r="BB357" s="27">
        <f t="shared" si="375"/>
        <v>903.02077004728483</v>
      </c>
      <c r="BC357" s="27">
        <f t="shared" si="376"/>
        <v>24425.875783374115</v>
      </c>
      <c r="BD357" s="27">
        <f t="shared" si="377"/>
        <v>204574.12421662587</v>
      </c>
      <c r="BE357" s="27">
        <f t="shared" si="378"/>
        <v>866013.3973400523</v>
      </c>
      <c r="BF357" s="27">
        <f t="shared" si="379"/>
        <v>0</v>
      </c>
      <c r="BG357" s="27">
        <f t="shared" si="380"/>
        <v>150.69291263868476</v>
      </c>
      <c r="BH357" s="27">
        <f t="shared" si="381"/>
        <v>452.07873791605431</v>
      </c>
      <c r="BI357" s="27">
        <f t="shared" si="382"/>
        <v>271.24724274963256</v>
      </c>
      <c r="BJ357" s="27">
        <f t="shared" si="383"/>
        <v>120.5543301109478</v>
      </c>
      <c r="BK357" s="7">
        <f t="shared" si="384"/>
        <v>1.9882954563753099</v>
      </c>
      <c r="BL357" s="27">
        <f t="shared" si="395"/>
        <v>994.57322341531949</v>
      </c>
      <c r="BM357" s="7">
        <f t="shared" si="385"/>
        <v>3.8883811053424737</v>
      </c>
      <c r="BN357" s="27">
        <f t="shared" si="386"/>
        <v>6221.4097685479583</v>
      </c>
      <c r="BO357" s="27">
        <f t="shared" si="387"/>
        <v>5910.33928012056</v>
      </c>
      <c r="BP357" s="7">
        <f t="shared" si="388"/>
        <v>3.8883811053424737</v>
      </c>
      <c r="BQ357" s="27">
        <f t="shared" si="389"/>
        <v>890439.27312342648</v>
      </c>
      <c r="BR357" s="27">
        <f t="shared" si="390"/>
        <v>3938.8693383771433</v>
      </c>
      <c r="BS357" s="27">
        <f t="shared" si="391"/>
        <v>500053.91239231284</v>
      </c>
      <c r="BT357" s="7">
        <f>-SUM(BR$24:BR357)/BR$23</f>
        <v>41.1649728829167</v>
      </c>
      <c r="BU357" s="27">
        <f t="shared" si="347"/>
        <v>0</v>
      </c>
      <c r="BV357" s="27">
        <f t="shared" si="392"/>
        <v>185492.77445109957</v>
      </c>
      <c r="BW357" s="7">
        <f>-SUM(BU$24:BU357)/BU$23</f>
        <v>15.899018028200768</v>
      </c>
      <c r="BX357" s="14"/>
      <c r="BY357" s="3"/>
      <c r="BZ357" s="3"/>
      <c r="CA357" s="3"/>
      <c r="CB357" s="3"/>
      <c r="CC357" s="3"/>
      <c r="CD357" s="3"/>
      <c r="CE357" s="3"/>
      <c r="CF357" s="3"/>
      <c r="CG357" s="3"/>
      <c r="CH357" s="3"/>
      <c r="CI357" s="3"/>
      <c r="CJ357" s="3"/>
      <c r="CK357" s="3"/>
      <c r="CL357" s="3"/>
      <c r="CM357" s="3"/>
      <c r="CN357" s="3"/>
      <c r="CO357" s="3"/>
    </row>
    <row r="358" spans="1:93" x14ac:dyDescent="0.25">
      <c r="A358" s="23">
        <v>335</v>
      </c>
      <c r="B358" s="27">
        <f t="shared" si="333"/>
        <v>976.89671832809768</v>
      </c>
      <c r="C358" s="27">
        <f t="shared" si="334"/>
        <v>71.242137701508341</v>
      </c>
      <c r="D358" s="27">
        <f t="shared" si="335"/>
        <v>905.65458062658934</v>
      </c>
      <c r="E358" s="27">
        <f t="shared" si="348"/>
        <v>23520.221202747525</v>
      </c>
      <c r="F358" s="27">
        <f t="shared" si="349"/>
        <v>205479.77879725245</v>
      </c>
      <c r="G358" s="27">
        <f t="shared" si="330"/>
        <v>870546.81174120563</v>
      </c>
      <c r="H358" s="27">
        <f t="shared" si="350"/>
        <v>0</v>
      </c>
      <c r="I358" s="27">
        <f t="shared" si="336"/>
        <v>151.00331536574615</v>
      </c>
      <c r="J358" s="27">
        <f t="shared" si="337"/>
        <v>453.00994609723853</v>
      </c>
      <c r="K358" s="27">
        <f t="shared" si="338"/>
        <v>271.80596765834309</v>
      </c>
      <c r="L358" s="27">
        <f t="shared" si="339"/>
        <v>120.80265229259693</v>
      </c>
      <c r="M358" s="7">
        <f t="shared" si="340"/>
        <v>1.9923910194715153</v>
      </c>
      <c r="N358" s="27">
        <f t="shared" si="393"/>
        <v>996.62188141392471</v>
      </c>
      <c r="O358" s="7">
        <f t="shared" si="341"/>
        <v>3.9042228512836386</v>
      </c>
      <c r="P358" s="27">
        <f t="shared" si="342"/>
        <v>6246.7565620538217</v>
      </c>
      <c r="Q358" s="27">
        <f t="shared" si="343"/>
        <v>5934.41873395113</v>
      </c>
      <c r="R358" s="7">
        <f t="shared" si="344"/>
        <v>3.9042228512836386</v>
      </c>
      <c r="S358" s="27">
        <f t="shared" si="331"/>
        <v>894067.03294395318</v>
      </c>
      <c r="T358" s="27">
        <f t="shared" si="345"/>
        <v>3960.9001342091078</v>
      </c>
      <c r="U358" s="27">
        <f t="shared" si="351"/>
        <v>504014.81252652197</v>
      </c>
      <c r="V358" s="7">
        <f>-SUM(T$24:T358)/T$23</f>
        <v>41.483117472009809</v>
      </c>
      <c r="W358" s="27">
        <f t="shared" si="332"/>
        <v>0</v>
      </c>
      <c r="X358" s="27">
        <f t="shared" si="352"/>
        <v>185492.77445109957</v>
      </c>
      <c r="Y358" s="7">
        <f>-SUM(W$24:W358)/W$23</f>
        <v>15.899018028200768</v>
      </c>
      <c r="Z358" s="29"/>
      <c r="AA358" s="27">
        <f t="shared" si="353"/>
        <v>976.89671832809768</v>
      </c>
      <c r="AB358" s="27">
        <f t="shared" si="354"/>
        <v>71.242137701508341</v>
      </c>
      <c r="AC358" s="27">
        <f t="shared" si="355"/>
        <v>905.65458062658934</v>
      </c>
      <c r="AD358" s="27">
        <f t="shared" si="356"/>
        <v>23520.221202747525</v>
      </c>
      <c r="AE358" s="27">
        <f t="shared" si="357"/>
        <v>205479.77879725245</v>
      </c>
      <c r="AF358" s="27">
        <f t="shared" si="358"/>
        <v>870546.81174120563</v>
      </c>
      <c r="AG358" s="27">
        <f t="shared" si="359"/>
        <v>0</v>
      </c>
      <c r="AH358" s="27">
        <f t="shared" si="360"/>
        <v>151.00331536574615</v>
      </c>
      <c r="AI358" s="27">
        <f t="shared" si="361"/>
        <v>453.00994609723853</v>
      </c>
      <c r="AJ358" s="27">
        <f t="shared" si="362"/>
        <v>271.80596765834309</v>
      </c>
      <c r="AK358" s="27">
        <f t="shared" si="363"/>
        <v>120.80265229259693</v>
      </c>
      <c r="AL358" s="7">
        <f t="shared" si="364"/>
        <v>1.9923910194715153</v>
      </c>
      <c r="AM358" s="27">
        <f t="shared" si="394"/>
        <v>996.62188141392471</v>
      </c>
      <c r="AN358" s="7">
        <f t="shared" si="365"/>
        <v>3.9042228512836386</v>
      </c>
      <c r="AO358" s="27">
        <f t="shared" si="366"/>
        <v>6246.7565620538217</v>
      </c>
      <c r="AP358" s="27">
        <f t="shared" si="367"/>
        <v>5934.41873395113</v>
      </c>
      <c r="AQ358" s="7">
        <f t="shared" si="368"/>
        <v>3.9042228512836386</v>
      </c>
      <c r="AR358" s="27">
        <f t="shared" si="369"/>
        <v>894067.03294395318</v>
      </c>
      <c r="AS358" s="27">
        <f t="shared" si="370"/>
        <v>3960.9001342091078</v>
      </c>
      <c r="AT358" s="27">
        <f t="shared" si="371"/>
        <v>504014.81252652197</v>
      </c>
      <c r="AU358" s="7">
        <f>-SUM(AS$24:AS358)/AS$23</f>
        <v>41.483117472009809</v>
      </c>
      <c r="AV358" s="27">
        <f t="shared" si="346"/>
        <v>0</v>
      </c>
      <c r="AW358" s="27">
        <f t="shared" si="372"/>
        <v>185492.77445109957</v>
      </c>
      <c r="AX358" s="7">
        <f>-SUM(AV$24:AV358)/AV$23</f>
        <v>15.899018028200768</v>
      </c>
      <c r="AY358" s="28"/>
      <c r="AZ358" s="27">
        <f t="shared" si="373"/>
        <v>976.89671832809768</v>
      </c>
      <c r="BA358" s="27">
        <f t="shared" si="374"/>
        <v>71.242137701508341</v>
      </c>
      <c r="BB358" s="27">
        <f t="shared" si="375"/>
        <v>905.65458062658934</v>
      </c>
      <c r="BC358" s="27">
        <f t="shared" si="376"/>
        <v>23520.221202747525</v>
      </c>
      <c r="BD358" s="27">
        <f t="shared" si="377"/>
        <v>205479.77879725245</v>
      </c>
      <c r="BE358" s="27">
        <f t="shared" si="378"/>
        <v>870546.81174120563</v>
      </c>
      <c r="BF358" s="27">
        <f t="shared" si="379"/>
        <v>0</v>
      </c>
      <c r="BG358" s="27">
        <f t="shared" si="380"/>
        <v>151.00331536574615</v>
      </c>
      <c r="BH358" s="27">
        <f t="shared" si="381"/>
        <v>453.00994609723853</v>
      </c>
      <c r="BI358" s="27">
        <f t="shared" si="382"/>
        <v>271.80596765834309</v>
      </c>
      <c r="BJ358" s="27">
        <f t="shared" si="383"/>
        <v>120.80265229259693</v>
      </c>
      <c r="BK358" s="7">
        <f t="shared" si="384"/>
        <v>1.9923910194715153</v>
      </c>
      <c r="BL358" s="27">
        <f t="shared" si="395"/>
        <v>996.62188141392471</v>
      </c>
      <c r="BM358" s="7">
        <f t="shared" si="385"/>
        <v>3.9042228512836386</v>
      </c>
      <c r="BN358" s="27">
        <f t="shared" si="386"/>
        <v>6246.7565620538217</v>
      </c>
      <c r="BO358" s="27">
        <f t="shared" si="387"/>
        <v>5934.41873395113</v>
      </c>
      <c r="BP358" s="7">
        <f t="shared" si="388"/>
        <v>3.9042228512836386</v>
      </c>
      <c r="BQ358" s="27">
        <f t="shared" si="389"/>
        <v>894067.03294395318</v>
      </c>
      <c r="BR358" s="27">
        <f t="shared" si="390"/>
        <v>3960.9001342091078</v>
      </c>
      <c r="BS358" s="27">
        <f t="shared" si="391"/>
        <v>504014.81252652197</v>
      </c>
      <c r="BT358" s="7">
        <f>-SUM(BR$24:BR358)/BR$23</f>
        <v>41.483117472009809</v>
      </c>
      <c r="BU358" s="27">
        <f t="shared" si="347"/>
        <v>0</v>
      </c>
      <c r="BV358" s="27">
        <f t="shared" si="392"/>
        <v>185492.77445109957</v>
      </c>
      <c r="BW358" s="7">
        <f>-SUM(BU$24:BU358)/BU$23</f>
        <v>15.899018028200768</v>
      </c>
      <c r="BX358" s="14"/>
      <c r="BY358" s="3"/>
      <c r="BZ358" s="3"/>
      <c r="CA358" s="3"/>
      <c r="CB358" s="3"/>
      <c r="CC358" s="3"/>
      <c r="CD358" s="3"/>
      <c r="CE358" s="3"/>
      <c r="CF358" s="3"/>
      <c r="CG358" s="3"/>
      <c r="CH358" s="3"/>
      <c r="CI358" s="3"/>
      <c r="CJ358" s="3"/>
      <c r="CK358" s="3"/>
      <c r="CL358" s="3"/>
      <c r="CM358" s="3"/>
      <c r="CN358" s="3"/>
      <c r="CO358" s="3"/>
    </row>
    <row r="359" spans="1:93" x14ac:dyDescent="0.25">
      <c r="A359" s="23">
        <v>336</v>
      </c>
      <c r="B359" s="27">
        <f t="shared" si="333"/>
        <v>976.89671832809768</v>
      </c>
      <c r="C359" s="27">
        <f t="shared" si="334"/>
        <v>68.600645174680793</v>
      </c>
      <c r="D359" s="27">
        <f t="shared" si="335"/>
        <v>908.29607315341684</v>
      </c>
      <c r="E359" s="27">
        <f t="shared" si="348"/>
        <v>22611.925129594107</v>
      </c>
      <c r="F359" s="27">
        <f t="shared" si="349"/>
        <v>206388.07487040586</v>
      </c>
      <c r="G359" s="27">
        <f t="shared" si="330"/>
        <v>875097.64757745201</v>
      </c>
      <c r="H359" s="27">
        <f t="shared" si="350"/>
        <v>0</v>
      </c>
      <c r="I359" s="27">
        <f t="shared" si="336"/>
        <v>151.31435747160302</v>
      </c>
      <c r="J359" s="27">
        <f t="shared" si="337"/>
        <v>453.94307241480914</v>
      </c>
      <c r="K359" s="27">
        <f t="shared" si="338"/>
        <v>272.36584344888547</v>
      </c>
      <c r="L359" s="27">
        <f t="shared" si="339"/>
        <v>121.05148597728243</v>
      </c>
      <c r="M359" s="7">
        <f t="shared" si="340"/>
        <v>1.9964950187571318</v>
      </c>
      <c r="N359" s="27">
        <f t="shared" si="393"/>
        <v>998.67475931258014</v>
      </c>
      <c r="O359" s="7">
        <f t="shared" si="341"/>
        <v>3.9201291384587167</v>
      </c>
      <c r="P359" s="27">
        <f t="shared" si="342"/>
        <v>6272.2066215339464</v>
      </c>
      <c r="Q359" s="27">
        <f t="shared" si="343"/>
        <v>5958.5962904572489</v>
      </c>
      <c r="R359" s="7">
        <f t="shared" si="344"/>
        <v>3.9201291384587167</v>
      </c>
      <c r="S359" s="27">
        <f t="shared" si="331"/>
        <v>897709.57270704617</v>
      </c>
      <c r="T359" s="27">
        <f t="shared" si="345"/>
        <v>3983.0248128165713</v>
      </c>
      <c r="U359" s="27">
        <f t="shared" si="351"/>
        <v>507997.83733933856</v>
      </c>
      <c r="V359" s="7">
        <f>-SUM(T$24:T359)/T$23</f>
        <v>41.803039143721982</v>
      </c>
      <c r="W359" s="27">
        <f t="shared" si="332"/>
        <v>0</v>
      </c>
      <c r="X359" s="27">
        <f t="shared" si="352"/>
        <v>185492.77445109957</v>
      </c>
      <c r="Y359" s="7">
        <f>-SUM(W$24:W359)/W$23</f>
        <v>15.899018028200768</v>
      </c>
      <c r="Z359" s="29"/>
      <c r="AA359" s="27">
        <f t="shared" si="353"/>
        <v>976.89671832809768</v>
      </c>
      <c r="AB359" s="27">
        <f t="shared" si="354"/>
        <v>68.600645174680793</v>
      </c>
      <c r="AC359" s="27">
        <f t="shared" si="355"/>
        <v>908.29607315341684</v>
      </c>
      <c r="AD359" s="27">
        <f t="shared" si="356"/>
        <v>22611.925129594107</v>
      </c>
      <c r="AE359" s="27">
        <f t="shared" si="357"/>
        <v>206388.07487040586</v>
      </c>
      <c r="AF359" s="27">
        <f t="shared" si="358"/>
        <v>875097.64757745201</v>
      </c>
      <c r="AG359" s="27">
        <f t="shared" si="359"/>
        <v>0</v>
      </c>
      <c r="AH359" s="27">
        <f t="shared" si="360"/>
        <v>151.31435747160302</v>
      </c>
      <c r="AI359" s="27">
        <f t="shared" si="361"/>
        <v>453.94307241480914</v>
      </c>
      <c r="AJ359" s="27">
        <f t="shared" si="362"/>
        <v>272.36584344888547</v>
      </c>
      <c r="AK359" s="27">
        <f t="shared" si="363"/>
        <v>121.05148597728243</v>
      </c>
      <c r="AL359" s="7">
        <f t="shared" si="364"/>
        <v>1.9964950187571318</v>
      </c>
      <c r="AM359" s="27">
        <f t="shared" si="394"/>
        <v>998.67475931258014</v>
      </c>
      <c r="AN359" s="7">
        <f t="shared" si="365"/>
        <v>3.9201291384587167</v>
      </c>
      <c r="AO359" s="27">
        <f t="shared" si="366"/>
        <v>6272.2066215339464</v>
      </c>
      <c r="AP359" s="27">
        <f t="shared" si="367"/>
        <v>5958.5962904572489</v>
      </c>
      <c r="AQ359" s="7">
        <f t="shared" si="368"/>
        <v>3.9201291384587167</v>
      </c>
      <c r="AR359" s="27">
        <f t="shared" si="369"/>
        <v>897709.57270704617</v>
      </c>
      <c r="AS359" s="27">
        <f t="shared" si="370"/>
        <v>3983.0248128165713</v>
      </c>
      <c r="AT359" s="27">
        <f t="shared" si="371"/>
        <v>507997.83733933856</v>
      </c>
      <c r="AU359" s="7">
        <f>-SUM(AS$24:AS359)/AS$23</f>
        <v>41.803039143721982</v>
      </c>
      <c r="AV359" s="27">
        <f t="shared" si="346"/>
        <v>0</v>
      </c>
      <c r="AW359" s="27">
        <f t="shared" si="372"/>
        <v>185492.77445109957</v>
      </c>
      <c r="AX359" s="7">
        <f>-SUM(AV$24:AV359)/AV$23</f>
        <v>15.899018028200768</v>
      </c>
      <c r="AY359" s="28"/>
      <c r="AZ359" s="27">
        <f t="shared" si="373"/>
        <v>976.89671832809768</v>
      </c>
      <c r="BA359" s="27">
        <f t="shared" si="374"/>
        <v>68.600645174680793</v>
      </c>
      <c r="BB359" s="27">
        <f t="shared" si="375"/>
        <v>908.29607315341684</v>
      </c>
      <c r="BC359" s="27">
        <f t="shared" si="376"/>
        <v>22611.925129594107</v>
      </c>
      <c r="BD359" s="27">
        <f t="shared" si="377"/>
        <v>206388.07487040586</v>
      </c>
      <c r="BE359" s="27">
        <f t="shared" si="378"/>
        <v>875097.64757745201</v>
      </c>
      <c r="BF359" s="27">
        <f t="shared" si="379"/>
        <v>0</v>
      </c>
      <c r="BG359" s="27">
        <f t="shared" si="380"/>
        <v>151.31435747160302</v>
      </c>
      <c r="BH359" s="27">
        <f t="shared" si="381"/>
        <v>453.94307241480914</v>
      </c>
      <c r="BI359" s="27">
        <f t="shared" si="382"/>
        <v>272.36584344888547</v>
      </c>
      <c r="BJ359" s="27">
        <f t="shared" si="383"/>
        <v>121.05148597728243</v>
      </c>
      <c r="BK359" s="7">
        <f t="shared" si="384"/>
        <v>1.9964950187571318</v>
      </c>
      <c r="BL359" s="27">
        <f t="shared" si="395"/>
        <v>998.67475931258014</v>
      </c>
      <c r="BM359" s="7">
        <f t="shared" si="385"/>
        <v>3.9201291384587167</v>
      </c>
      <c r="BN359" s="27">
        <f t="shared" si="386"/>
        <v>6272.2066215339464</v>
      </c>
      <c r="BO359" s="27">
        <f t="shared" si="387"/>
        <v>5958.5962904572489</v>
      </c>
      <c r="BP359" s="7">
        <f t="shared" si="388"/>
        <v>3.9201291384587167</v>
      </c>
      <c r="BQ359" s="27">
        <f t="shared" si="389"/>
        <v>897709.57270704617</v>
      </c>
      <c r="BR359" s="27">
        <f t="shared" si="390"/>
        <v>3983.0248128165713</v>
      </c>
      <c r="BS359" s="27">
        <f t="shared" si="391"/>
        <v>507997.83733933856</v>
      </c>
      <c r="BT359" s="7">
        <f>-SUM(BR$24:BR359)/BR$23</f>
        <v>41.803039143721982</v>
      </c>
      <c r="BU359" s="27">
        <f t="shared" si="347"/>
        <v>0</v>
      </c>
      <c r="BV359" s="27">
        <f t="shared" si="392"/>
        <v>185492.77445109957</v>
      </c>
      <c r="BW359" s="7">
        <f>-SUM(BU$24:BU359)/BU$23</f>
        <v>15.899018028200768</v>
      </c>
      <c r="BX359" s="14"/>
      <c r="BY359" s="3"/>
      <c r="BZ359" s="3"/>
      <c r="CA359" s="3"/>
      <c r="CB359" s="3"/>
      <c r="CC359" s="3"/>
      <c r="CD359" s="3"/>
      <c r="CE359" s="3"/>
      <c r="CF359" s="3"/>
      <c r="CG359" s="3"/>
      <c r="CH359" s="3"/>
      <c r="CI359" s="3"/>
      <c r="CJ359" s="3"/>
      <c r="CK359" s="3"/>
      <c r="CL359" s="3"/>
      <c r="CM359" s="3"/>
      <c r="CN359" s="3"/>
      <c r="CO359" s="3"/>
    </row>
    <row r="360" spans="1:93" x14ac:dyDescent="0.25">
      <c r="A360" s="23">
        <v>337</v>
      </c>
      <c r="B360" s="27">
        <f t="shared" si="333"/>
        <v>976.89671832809768</v>
      </c>
      <c r="C360" s="27">
        <f t="shared" si="334"/>
        <v>65.951448294649992</v>
      </c>
      <c r="D360" s="27">
        <f t="shared" si="335"/>
        <v>910.94527003344774</v>
      </c>
      <c r="E360" s="27">
        <f t="shared" si="348"/>
        <v>21700.979859560659</v>
      </c>
      <c r="F360" s="27">
        <f t="shared" si="349"/>
        <v>207299.0201404393</v>
      </c>
      <c r="G360" s="27">
        <f t="shared" si="330"/>
        <v>879665.97276845993</v>
      </c>
      <c r="H360" s="27">
        <f t="shared" si="350"/>
        <v>0</v>
      </c>
      <c r="I360" s="27">
        <f t="shared" si="336"/>
        <v>151.62604027327097</v>
      </c>
      <c r="J360" s="27">
        <f t="shared" si="337"/>
        <v>454.87812081981298</v>
      </c>
      <c r="K360" s="27">
        <f t="shared" si="338"/>
        <v>272.92687249188782</v>
      </c>
      <c r="L360" s="27">
        <f t="shared" si="339"/>
        <v>121.30083221861679</v>
      </c>
      <c r="M360" s="7">
        <f t="shared" si="340"/>
        <v>2.0006074716093281</v>
      </c>
      <c r="N360" s="27">
        <f t="shared" si="393"/>
        <v>1000.7318658035886</v>
      </c>
      <c r="O360" s="7">
        <f t="shared" si="341"/>
        <v>3.9361002298166841</v>
      </c>
      <c r="P360" s="27">
        <f t="shared" si="342"/>
        <v>6297.7603677066945</v>
      </c>
      <c r="Q360" s="27">
        <f t="shared" si="343"/>
        <v>5982.8723493213593</v>
      </c>
      <c r="R360" s="7">
        <f t="shared" si="344"/>
        <v>3.9361002298166841</v>
      </c>
      <c r="S360" s="27">
        <f t="shared" si="331"/>
        <v>901366.95262802066</v>
      </c>
      <c r="T360" s="27">
        <f t="shared" si="345"/>
        <v>4005.2437651896735</v>
      </c>
      <c r="U360" s="27">
        <f t="shared" si="351"/>
        <v>512003.08110452822</v>
      </c>
      <c r="V360" s="7">
        <f>-SUM(T$24:T360)/T$23</f>
        <v>42.124745470243248</v>
      </c>
      <c r="W360" s="27">
        <f t="shared" si="332"/>
        <v>0</v>
      </c>
      <c r="X360" s="27">
        <f t="shared" si="352"/>
        <v>185492.77445109957</v>
      </c>
      <c r="Y360" s="7">
        <f>-SUM(W$24:W360)/W$23</f>
        <v>15.899018028200768</v>
      </c>
      <c r="Z360" s="29"/>
      <c r="AA360" s="27">
        <f t="shared" si="353"/>
        <v>976.89671832809768</v>
      </c>
      <c r="AB360" s="27">
        <f t="shared" si="354"/>
        <v>65.951448294649992</v>
      </c>
      <c r="AC360" s="27">
        <f t="shared" si="355"/>
        <v>910.94527003344774</v>
      </c>
      <c r="AD360" s="27">
        <f t="shared" si="356"/>
        <v>21700.979859560659</v>
      </c>
      <c r="AE360" s="27">
        <f t="shared" si="357"/>
        <v>207299.0201404393</v>
      </c>
      <c r="AF360" s="27">
        <f t="shared" si="358"/>
        <v>879665.97276845993</v>
      </c>
      <c r="AG360" s="27">
        <f t="shared" si="359"/>
        <v>0</v>
      </c>
      <c r="AH360" s="27">
        <f t="shared" si="360"/>
        <v>151.62604027327097</v>
      </c>
      <c r="AI360" s="27">
        <f t="shared" si="361"/>
        <v>454.87812081981298</v>
      </c>
      <c r="AJ360" s="27">
        <f t="shared" si="362"/>
        <v>272.92687249188782</v>
      </c>
      <c r="AK360" s="27">
        <f t="shared" si="363"/>
        <v>121.30083221861679</v>
      </c>
      <c r="AL360" s="7">
        <f t="shared" si="364"/>
        <v>2.0006074716093281</v>
      </c>
      <c r="AM360" s="27">
        <f t="shared" si="394"/>
        <v>1000.7318658035886</v>
      </c>
      <c r="AN360" s="7">
        <f t="shared" si="365"/>
        <v>3.9361002298166841</v>
      </c>
      <c r="AO360" s="27">
        <f t="shared" si="366"/>
        <v>6297.7603677066945</v>
      </c>
      <c r="AP360" s="27">
        <f t="shared" si="367"/>
        <v>5982.8723493213593</v>
      </c>
      <c r="AQ360" s="7">
        <f t="shared" si="368"/>
        <v>3.9361002298166841</v>
      </c>
      <c r="AR360" s="27">
        <f t="shared" si="369"/>
        <v>901366.95262802066</v>
      </c>
      <c r="AS360" s="27">
        <f t="shared" si="370"/>
        <v>4005.2437651896735</v>
      </c>
      <c r="AT360" s="27">
        <f t="shared" si="371"/>
        <v>512003.08110452822</v>
      </c>
      <c r="AU360" s="7">
        <f>-SUM(AS$24:AS360)/AS$23</f>
        <v>42.124745470243248</v>
      </c>
      <c r="AV360" s="27">
        <f t="shared" si="346"/>
        <v>0</v>
      </c>
      <c r="AW360" s="27">
        <f t="shared" si="372"/>
        <v>185492.77445109957</v>
      </c>
      <c r="AX360" s="7">
        <f>-SUM(AV$24:AV360)/AV$23</f>
        <v>15.899018028200768</v>
      </c>
      <c r="AY360" s="28"/>
      <c r="AZ360" s="27">
        <f t="shared" si="373"/>
        <v>976.89671832809768</v>
      </c>
      <c r="BA360" s="27">
        <f t="shared" si="374"/>
        <v>65.951448294649992</v>
      </c>
      <c r="BB360" s="27">
        <f t="shared" si="375"/>
        <v>910.94527003344774</v>
      </c>
      <c r="BC360" s="27">
        <f t="shared" si="376"/>
        <v>21700.979859560659</v>
      </c>
      <c r="BD360" s="27">
        <f t="shared" si="377"/>
        <v>207299.0201404393</v>
      </c>
      <c r="BE360" s="27">
        <f t="shared" si="378"/>
        <v>879665.97276845993</v>
      </c>
      <c r="BF360" s="27">
        <f t="shared" si="379"/>
        <v>0</v>
      </c>
      <c r="BG360" s="27">
        <f t="shared" si="380"/>
        <v>151.62604027327097</v>
      </c>
      <c r="BH360" s="27">
        <f t="shared" si="381"/>
        <v>454.87812081981298</v>
      </c>
      <c r="BI360" s="27">
        <f t="shared" si="382"/>
        <v>272.92687249188782</v>
      </c>
      <c r="BJ360" s="27">
        <f t="shared" si="383"/>
        <v>121.30083221861679</v>
      </c>
      <c r="BK360" s="7">
        <f t="shared" si="384"/>
        <v>2.0006074716093281</v>
      </c>
      <c r="BL360" s="27">
        <f t="shared" si="395"/>
        <v>1000.7318658035886</v>
      </c>
      <c r="BM360" s="7">
        <f t="shared" si="385"/>
        <v>3.9361002298166841</v>
      </c>
      <c r="BN360" s="27">
        <f t="shared" si="386"/>
        <v>6297.7603677066945</v>
      </c>
      <c r="BO360" s="27">
        <f t="shared" si="387"/>
        <v>5982.8723493213593</v>
      </c>
      <c r="BP360" s="7">
        <f t="shared" si="388"/>
        <v>3.9361002298166841</v>
      </c>
      <c r="BQ360" s="27">
        <f t="shared" si="389"/>
        <v>901366.95262802066</v>
      </c>
      <c r="BR360" s="27">
        <f t="shared" si="390"/>
        <v>4005.2437651896735</v>
      </c>
      <c r="BS360" s="27">
        <f t="shared" si="391"/>
        <v>512003.08110452822</v>
      </c>
      <c r="BT360" s="7">
        <f>-SUM(BR$24:BR360)/BR$23</f>
        <v>42.124745470243248</v>
      </c>
      <c r="BU360" s="27">
        <f t="shared" si="347"/>
        <v>0</v>
      </c>
      <c r="BV360" s="27">
        <f t="shared" si="392"/>
        <v>185492.77445109957</v>
      </c>
      <c r="BW360" s="7">
        <f>-SUM(BU$24:BU360)/BU$23</f>
        <v>15.899018028200768</v>
      </c>
      <c r="BX360" s="14"/>
      <c r="BY360" s="3"/>
      <c r="BZ360" s="3"/>
      <c r="CA360" s="3"/>
      <c r="CB360" s="3"/>
      <c r="CC360" s="3"/>
      <c r="CD360" s="3"/>
      <c r="CE360" s="3"/>
      <c r="CF360" s="3"/>
      <c r="CG360" s="3"/>
      <c r="CH360" s="3"/>
      <c r="CI360" s="3"/>
      <c r="CJ360" s="3"/>
      <c r="CK360" s="3"/>
      <c r="CL360" s="3"/>
      <c r="CM360" s="3"/>
      <c r="CN360" s="3"/>
      <c r="CO360" s="3"/>
    </row>
    <row r="361" spans="1:93" x14ac:dyDescent="0.25">
      <c r="A361" s="23">
        <v>338</v>
      </c>
      <c r="B361" s="27">
        <f t="shared" si="333"/>
        <v>976.89671832809768</v>
      </c>
      <c r="C361" s="27">
        <f t="shared" si="334"/>
        <v>63.294524590385777</v>
      </c>
      <c r="D361" s="27">
        <f t="shared" si="335"/>
        <v>913.6021937377119</v>
      </c>
      <c r="E361" s="27">
        <f t="shared" si="348"/>
        <v>20787.377665822947</v>
      </c>
      <c r="F361" s="27">
        <f t="shared" si="349"/>
        <v>208212.62233417702</v>
      </c>
      <c r="G361" s="27">
        <f t="shared" si="330"/>
        <v>884251.85550169414</v>
      </c>
      <c r="H361" s="27">
        <f t="shared" si="350"/>
        <v>0</v>
      </c>
      <c r="I361" s="27">
        <f t="shared" si="336"/>
        <v>151.93836509047853</v>
      </c>
      <c r="J361" s="27">
        <f t="shared" si="337"/>
        <v>455.81509527143561</v>
      </c>
      <c r="K361" s="27">
        <f t="shared" si="338"/>
        <v>273.48905716286134</v>
      </c>
      <c r="L361" s="27">
        <f t="shared" si="339"/>
        <v>121.55069207238282</v>
      </c>
      <c r="M361" s="7">
        <f t="shared" si="340"/>
        <v>2.0047283954410675</v>
      </c>
      <c r="N361" s="27">
        <f t="shared" si="393"/>
        <v>1002.7932095971582</v>
      </c>
      <c r="O361" s="7">
        <f t="shared" si="341"/>
        <v>3.9521363893778041</v>
      </c>
      <c r="P361" s="27">
        <f t="shared" si="342"/>
        <v>6323.4182230044862</v>
      </c>
      <c r="Q361" s="27">
        <f t="shared" si="343"/>
        <v>6007.2473118542612</v>
      </c>
      <c r="R361" s="7">
        <f t="shared" si="344"/>
        <v>3.9521363893778041</v>
      </c>
      <c r="S361" s="27">
        <f t="shared" si="331"/>
        <v>905039.23316751712</v>
      </c>
      <c r="T361" s="27">
        <f t="shared" si="345"/>
        <v>4027.5573839290055</v>
      </c>
      <c r="U361" s="27">
        <f t="shared" si="351"/>
        <v>516030.63848845725</v>
      </c>
      <c r="V361" s="7">
        <f>-SUM(T$24:T361)/T$23</f>
        <v>42.448244055297785</v>
      </c>
      <c r="W361" s="27">
        <f t="shared" si="332"/>
        <v>0</v>
      </c>
      <c r="X361" s="27">
        <f t="shared" si="352"/>
        <v>185492.77445109957</v>
      </c>
      <c r="Y361" s="7">
        <f>-SUM(W$24:W361)/W$23</f>
        <v>15.899018028200768</v>
      </c>
      <c r="Z361" s="29"/>
      <c r="AA361" s="27">
        <f t="shared" si="353"/>
        <v>976.89671832809768</v>
      </c>
      <c r="AB361" s="27">
        <f t="shared" si="354"/>
        <v>63.294524590385777</v>
      </c>
      <c r="AC361" s="27">
        <f t="shared" si="355"/>
        <v>913.6021937377119</v>
      </c>
      <c r="AD361" s="27">
        <f t="shared" si="356"/>
        <v>20787.377665822947</v>
      </c>
      <c r="AE361" s="27">
        <f t="shared" si="357"/>
        <v>208212.62233417702</v>
      </c>
      <c r="AF361" s="27">
        <f t="shared" si="358"/>
        <v>884251.85550169414</v>
      </c>
      <c r="AG361" s="27">
        <f t="shared" si="359"/>
        <v>0</v>
      </c>
      <c r="AH361" s="27">
        <f t="shared" si="360"/>
        <v>151.93836509047853</v>
      </c>
      <c r="AI361" s="27">
        <f t="shared" si="361"/>
        <v>455.81509527143561</v>
      </c>
      <c r="AJ361" s="27">
        <f t="shared" si="362"/>
        <v>273.48905716286134</v>
      </c>
      <c r="AK361" s="27">
        <f t="shared" si="363"/>
        <v>121.55069207238282</v>
      </c>
      <c r="AL361" s="7">
        <f t="shared" si="364"/>
        <v>2.0047283954410675</v>
      </c>
      <c r="AM361" s="27">
        <f t="shared" si="394"/>
        <v>1002.7932095971582</v>
      </c>
      <c r="AN361" s="7">
        <f t="shared" si="365"/>
        <v>3.9521363893778041</v>
      </c>
      <c r="AO361" s="27">
        <f t="shared" si="366"/>
        <v>6323.4182230044862</v>
      </c>
      <c r="AP361" s="27">
        <f t="shared" si="367"/>
        <v>6007.2473118542612</v>
      </c>
      <c r="AQ361" s="7">
        <f t="shared" si="368"/>
        <v>3.9521363893778041</v>
      </c>
      <c r="AR361" s="27">
        <f t="shared" si="369"/>
        <v>905039.23316751712</v>
      </c>
      <c r="AS361" s="27">
        <f t="shared" si="370"/>
        <v>4027.5573839290055</v>
      </c>
      <c r="AT361" s="27">
        <f t="shared" si="371"/>
        <v>516030.63848845725</v>
      </c>
      <c r="AU361" s="7">
        <f>-SUM(AS$24:AS361)/AS$23</f>
        <v>42.448244055297785</v>
      </c>
      <c r="AV361" s="27">
        <f t="shared" si="346"/>
        <v>0</v>
      </c>
      <c r="AW361" s="27">
        <f t="shared" si="372"/>
        <v>185492.77445109957</v>
      </c>
      <c r="AX361" s="7">
        <f>-SUM(AV$24:AV361)/AV$23</f>
        <v>15.899018028200768</v>
      </c>
      <c r="AY361" s="28"/>
      <c r="AZ361" s="27">
        <f t="shared" si="373"/>
        <v>976.89671832809768</v>
      </c>
      <c r="BA361" s="27">
        <f t="shared" si="374"/>
        <v>63.294524590385777</v>
      </c>
      <c r="BB361" s="27">
        <f t="shared" si="375"/>
        <v>913.6021937377119</v>
      </c>
      <c r="BC361" s="27">
        <f t="shared" si="376"/>
        <v>20787.377665822947</v>
      </c>
      <c r="BD361" s="27">
        <f t="shared" si="377"/>
        <v>208212.62233417702</v>
      </c>
      <c r="BE361" s="27">
        <f t="shared" si="378"/>
        <v>884251.85550169414</v>
      </c>
      <c r="BF361" s="27">
        <f t="shared" si="379"/>
        <v>0</v>
      </c>
      <c r="BG361" s="27">
        <f t="shared" si="380"/>
        <v>151.93836509047853</v>
      </c>
      <c r="BH361" s="27">
        <f t="shared" si="381"/>
        <v>455.81509527143561</v>
      </c>
      <c r="BI361" s="27">
        <f t="shared" si="382"/>
        <v>273.48905716286134</v>
      </c>
      <c r="BJ361" s="27">
        <f t="shared" si="383"/>
        <v>121.55069207238282</v>
      </c>
      <c r="BK361" s="7">
        <f t="shared" si="384"/>
        <v>2.0047283954410675</v>
      </c>
      <c r="BL361" s="27">
        <f t="shared" si="395"/>
        <v>1002.7932095971582</v>
      </c>
      <c r="BM361" s="7">
        <f t="shared" si="385"/>
        <v>3.9521363893778041</v>
      </c>
      <c r="BN361" s="27">
        <f t="shared" si="386"/>
        <v>6323.4182230044862</v>
      </c>
      <c r="BO361" s="27">
        <f t="shared" si="387"/>
        <v>6007.2473118542612</v>
      </c>
      <c r="BP361" s="7">
        <f t="shared" si="388"/>
        <v>3.9521363893778041</v>
      </c>
      <c r="BQ361" s="27">
        <f t="shared" si="389"/>
        <v>905039.23316751712</v>
      </c>
      <c r="BR361" s="27">
        <f t="shared" si="390"/>
        <v>4027.5573839290055</v>
      </c>
      <c r="BS361" s="27">
        <f t="shared" si="391"/>
        <v>516030.63848845725</v>
      </c>
      <c r="BT361" s="7">
        <f>-SUM(BR$24:BR361)/BR$23</f>
        <v>42.448244055297785</v>
      </c>
      <c r="BU361" s="27">
        <f t="shared" si="347"/>
        <v>0</v>
      </c>
      <c r="BV361" s="27">
        <f t="shared" si="392"/>
        <v>185492.77445109957</v>
      </c>
      <c r="BW361" s="7">
        <f>-SUM(BU$24:BU361)/BU$23</f>
        <v>15.899018028200768</v>
      </c>
      <c r="BX361" s="14"/>
      <c r="BY361" s="3"/>
      <c r="BZ361" s="3"/>
      <c r="CA361" s="3"/>
      <c r="CB361" s="3"/>
      <c r="CC361" s="3"/>
      <c r="CD361" s="3"/>
      <c r="CE361" s="3"/>
      <c r="CF361" s="3"/>
      <c r="CG361" s="3"/>
      <c r="CH361" s="3"/>
      <c r="CI361" s="3"/>
      <c r="CJ361" s="3"/>
      <c r="CK361" s="3"/>
      <c r="CL361" s="3"/>
      <c r="CM361" s="3"/>
      <c r="CN361" s="3"/>
      <c r="CO361" s="3"/>
    </row>
    <row r="362" spans="1:93" x14ac:dyDescent="0.25">
      <c r="A362" s="23">
        <v>339</v>
      </c>
      <c r="B362" s="27">
        <f t="shared" si="333"/>
        <v>976.89671832809768</v>
      </c>
      <c r="C362" s="27">
        <f t="shared" si="334"/>
        <v>60.629851525317441</v>
      </c>
      <c r="D362" s="27">
        <f t="shared" si="335"/>
        <v>916.26686680278033</v>
      </c>
      <c r="E362" s="27">
        <f t="shared" si="348"/>
        <v>19871.110799020167</v>
      </c>
      <c r="F362" s="27">
        <f t="shared" si="349"/>
        <v>209128.88920097981</v>
      </c>
      <c r="G362" s="27">
        <f t="shared" si="330"/>
        <v>888855.3642334796</v>
      </c>
      <c r="H362" s="27">
        <f t="shared" si="350"/>
        <v>0</v>
      </c>
      <c r="I362" s="27">
        <f t="shared" si="336"/>
        <v>152.25133324567247</v>
      </c>
      <c r="J362" s="27">
        <f t="shared" si="337"/>
        <v>456.75399973701747</v>
      </c>
      <c r="K362" s="27">
        <f t="shared" si="338"/>
        <v>274.05239984221049</v>
      </c>
      <c r="L362" s="27">
        <f t="shared" si="339"/>
        <v>121.80106659653799</v>
      </c>
      <c r="M362" s="7">
        <f t="shared" si="340"/>
        <v>2.0088578077011805</v>
      </c>
      <c r="N362" s="27">
        <f t="shared" si="393"/>
        <v>1004.8587994214383</v>
      </c>
      <c r="O362" s="7">
        <f t="shared" si="341"/>
        <v>3.9682378822379905</v>
      </c>
      <c r="P362" s="27">
        <f t="shared" si="342"/>
        <v>6349.1806115807849</v>
      </c>
      <c r="Q362" s="27">
        <f t="shared" si="343"/>
        <v>6031.7215810017451</v>
      </c>
      <c r="R362" s="7">
        <f t="shared" si="344"/>
        <v>3.9682378822379905</v>
      </c>
      <c r="S362" s="27">
        <f t="shared" si="331"/>
        <v>908726.47503249976</v>
      </c>
      <c r="T362" s="27">
        <f t="shared" si="345"/>
        <v>4049.9660632522091</v>
      </c>
      <c r="U362" s="27">
        <f t="shared" si="351"/>
        <v>520080.60455170943</v>
      </c>
      <c r="V362" s="7">
        <f>-SUM(T$24:T362)/T$23</f>
        <v>42.773542534273865</v>
      </c>
      <c r="W362" s="27">
        <f t="shared" si="332"/>
        <v>0</v>
      </c>
      <c r="X362" s="27">
        <f t="shared" si="352"/>
        <v>185492.77445109957</v>
      </c>
      <c r="Y362" s="7">
        <f>-SUM(W$24:W362)/W$23</f>
        <v>15.899018028200768</v>
      </c>
      <c r="Z362" s="29"/>
      <c r="AA362" s="27">
        <f t="shared" si="353"/>
        <v>976.89671832809768</v>
      </c>
      <c r="AB362" s="27">
        <f t="shared" si="354"/>
        <v>60.629851525317441</v>
      </c>
      <c r="AC362" s="27">
        <f t="shared" si="355"/>
        <v>916.26686680278033</v>
      </c>
      <c r="AD362" s="27">
        <f t="shared" si="356"/>
        <v>19871.110799020167</v>
      </c>
      <c r="AE362" s="27">
        <f t="shared" si="357"/>
        <v>209128.88920097981</v>
      </c>
      <c r="AF362" s="27">
        <f t="shared" si="358"/>
        <v>888855.3642334796</v>
      </c>
      <c r="AG362" s="27">
        <f t="shared" si="359"/>
        <v>0</v>
      </c>
      <c r="AH362" s="27">
        <f t="shared" si="360"/>
        <v>152.25133324567247</v>
      </c>
      <c r="AI362" s="27">
        <f t="shared" si="361"/>
        <v>456.75399973701747</v>
      </c>
      <c r="AJ362" s="27">
        <f t="shared" si="362"/>
        <v>274.05239984221049</v>
      </c>
      <c r="AK362" s="27">
        <f t="shared" si="363"/>
        <v>121.80106659653799</v>
      </c>
      <c r="AL362" s="7">
        <f t="shared" si="364"/>
        <v>2.0088578077011805</v>
      </c>
      <c r="AM362" s="27">
        <f t="shared" si="394"/>
        <v>1004.8587994214383</v>
      </c>
      <c r="AN362" s="7">
        <f t="shared" si="365"/>
        <v>3.9682378822379905</v>
      </c>
      <c r="AO362" s="27">
        <f t="shared" si="366"/>
        <v>6349.1806115807849</v>
      </c>
      <c r="AP362" s="27">
        <f t="shared" si="367"/>
        <v>6031.7215810017451</v>
      </c>
      <c r="AQ362" s="7">
        <f t="shared" si="368"/>
        <v>3.9682378822379905</v>
      </c>
      <c r="AR362" s="27">
        <f t="shared" si="369"/>
        <v>908726.47503249976</v>
      </c>
      <c r="AS362" s="27">
        <f t="shared" si="370"/>
        <v>4049.9660632522091</v>
      </c>
      <c r="AT362" s="27">
        <f t="shared" si="371"/>
        <v>520080.60455170943</v>
      </c>
      <c r="AU362" s="7">
        <f>-SUM(AS$24:AS362)/AS$23</f>
        <v>42.773542534273865</v>
      </c>
      <c r="AV362" s="27">
        <f t="shared" si="346"/>
        <v>0</v>
      </c>
      <c r="AW362" s="27">
        <f t="shared" si="372"/>
        <v>185492.77445109957</v>
      </c>
      <c r="AX362" s="7">
        <f>-SUM(AV$24:AV362)/AV$23</f>
        <v>15.899018028200768</v>
      </c>
      <c r="AY362" s="28"/>
      <c r="AZ362" s="27">
        <f t="shared" si="373"/>
        <v>976.89671832809768</v>
      </c>
      <c r="BA362" s="27">
        <f t="shared" si="374"/>
        <v>60.629851525317441</v>
      </c>
      <c r="BB362" s="27">
        <f t="shared" si="375"/>
        <v>916.26686680278033</v>
      </c>
      <c r="BC362" s="27">
        <f t="shared" si="376"/>
        <v>19871.110799020167</v>
      </c>
      <c r="BD362" s="27">
        <f t="shared" si="377"/>
        <v>209128.88920097981</v>
      </c>
      <c r="BE362" s="27">
        <f t="shared" si="378"/>
        <v>888855.3642334796</v>
      </c>
      <c r="BF362" s="27">
        <f t="shared" si="379"/>
        <v>0</v>
      </c>
      <c r="BG362" s="27">
        <f t="shared" si="380"/>
        <v>152.25133324567247</v>
      </c>
      <c r="BH362" s="27">
        <f t="shared" si="381"/>
        <v>456.75399973701747</v>
      </c>
      <c r="BI362" s="27">
        <f t="shared" si="382"/>
        <v>274.05239984221049</v>
      </c>
      <c r="BJ362" s="27">
        <f t="shared" si="383"/>
        <v>121.80106659653799</v>
      </c>
      <c r="BK362" s="7">
        <f t="shared" si="384"/>
        <v>2.0088578077011805</v>
      </c>
      <c r="BL362" s="27">
        <f t="shared" si="395"/>
        <v>1004.8587994214383</v>
      </c>
      <c r="BM362" s="7">
        <f t="shared" si="385"/>
        <v>3.9682378822379905</v>
      </c>
      <c r="BN362" s="27">
        <f t="shared" si="386"/>
        <v>6349.1806115807849</v>
      </c>
      <c r="BO362" s="27">
        <f t="shared" si="387"/>
        <v>6031.7215810017451</v>
      </c>
      <c r="BP362" s="7">
        <f t="shared" si="388"/>
        <v>3.9682378822379905</v>
      </c>
      <c r="BQ362" s="27">
        <f t="shared" si="389"/>
        <v>908726.47503249976</v>
      </c>
      <c r="BR362" s="27">
        <f t="shared" si="390"/>
        <v>4049.9660632522091</v>
      </c>
      <c r="BS362" s="27">
        <f t="shared" si="391"/>
        <v>520080.60455170943</v>
      </c>
      <c r="BT362" s="7">
        <f>-SUM(BR$24:BR362)/BR$23</f>
        <v>42.773542534273865</v>
      </c>
      <c r="BU362" s="27">
        <f t="shared" si="347"/>
        <v>0</v>
      </c>
      <c r="BV362" s="27">
        <f t="shared" si="392"/>
        <v>185492.77445109957</v>
      </c>
      <c r="BW362" s="7">
        <f>-SUM(BU$24:BU362)/BU$23</f>
        <v>15.899018028200768</v>
      </c>
      <c r="BX362" s="14"/>
      <c r="BY362" s="3"/>
      <c r="BZ362" s="3"/>
      <c r="CA362" s="3"/>
      <c r="CB362" s="3"/>
      <c r="CC362" s="3"/>
      <c r="CD362" s="3"/>
      <c r="CE362" s="3"/>
      <c r="CF362" s="3"/>
      <c r="CG362" s="3"/>
      <c r="CH362" s="3"/>
      <c r="CI362" s="3"/>
      <c r="CJ362" s="3"/>
      <c r="CK362" s="3"/>
      <c r="CL362" s="3"/>
      <c r="CM362" s="3"/>
      <c r="CN362" s="3"/>
      <c r="CO362" s="3"/>
    </row>
    <row r="363" spans="1:93" x14ac:dyDescent="0.25">
      <c r="A363" s="23">
        <v>340</v>
      </c>
      <c r="B363" s="27">
        <f t="shared" si="333"/>
        <v>976.89671832809768</v>
      </c>
      <c r="C363" s="27">
        <f t="shared" si="334"/>
        <v>57.957406497142657</v>
      </c>
      <c r="D363" s="27">
        <f t="shared" si="335"/>
        <v>918.93931183095503</v>
      </c>
      <c r="E363" s="27">
        <f t="shared" si="348"/>
        <v>18952.171487189211</v>
      </c>
      <c r="F363" s="27">
        <f t="shared" si="349"/>
        <v>210047.82851281078</v>
      </c>
      <c r="G363" s="27">
        <f t="shared" si="330"/>
        <v>893476.56769007142</v>
      </c>
      <c r="H363" s="27">
        <f t="shared" si="350"/>
        <v>0</v>
      </c>
      <c r="I363" s="27">
        <f t="shared" si="336"/>
        <v>152.56494606402384</v>
      </c>
      <c r="J363" s="27">
        <f t="shared" si="337"/>
        <v>457.69483819207153</v>
      </c>
      <c r="K363" s="27">
        <f t="shared" si="338"/>
        <v>274.61690291524292</v>
      </c>
      <c r="L363" s="27">
        <f t="shared" si="339"/>
        <v>122.05195685121907</v>
      </c>
      <c r="M363" s="7">
        <f t="shared" si="340"/>
        <v>2.0129957258744402</v>
      </c>
      <c r="N363" s="27">
        <f t="shared" si="393"/>
        <v>1006.9286440225574</v>
      </c>
      <c r="O363" s="7">
        <f t="shared" si="341"/>
        <v>3.9844049745731906</v>
      </c>
      <c r="P363" s="27">
        <f t="shared" si="342"/>
        <v>6375.0479593171049</v>
      </c>
      <c r="Q363" s="27">
        <f t="shared" si="343"/>
        <v>6056.2955613512495</v>
      </c>
      <c r="R363" s="7">
        <f t="shared" si="344"/>
        <v>3.9844049745731906</v>
      </c>
      <c r="S363" s="27">
        <f t="shared" si="331"/>
        <v>912428.73917726066</v>
      </c>
      <c r="T363" s="27">
        <f t="shared" si="345"/>
        <v>4072.4701990005951</v>
      </c>
      <c r="U363" s="27">
        <f t="shared" si="351"/>
        <v>524153.07475071005</v>
      </c>
      <c r="V363" s="7">
        <f>-SUM(T$24:T363)/T$23</f>
        <v>43.100648574354231</v>
      </c>
      <c r="W363" s="27">
        <f t="shared" si="332"/>
        <v>0</v>
      </c>
      <c r="X363" s="27">
        <f t="shared" si="352"/>
        <v>185492.77445109957</v>
      </c>
      <c r="Y363" s="7">
        <f>-SUM(W$24:W363)/W$23</f>
        <v>15.899018028200768</v>
      </c>
      <c r="Z363" s="29"/>
      <c r="AA363" s="27">
        <f t="shared" si="353"/>
        <v>976.89671832809768</v>
      </c>
      <c r="AB363" s="27">
        <f t="shared" si="354"/>
        <v>57.957406497142657</v>
      </c>
      <c r="AC363" s="27">
        <f t="shared" si="355"/>
        <v>918.93931183095503</v>
      </c>
      <c r="AD363" s="27">
        <f t="shared" si="356"/>
        <v>18952.171487189211</v>
      </c>
      <c r="AE363" s="27">
        <f t="shared" si="357"/>
        <v>210047.82851281078</v>
      </c>
      <c r="AF363" s="27">
        <f t="shared" si="358"/>
        <v>893476.56769007142</v>
      </c>
      <c r="AG363" s="27">
        <f t="shared" si="359"/>
        <v>0</v>
      </c>
      <c r="AH363" s="27">
        <f t="shared" si="360"/>
        <v>152.56494606402384</v>
      </c>
      <c r="AI363" s="27">
        <f t="shared" si="361"/>
        <v>457.69483819207153</v>
      </c>
      <c r="AJ363" s="27">
        <f t="shared" si="362"/>
        <v>274.61690291524292</v>
      </c>
      <c r="AK363" s="27">
        <f t="shared" si="363"/>
        <v>122.05195685121907</v>
      </c>
      <c r="AL363" s="7">
        <f t="shared" si="364"/>
        <v>2.0129957258744402</v>
      </c>
      <c r="AM363" s="27">
        <f t="shared" si="394"/>
        <v>1006.9286440225574</v>
      </c>
      <c r="AN363" s="7">
        <f t="shared" si="365"/>
        <v>3.9844049745731906</v>
      </c>
      <c r="AO363" s="27">
        <f t="shared" si="366"/>
        <v>6375.0479593171049</v>
      </c>
      <c r="AP363" s="27">
        <f t="shared" si="367"/>
        <v>6056.2955613512495</v>
      </c>
      <c r="AQ363" s="7">
        <f t="shared" si="368"/>
        <v>3.9844049745731906</v>
      </c>
      <c r="AR363" s="27">
        <f t="shared" si="369"/>
        <v>912428.73917726066</v>
      </c>
      <c r="AS363" s="27">
        <f t="shared" si="370"/>
        <v>4072.4701990005951</v>
      </c>
      <c r="AT363" s="27">
        <f t="shared" si="371"/>
        <v>524153.07475071005</v>
      </c>
      <c r="AU363" s="7">
        <f>-SUM(AS$24:AS363)/AS$23</f>
        <v>43.100648574354231</v>
      </c>
      <c r="AV363" s="27">
        <f t="shared" si="346"/>
        <v>0</v>
      </c>
      <c r="AW363" s="27">
        <f t="shared" si="372"/>
        <v>185492.77445109957</v>
      </c>
      <c r="AX363" s="7">
        <f>-SUM(AV$24:AV363)/AV$23</f>
        <v>15.899018028200768</v>
      </c>
      <c r="AY363" s="28"/>
      <c r="AZ363" s="27">
        <f t="shared" si="373"/>
        <v>976.89671832809768</v>
      </c>
      <c r="BA363" s="27">
        <f t="shared" si="374"/>
        <v>57.957406497142657</v>
      </c>
      <c r="BB363" s="27">
        <f t="shared" si="375"/>
        <v>918.93931183095503</v>
      </c>
      <c r="BC363" s="27">
        <f t="shared" si="376"/>
        <v>18952.171487189211</v>
      </c>
      <c r="BD363" s="27">
        <f t="shared" si="377"/>
        <v>210047.82851281078</v>
      </c>
      <c r="BE363" s="27">
        <f t="shared" si="378"/>
        <v>893476.56769007142</v>
      </c>
      <c r="BF363" s="27">
        <f t="shared" si="379"/>
        <v>0</v>
      </c>
      <c r="BG363" s="27">
        <f t="shared" si="380"/>
        <v>152.56494606402384</v>
      </c>
      <c r="BH363" s="27">
        <f t="shared" si="381"/>
        <v>457.69483819207153</v>
      </c>
      <c r="BI363" s="27">
        <f t="shared" si="382"/>
        <v>274.61690291524292</v>
      </c>
      <c r="BJ363" s="27">
        <f t="shared" si="383"/>
        <v>122.05195685121907</v>
      </c>
      <c r="BK363" s="7">
        <f t="shared" si="384"/>
        <v>2.0129957258744402</v>
      </c>
      <c r="BL363" s="27">
        <f t="shared" si="395"/>
        <v>1006.9286440225574</v>
      </c>
      <c r="BM363" s="7">
        <f t="shared" si="385"/>
        <v>3.9844049745731906</v>
      </c>
      <c r="BN363" s="27">
        <f t="shared" si="386"/>
        <v>6375.0479593171049</v>
      </c>
      <c r="BO363" s="27">
        <f t="shared" si="387"/>
        <v>6056.2955613512495</v>
      </c>
      <c r="BP363" s="7">
        <f t="shared" si="388"/>
        <v>3.9844049745731906</v>
      </c>
      <c r="BQ363" s="27">
        <f t="shared" si="389"/>
        <v>912428.73917726066</v>
      </c>
      <c r="BR363" s="27">
        <f t="shared" si="390"/>
        <v>4072.4701990005951</v>
      </c>
      <c r="BS363" s="27">
        <f t="shared" si="391"/>
        <v>524153.07475071005</v>
      </c>
      <c r="BT363" s="7">
        <f>-SUM(BR$24:BR363)/BR$23</f>
        <v>43.100648574354231</v>
      </c>
      <c r="BU363" s="27">
        <f t="shared" si="347"/>
        <v>0</v>
      </c>
      <c r="BV363" s="27">
        <f t="shared" si="392"/>
        <v>185492.77445109957</v>
      </c>
      <c r="BW363" s="7">
        <f>-SUM(BU$24:BU363)/BU$23</f>
        <v>15.899018028200768</v>
      </c>
      <c r="BX363" s="14"/>
      <c r="BY363" s="3"/>
      <c r="BZ363" s="3"/>
      <c r="CA363" s="3"/>
      <c r="CB363" s="3"/>
      <c r="CC363" s="3"/>
      <c r="CD363" s="3"/>
      <c r="CE363" s="3"/>
      <c r="CF363" s="3"/>
      <c r="CG363" s="3"/>
      <c r="CH363" s="3"/>
      <c r="CI363" s="3"/>
      <c r="CJ363" s="3"/>
      <c r="CK363" s="3"/>
      <c r="CL363" s="3"/>
      <c r="CM363" s="3"/>
      <c r="CN363" s="3"/>
      <c r="CO363" s="3"/>
    </row>
    <row r="364" spans="1:93" x14ac:dyDescent="0.25">
      <c r="A364" s="23">
        <v>341</v>
      </c>
      <c r="B364" s="27">
        <f t="shared" si="333"/>
        <v>976.89671832809768</v>
      </c>
      <c r="C364" s="27">
        <f t="shared" si="334"/>
        <v>55.277166837635711</v>
      </c>
      <c r="D364" s="27">
        <f t="shared" si="335"/>
        <v>921.61955149046207</v>
      </c>
      <c r="E364" s="27">
        <f t="shared" si="348"/>
        <v>18030.55193569875</v>
      </c>
      <c r="F364" s="27">
        <f t="shared" si="349"/>
        <v>210969.44806430125</v>
      </c>
      <c r="G364" s="27">
        <f t="shared" si="330"/>
        <v>898115.53486872837</v>
      </c>
      <c r="H364" s="27">
        <f t="shared" si="350"/>
        <v>0</v>
      </c>
      <c r="I364" s="27">
        <f t="shared" si="336"/>
        <v>152.87920487343314</v>
      </c>
      <c r="J364" s="27">
        <f t="shared" si="337"/>
        <v>458.63761462029942</v>
      </c>
      <c r="K364" s="27">
        <f t="shared" si="338"/>
        <v>275.18256877217965</v>
      </c>
      <c r="L364" s="27">
        <f t="shared" si="339"/>
        <v>122.3033638987465</v>
      </c>
      <c r="M364" s="7">
        <f t="shared" si="340"/>
        <v>2.017142167481635</v>
      </c>
      <c r="N364" s="27">
        <f t="shared" si="393"/>
        <v>1009.0027521646587</v>
      </c>
      <c r="O364" s="7">
        <f t="shared" si="341"/>
        <v>4.0006379336437865</v>
      </c>
      <c r="P364" s="27">
        <f t="shared" si="342"/>
        <v>6401.020693830058</v>
      </c>
      <c r="Q364" s="27">
        <f t="shared" si="343"/>
        <v>6080.9696591385546</v>
      </c>
      <c r="R364" s="7">
        <f t="shared" si="344"/>
        <v>4.0006379336437865</v>
      </c>
      <c r="S364" s="27">
        <f t="shared" si="331"/>
        <v>916146.08680442709</v>
      </c>
      <c r="T364" s="27">
        <f t="shared" si="345"/>
        <v>4095.0701886457982</v>
      </c>
      <c r="U364" s="27">
        <f t="shared" si="351"/>
        <v>528248.1449393559</v>
      </c>
      <c r="V364" s="7">
        <f>-SUM(T$24:T364)/T$23</f>
        <v>43.429569874647072</v>
      </c>
      <c r="W364" s="27">
        <f t="shared" si="332"/>
        <v>0</v>
      </c>
      <c r="X364" s="27">
        <f t="shared" si="352"/>
        <v>185492.77445109957</v>
      </c>
      <c r="Y364" s="7">
        <f>-SUM(W$24:W364)/W$23</f>
        <v>15.899018028200768</v>
      </c>
      <c r="Z364" s="29"/>
      <c r="AA364" s="27">
        <f t="shared" si="353"/>
        <v>976.89671832809768</v>
      </c>
      <c r="AB364" s="27">
        <f t="shared" si="354"/>
        <v>55.277166837635711</v>
      </c>
      <c r="AC364" s="27">
        <f t="shared" si="355"/>
        <v>921.61955149046207</v>
      </c>
      <c r="AD364" s="27">
        <f t="shared" si="356"/>
        <v>18030.55193569875</v>
      </c>
      <c r="AE364" s="27">
        <f t="shared" si="357"/>
        <v>210969.44806430125</v>
      </c>
      <c r="AF364" s="27">
        <f t="shared" si="358"/>
        <v>898115.53486872837</v>
      </c>
      <c r="AG364" s="27">
        <f t="shared" si="359"/>
        <v>0</v>
      </c>
      <c r="AH364" s="27">
        <f t="shared" si="360"/>
        <v>152.87920487343314</v>
      </c>
      <c r="AI364" s="27">
        <f t="shared" si="361"/>
        <v>458.63761462029942</v>
      </c>
      <c r="AJ364" s="27">
        <f t="shared" si="362"/>
        <v>275.18256877217965</v>
      </c>
      <c r="AK364" s="27">
        <f t="shared" si="363"/>
        <v>122.3033638987465</v>
      </c>
      <c r="AL364" s="7">
        <f t="shared" si="364"/>
        <v>2.017142167481635</v>
      </c>
      <c r="AM364" s="27">
        <f t="shared" si="394"/>
        <v>1009.0027521646587</v>
      </c>
      <c r="AN364" s="7">
        <f t="shared" si="365"/>
        <v>4.0006379336437865</v>
      </c>
      <c r="AO364" s="27">
        <f t="shared" si="366"/>
        <v>6401.020693830058</v>
      </c>
      <c r="AP364" s="27">
        <f t="shared" si="367"/>
        <v>6080.9696591385546</v>
      </c>
      <c r="AQ364" s="7">
        <f t="shared" si="368"/>
        <v>4.0006379336437865</v>
      </c>
      <c r="AR364" s="27">
        <f t="shared" si="369"/>
        <v>916146.08680442709</v>
      </c>
      <c r="AS364" s="27">
        <f t="shared" si="370"/>
        <v>4095.0701886457982</v>
      </c>
      <c r="AT364" s="27">
        <f t="shared" si="371"/>
        <v>528248.1449393559</v>
      </c>
      <c r="AU364" s="7">
        <f>-SUM(AS$24:AS364)/AS$23</f>
        <v>43.429569874647072</v>
      </c>
      <c r="AV364" s="27">
        <f t="shared" si="346"/>
        <v>0</v>
      </c>
      <c r="AW364" s="27">
        <f t="shared" si="372"/>
        <v>185492.77445109957</v>
      </c>
      <c r="AX364" s="7">
        <f>-SUM(AV$24:AV364)/AV$23</f>
        <v>15.899018028200768</v>
      </c>
      <c r="AY364" s="28"/>
      <c r="AZ364" s="27">
        <f t="shared" si="373"/>
        <v>976.89671832809768</v>
      </c>
      <c r="BA364" s="27">
        <f t="shared" si="374"/>
        <v>55.277166837635711</v>
      </c>
      <c r="BB364" s="27">
        <f t="shared" si="375"/>
        <v>921.61955149046207</v>
      </c>
      <c r="BC364" s="27">
        <f t="shared" si="376"/>
        <v>18030.55193569875</v>
      </c>
      <c r="BD364" s="27">
        <f t="shared" si="377"/>
        <v>210969.44806430125</v>
      </c>
      <c r="BE364" s="27">
        <f t="shared" si="378"/>
        <v>898115.53486872837</v>
      </c>
      <c r="BF364" s="27">
        <f t="shared" si="379"/>
        <v>0</v>
      </c>
      <c r="BG364" s="27">
        <f t="shared" si="380"/>
        <v>152.87920487343314</v>
      </c>
      <c r="BH364" s="27">
        <f t="shared" si="381"/>
        <v>458.63761462029942</v>
      </c>
      <c r="BI364" s="27">
        <f t="shared" si="382"/>
        <v>275.18256877217965</v>
      </c>
      <c r="BJ364" s="27">
        <f t="shared" si="383"/>
        <v>122.3033638987465</v>
      </c>
      <c r="BK364" s="7">
        <f t="shared" si="384"/>
        <v>2.017142167481635</v>
      </c>
      <c r="BL364" s="27">
        <f t="shared" si="395"/>
        <v>1009.0027521646587</v>
      </c>
      <c r="BM364" s="7">
        <f t="shared" si="385"/>
        <v>4.0006379336437865</v>
      </c>
      <c r="BN364" s="27">
        <f t="shared" si="386"/>
        <v>6401.020693830058</v>
      </c>
      <c r="BO364" s="27">
        <f t="shared" si="387"/>
        <v>6080.9696591385546</v>
      </c>
      <c r="BP364" s="7">
        <f t="shared" si="388"/>
        <v>4.0006379336437865</v>
      </c>
      <c r="BQ364" s="27">
        <f t="shared" si="389"/>
        <v>916146.08680442709</v>
      </c>
      <c r="BR364" s="27">
        <f t="shared" si="390"/>
        <v>4095.0701886457982</v>
      </c>
      <c r="BS364" s="27">
        <f t="shared" si="391"/>
        <v>528248.1449393559</v>
      </c>
      <c r="BT364" s="7">
        <f>-SUM(BR$24:BR364)/BR$23</f>
        <v>43.429569874647072</v>
      </c>
      <c r="BU364" s="27">
        <f t="shared" si="347"/>
        <v>0</v>
      </c>
      <c r="BV364" s="27">
        <f t="shared" si="392"/>
        <v>185492.77445109957</v>
      </c>
      <c r="BW364" s="7">
        <f>-SUM(BU$24:BU364)/BU$23</f>
        <v>15.899018028200768</v>
      </c>
      <c r="BX364" s="14"/>
      <c r="BY364" s="3"/>
      <c r="BZ364" s="3"/>
      <c r="CA364" s="3"/>
      <c r="CB364" s="3"/>
      <c r="CC364" s="3"/>
      <c r="CD364" s="3"/>
      <c r="CE364" s="3"/>
      <c r="CF364" s="3"/>
      <c r="CG364" s="3"/>
      <c r="CH364" s="3"/>
      <c r="CI364" s="3"/>
      <c r="CJ364" s="3"/>
      <c r="CK364" s="3"/>
      <c r="CL364" s="3"/>
      <c r="CM364" s="3"/>
      <c r="CN364" s="3"/>
      <c r="CO364" s="3"/>
    </row>
    <row r="365" spans="1:93" x14ac:dyDescent="0.25">
      <c r="A365" s="23">
        <v>342</v>
      </c>
      <c r="B365" s="27">
        <f t="shared" si="333"/>
        <v>976.89671832809768</v>
      </c>
      <c r="C365" s="27">
        <f t="shared" si="334"/>
        <v>52.589109812455199</v>
      </c>
      <c r="D365" s="27">
        <f t="shared" si="335"/>
        <v>924.30760851564264</v>
      </c>
      <c r="E365" s="27">
        <f t="shared" si="348"/>
        <v>17106.244327183107</v>
      </c>
      <c r="F365" s="27">
        <f t="shared" si="349"/>
        <v>211893.75567281689</v>
      </c>
      <c r="G365" s="27">
        <f t="shared" si="330"/>
        <v>902772.33503879048</v>
      </c>
      <c r="H365" s="27">
        <f t="shared" si="350"/>
        <v>0</v>
      </c>
      <c r="I365" s="27">
        <f t="shared" si="336"/>
        <v>153.19411100453615</v>
      </c>
      <c r="J365" s="27">
        <f t="shared" si="337"/>
        <v>459.58233301360849</v>
      </c>
      <c r="K365" s="27">
        <f t="shared" si="338"/>
        <v>275.74939980816509</v>
      </c>
      <c r="L365" s="27">
        <f t="shared" si="339"/>
        <v>122.55528880362893</v>
      </c>
      <c r="M365" s="7">
        <f t="shared" si="340"/>
        <v>2.0212971500796431</v>
      </c>
      <c r="N365" s="27">
        <f t="shared" si="393"/>
        <v>1011.0811326299387</v>
      </c>
      <c r="O365" s="7">
        <f t="shared" si="341"/>
        <v>4.0169370277990106</v>
      </c>
      <c r="P365" s="27">
        <f t="shared" si="342"/>
        <v>6427.0992444784169</v>
      </c>
      <c r="Q365" s="27">
        <f t="shared" si="343"/>
        <v>6105.7442822544954</v>
      </c>
      <c r="R365" s="7">
        <f t="shared" si="344"/>
        <v>4.0169370277990106</v>
      </c>
      <c r="S365" s="27">
        <f t="shared" si="331"/>
        <v>919878.57936597348</v>
      </c>
      <c r="T365" s="27">
        <f t="shared" si="345"/>
        <v>4117.7664312964589</v>
      </c>
      <c r="U365" s="27">
        <f t="shared" si="351"/>
        <v>532365.91137065238</v>
      </c>
      <c r="V365" s="7">
        <f>-SUM(T$24:T365)/T$23</f>
        <v>43.760314166317471</v>
      </c>
      <c r="W365" s="27">
        <f t="shared" si="332"/>
        <v>0</v>
      </c>
      <c r="X365" s="27">
        <f t="shared" si="352"/>
        <v>185492.77445109957</v>
      </c>
      <c r="Y365" s="7">
        <f>-SUM(W$24:W365)/W$23</f>
        <v>15.899018028200768</v>
      </c>
      <c r="Z365" s="29"/>
      <c r="AA365" s="27">
        <f t="shared" si="353"/>
        <v>976.89671832809768</v>
      </c>
      <c r="AB365" s="27">
        <f t="shared" si="354"/>
        <v>52.589109812455199</v>
      </c>
      <c r="AC365" s="27">
        <f t="shared" si="355"/>
        <v>924.30760851564264</v>
      </c>
      <c r="AD365" s="27">
        <f t="shared" si="356"/>
        <v>17106.244327183107</v>
      </c>
      <c r="AE365" s="27">
        <f t="shared" si="357"/>
        <v>211893.75567281689</v>
      </c>
      <c r="AF365" s="27">
        <f t="shared" si="358"/>
        <v>902772.33503879048</v>
      </c>
      <c r="AG365" s="27">
        <f t="shared" si="359"/>
        <v>0</v>
      </c>
      <c r="AH365" s="27">
        <f t="shared" si="360"/>
        <v>153.19411100453615</v>
      </c>
      <c r="AI365" s="27">
        <f t="shared" si="361"/>
        <v>459.58233301360849</v>
      </c>
      <c r="AJ365" s="27">
        <f t="shared" si="362"/>
        <v>275.74939980816509</v>
      </c>
      <c r="AK365" s="27">
        <f t="shared" si="363"/>
        <v>122.55528880362893</v>
      </c>
      <c r="AL365" s="7">
        <f t="shared" si="364"/>
        <v>2.0212971500796431</v>
      </c>
      <c r="AM365" s="27">
        <f t="shared" si="394"/>
        <v>1011.0811326299387</v>
      </c>
      <c r="AN365" s="7">
        <f t="shared" si="365"/>
        <v>4.0169370277990106</v>
      </c>
      <c r="AO365" s="27">
        <f t="shared" si="366"/>
        <v>6427.0992444784169</v>
      </c>
      <c r="AP365" s="27">
        <f t="shared" si="367"/>
        <v>6105.7442822544954</v>
      </c>
      <c r="AQ365" s="7">
        <f t="shared" si="368"/>
        <v>4.0169370277990106</v>
      </c>
      <c r="AR365" s="27">
        <f t="shared" si="369"/>
        <v>919878.57936597348</v>
      </c>
      <c r="AS365" s="27">
        <f t="shared" si="370"/>
        <v>4117.7664312964589</v>
      </c>
      <c r="AT365" s="27">
        <f t="shared" si="371"/>
        <v>532365.91137065238</v>
      </c>
      <c r="AU365" s="7">
        <f>-SUM(AS$24:AS365)/AS$23</f>
        <v>43.760314166317471</v>
      </c>
      <c r="AV365" s="27">
        <f t="shared" si="346"/>
        <v>0</v>
      </c>
      <c r="AW365" s="27">
        <f t="shared" si="372"/>
        <v>185492.77445109957</v>
      </c>
      <c r="AX365" s="7">
        <f>-SUM(AV$24:AV365)/AV$23</f>
        <v>15.899018028200768</v>
      </c>
      <c r="AY365" s="28"/>
      <c r="AZ365" s="27">
        <f t="shared" si="373"/>
        <v>976.89671832809768</v>
      </c>
      <c r="BA365" s="27">
        <f t="shared" si="374"/>
        <v>52.589109812455199</v>
      </c>
      <c r="BB365" s="27">
        <f t="shared" si="375"/>
        <v>924.30760851564264</v>
      </c>
      <c r="BC365" s="27">
        <f t="shared" si="376"/>
        <v>17106.244327183107</v>
      </c>
      <c r="BD365" s="27">
        <f t="shared" si="377"/>
        <v>211893.75567281689</v>
      </c>
      <c r="BE365" s="27">
        <f t="shared" si="378"/>
        <v>902772.33503879048</v>
      </c>
      <c r="BF365" s="27">
        <f t="shared" si="379"/>
        <v>0</v>
      </c>
      <c r="BG365" s="27">
        <f t="shared" si="380"/>
        <v>153.19411100453615</v>
      </c>
      <c r="BH365" s="27">
        <f t="shared" si="381"/>
        <v>459.58233301360849</v>
      </c>
      <c r="BI365" s="27">
        <f t="shared" si="382"/>
        <v>275.74939980816509</v>
      </c>
      <c r="BJ365" s="27">
        <f t="shared" si="383"/>
        <v>122.55528880362893</v>
      </c>
      <c r="BK365" s="7">
        <f t="shared" si="384"/>
        <v>2.0212971500796431</v>
      </c>
      <c r="BL365" s="27">
        <f t="shared" si="395"/>
        <v>1011.0811326299387</v>
      </c>
      <c r="BM365" s="7">
        <f t="shared" si="385"/>
        <v>4.0169370277990106</v>
      </c>
      <c r="BN365" s="27">
        <f t="shared" si="386"/>
        <v>6427.0992444784169</v>
      </c>
      <c r="BO365" s="27">
        <f t="shared" si="387"/>
        <v>6105.7442822544954</v>
      </c>
      <c r="BP365" s="7">
        <f t="shared" si="388"/>
        <v>4.0169370277990106</v>
      </c>
      <c r="BQ365" s="27">
        <f t="shared" si="389"/>
        <v>919878.57936597348</v>
      </c>
      <c r="BR365" s="27">
        <f t="shared" si="390"/>
        <v>4117.7664312964589</v>
      </c>
      <c r="BS365" s="27">
        <f t="shared" si="391"/>
        <v>532365.91137065238</v>
      </c>
      <c r="BT365" s="7">
        <f>-SUM(BR$24:BR365)/BR$23</f>
        <v>43.760314166317471</v>
      </c>
      <c r="BU365" s="27">
        <f t="shared" si="347"/>
        <v>0</v>
      </c>
      <c r="BV365" s="27">
        <f t="shared" si="392"/>
        <v>185492.77445109957</v>
      </c>
      <c r="BW365" s="7">
        <f>-SUM(BU$24:BU365)/BU$23</f>
        <v>15.899018028200768</v>
      </c>
      <c r="BX365" s="14"/>
      <c r="BY365" s="3"/>
      <c r="BZ365" s="3"/>
      <c r="CA365" s="3"/>
      <c r="CB365" s="3"/>
      <c r="CC365" s="3"/>
      <c r="CD365" s="3"/>
      <c r="CE365" s="3"/>
      <c r="CF365" s="3"/>
      <c r="CG365" s="3"/>
      <c r="CH365" s="3"/>
      <c r="CI365" s="3"/>
      <c r="CJ365" s="3"/>
      <c r="CK365" s="3"/>
      <c r="CL365" s="3"/>
      <c r="CM365" s="3"/>
      <c r="CN365" s="3"/>
      <c r="CO365" s="3"/>
    </row>
    <row r="366" spans="1:93" x14ac:dyDescent="0.25">
      <c r="A366" s="23">
        <v>343</v>
      </c>
      <c r="B366" s="27">
        <f t="shared" si="333"/>
        <v>976.89671832809768</v>
      </c>
      <c r="C366" s="27">
        <f t="shared" si="334"/>
        <v>49.893212620951239</v>
      </c>
      <c r="D366" s="27">
        <f t="shared" si="335"/>
        <v>927.00350570714647</v>
      </c>
      <c r="E366" s="27">
        <f t="shared" si="348"/>
        <v>16179.24082147596</v>
      </c>
      <c r="F366" s="27">
        <f t="shared" si="349"/>
        <v>212820.75917852402</v>
      </c>
      <c r="G366" s="27">
        <f t="shared" si="330"/>
        <v>907447.03774276096</v>
      </c>
      <c r="H366" s="27">
        <f t="shared" si="350"/>
        <v>0</v>
      </c>
      <c r="I366" s="27">
        <f t="shared" si="336"/>
        <v>153.50966579070962</v>
      </c>
      <c r="J366" s="27">
        <f t="shared" si="337"/>
        <v>460.52899737212891</v>
      </c>
      <c r="K366" s="27">
        <f t="shared" si="338"/>
        <v>276.31739842327738</v>
      </c>
      <c r="L366" s="27">
        <f t="shared" si="339"/>
        <v>122.80773263256771</v>
      </c>
      <c r="M366" s="7">
        <f t="shared" si="340"/>
        <v>2.025460691261507</v>
      </c>
      <c r="N366" s="27">
        <f t="shared" si="393"/>
        <v>1013.1637942186835</v>
      </c>
      <c r="O366" s="7">
        <f t="shared" si="341"/>
        <v>4.0333025264813847</v>
      </c>
      <c r="P366" s="27">
        <f t="shared" si="342"/>
        <v>6453.2840423702155</v>
      </c>
      <c r="Q366" s="27">
        <f t="shared" si="343"/>
        <v>6130.6198402517048</v>
      </c>
      <c r="R366" s="7">
        <f t="shared" si="344"/>
        <v>4.0333025264813847</v>
      </c>
      <c r="S366" s="27">
        <f t="shared" si="331"/>
        <v>923626.27856423706</v>
      </c>
      <c r="T366" s="27">
        <f t="shared" si="345"/>
        <v>4140.5593277049238</v>
      </c>
      <c r="U366" s="27">
        <f t="shared" si="351"/>
        <v>536506.47069835733</v>
      </c>
      <c r="V366" s="7">
        <f>-SUM(T$24:T366)/T$23</f>
        <v>44.09288921271947</v>
      </c>
      <c r="W366" s="27">
        <f t="shared" si="332"/>
        <v>0</v>
      </c>
      <c r="X366" s="27">
        <f t="shared" si="352"/>
        <v>185492.77445109957</v>
      </c>
      <c r="Y366" s="7">
        <f>-SUM(W$24:W366)/W$23</f>
        <v>15.899018028200768</v>
      </c>
      <c r="Z366" s="29"/>
      <c r="AA366" s="27">
        <f t="shared" si="353"/>
        <v>976.89671832809768</v>
      </c>
      <c r="AB366" s="27">
        <f t="shared" si="354"/>
        <v>49.893212620951239</v>
      </c>
      <c r="AC366" s="27">
        <f t="shared" si="355"/>
        <v>927.00350570714647</v>
      </c>
      <c r="AD366" s="27">
        <f t="shared" si="356"/>
        <v>16179.24082147596</v>
      </c>
      <c r="AE366" s="27">
        <f t="shared" si="357"/>
        <v>212820.75917852402</v>
      </c>
      <c r="AF366" s="27">
        <f t="shared" si="358"/>
        <v>907447.03774276096</v>
      </c>
      <c r="AG366" s="27">
        <f t="shared" si="359"/>
        <v>0</v>
      </c>
      <c r="AH366" s="27">
        <f t="shared" si="360"/>
        <v>153.50966579070962</v>
      </c>
      <c r="AI366" s="27">
        <f t="shared" si="361"/>
        <v>460.52899737212891</v>
      </c>
      <c r="AJ366" s="27">
        <f t="shared" si="362"/>
        <v>276.31739842327738</v>
      </c>
      <c r="AK366" s="27">
        <f t="shared" si="363"/>
        <v>122.80773263256771</v>
      </c>
      <c r="AL366" s="7">
        <f t="shared" si="364"/>
        <v>2.025460691261507</v>
      </c>
      <c r="AM366" s="27">
        <f t="shared" si="394"/>
        <v>1013.1637942186835</v>
      </c>
      <c r="AN366" s="7">
        <f t="shared" si="365"/>
        <v>4.0333025264813847</v>
      </c>
      <c r="AO366" s="27">
        <f t="shared" si="366"/>
        <v>6453.2840423702155</v>
      </c>
      <c r="AP366" s="27">
        <f t="shared" si="367"/>
        <v>6130.6198402517048</v>
      </c>
      <c r="AQ366" s="7">
        <f t="shared" si="368"/>
        <v>4.0333025264813847</v>
      </c>
      <c r="AR366" s="27">
        <f t="shared" si="369"/>
        <v>923626.27856423706</v>
      </c>
      <c r="AS366" s="27">
        <f t="shared" si="370"/>
        <v>4140.5593277049238</v>
      </c>
      <c r="AT366" s="27">
        <f t="shared" si="371"/>
        <v>536506.47069835733</v>
      </c>
      <c r="AU366" s="7">
        <f>-SUM(AS$24:AS366)/AS$23</f>
        <v>44.09288921271947</v>
      </c>
      <c r="AV366" s="27">
        <f t="shared" si="346"/>
        <v>0</v>
      </c>
      <c r="AW366" s="27">
        <f t="shared" si="372"/>
        <v>185492.77445109957</v>
      </c>
      <c r="AX366" s="7">
        <f>-SUM(AV$24:AV366)/AV$23</f>
        <v>15.899018028200768</v>
      </c>
      <c r="AY366" s="28"/>
      <c r="AZ366" s="27">
        <f t="shared" si="373"/>
        <v>976.89671832809768</v>
      </c>
      <c r="BA366" s="27">
        <f t="shared" si="374"/>
        <v>49.893212620951239</v>
      </c>
      <c r="BB366" s="27">
        <f t="shared" si="375"/>
        <v>927.00350570714647</v>
      </c>
      <c r="BC366" s="27">
        <f t="shared" si="376"/>
        <v>16179.24082147596</v>
      </c>
      <c r="BD366" s="27">
        <f t="shared" si="377"/>
        <v>212820.75917852402</v>
      </c>
      <c r="BE366" s="27">
        <f t="shared" si="378"/>
        <v>907447.03774276096</v>
      </c>
      <c r="BF366" s="27">
        <f t="shared" si="379"/>
        <v>0</v>
      </c>
      <c r="BG366" s="27">
        <f t="shared" si="380"/>
        <v>153.50966579070962</v>
      </c>
      <c r="BH366" s="27">
        <f t="shared" si="381"/>
        <v>460.52899737212891</v>
      </c>
      <c r="BI366" s="27">
        <f t="shared" si="382"/>
        <v>276.31739842327738</v>
      </c>
      <c r="BJ366" s="27">
        <f t="shared" si="383"/>
        <v>122.80773263256771</v>
      </c>
      <c r="BK366" s="7">
        <f t="shared" si="384"/>
        <v>2.025460691261507</v>
      </c>
      <c r="BL366" s="27">
        <f t="shared" si="395"/>
        <v>1013.1637942186835</v>
      </c>
      <c r="BM366" s="7">
        <f t="shared" si="385"/>
        <v>4.0333025264813847</v>
      </c>
      <c r="BN366" s="27">
        <f t="shared" si="386"/>
        <v>6453.2840423702155</v>
      </c>
      <c r="BO366" s="27">
        <f t="shared" si="387"/>
        <v>6130.6198402517048</v>
      </c>
      <c r="BP366" s="7">
        <f t="shared" si="388"/>
        <v>4.0333025264813847</v>
      </c>
      <c r="BQ366" s="27">
        <f t="shared" si="389"/>
        <v>923626.27856423706</v>
      </c>
      <c r="BR366" s="27">
        <f t="shared" si="390"/>
        <v>4140.5593277049238</v>
      </c>
      <c r="BS366" s="27">
        <f t="shared" si="391"/>
        <v>536506.47069835733</v>
      </c>
      <c r="BT366" s="7">
        <f>-SUM(BR$24:BR366)/BR$23</f>
        <v>44.09288921271947</v>
      </c>
      <c r="BU366" s="27">
        <f t="shared" si="347"/>
        <v>0</v>
      </c>
      <c r="BV366" s="27">
        <f t="shared" si="392"/>
        <v>185492.77445109957</v>
      </c>
      <c r="BW366" s="7">
        <f>-SUM(BU$24:BU366)/BU$23</f>
        <v>15.899018028200768</v>
      </c>
      <c r="BX366" s="14"/>
      <c r="BY366" s="3"/>
      <c r="BZ366" s="3"/>
      <c r="CA366" s="3"/>
      <c r="CB366" s="3"/>
      <c r="CC366" s="3"/>
      <c r="CD366" s="3"/>
      <c r="CE366" s="3"/>
      <c r="CF366" s="3"/>
      <c r="CG366" s="3"/>
      <c r="CH366" s="3"/>
      <c r="CI366" s="3"/>
      <c r="CJ366" s="3"/>
      <c r="CK366" s="3"/>
      <c r="CL366" s="3"/>
      <c r="CM366" s="3"/>
      <c r="CN366" s="3"/>
      <c r="CO366" s="3"/>
    </row>
    <row r="367" spans="1:93" x14ac:dyDescent="0.25">
      <c r="A367" s="23">
        <v>344</v>
      </c>
      <c r="B367" s="27">
        <f t="shared" si="333"/>
        <v>976.89671832809768</v>
      </c>
      <c r="C367" s="27">
        <f t="shared" si="334"/>
        <v>47.189452395972062</v>
      </c>
      <c r="D367" s="27">
        <f t="shared" si="335"/>
        <v>929.70726593212578</v>
      </c>
      <c r="E367" s="27">
        <f t="shared" si="348"/>
        <v>15249.533555543834</v>
      </c>
      <c r="F367" s="27">
        <f t="shared" si="349"/>
        <v>213750.46644445613</v>
      </c>
      <c r="G367" s="27">
        <f t="shared" si="330"/>
        <v>912139.71279739449</v>
      </c>
      <c r="H367" s="27">
        <f t="shared" si="350"/>
        <v>0</v>
      </c>
      <c r="I367" s="27">
        <f t="shared" si="336"/>
        <v>153.82587056807677</v>
      </c>
      <c r="J367" s="27">
        <f t="shared" si="337"/>
        <v>461.47761170423036</v>
      </c>
      <c r="K367" s="27">
        <f t="shared" si="338"/>
        <v>276.8865670225382</v>
      </c>
      <c r="L367" s="27">
        <f t="shared" si="339"/>
        <v>123.06069645446142</v>
      </c>
      <c r="M367" s="7">
        <f t="shared" si="340"/>
        <v>2.0296328086565083</v>
      </c>
      <c r="N367" s="27">
        <f t="shared" si="393"/>
        <v>1015.2507457493067</v>
      </c>
      <c r="O367" s="7">
        <f t="shared" si="341"/>
        <v>4.0497347002311717</v>
      </c>
      <c r="P367" s="27">
        <f t="shared" si="342"/>
        <v>6479.5755203698745</v>
      </c>
      <c r="Q367" s="27">
        <f t="shared" si="343"/>
        <v>6155.5967443513809</v>
      </c>
      <c r="R367" s="7">
        <f t="shared" si="344"/>
        <v>4.0497347002311717</v>
      </c>
      <c r="S367" s="27">
        <f t="shared" si="331"/>
        <v>927389.24635293835</v>
      </c>
      <c r="T367" s="27">
        <f t="shared" si="345"/>
        <v>4163.4492802739769</v>
      </c>
      <c r="U367" s="27">
        <f t="shared" si="351"/>
        <v>540669.91997863131</v>
      </c>
      <c r="V367" s="7">
        <f>-SUM(T$24:T367)/T$23</f>
        <v>44.427302809528626</v>
      </c>
      <c r="W367" s="27">
        <f t="shared" si="332"/>
        <v>0</v>
      </c>
      <c r="X367" s="27">
        <f t="shared" si="352"/>
        <v>185492.77445109957</v>
      </c>
      <c r="Y367" s="7">
        <f>-SUM(W$24:W367)/W$23</f>
        <v>15.899018028200768</v>
      </c>
      <c r="Z367" s="29"/>
      <c r="AA367" s="27">
        <f t="shared" si="353"/>
        <v>976.89671832809768</v>
      </c>
      <c r="AB367" s="27">
        <f t="shared" si="354"/>
        <v>47.189452395972062</v>
      </c>
      <c r="AC367" s="27">
        <f t="shared" si="355"/>
        <v>929.70726593212578</v>
      </c>
      <c r="AD367" s="27">
        <f t="shared" si="356"/>
        <v>15249.533555543834</v>
      </c>
      <c r="AE367" s="27">
        <f t="shared" si="357"/>
        <v>213750.46644445613</v>
      </c>
      <c r="AF367" s="27">
        <f t="shared" si="358"/>
        <v>912139.71279739449</v>
      </c>
      <c r="AG367" s="27">
        <f t="shared" si="359"/>
        <v>0</v>
      </c>
      <c r="AH367" s="27">
        <f t="shared" si="360"/>
        <v>153.82587056807677</v>
      </c>
      <c r="AI367" s="27">
        <f t="shared" si="361"/>
        <v>461.47761170423036</v>
      </c>
      <c r="AJ367" s="27">
        <f t="shared" si="362"/>
        <v>276.8865670225382</v>
      </c>
      <c r="AK367" s="27">
        <f t="shared" si="363"/>
        <v>123.06069645446142</v>
      </c>
      <c r="AL367" s="7">
        <f t="shared" si="364"/>
        <v>2.0296328086565083</v>
      </c>
      <c r="AM367" s="27">
        <f t="shared" si="394"/>
        <v>1015.2507457493067</v>
      </c>
      <c r="AN367" s="7">
        <f t="shared" si="365"/>
        <v>4.0497347002311717</v>
      </c>
      <c r="AO367" s="27">
        <f t="shared" si="366"/>
        <v>6479.5755203698745</v>
      </c>
      <c r="AP367" s="27">
        <f t="shared" si="367"/>
        <v>6155.5967443513809</v>
      </c>
      <c r="AQ367" s="7">
        <f t="shared" si="368"/>
        <v>4.0497347002311717</v>
      </c>
      <c r="AR367" s="27">
        <f t="shared" si="369"/>
        <v>927389.24635293835</v>
      </c>
      <c r="AS367" s="27">
        <f t="shared" si="370"/>
        <v>4163.4492802739769</v>
      </c>
      <c r="AT367" s="27">
        <f t="shared" si="371"/>
        <v>540669.91997863131</v>
      </c>
      <c r="AU367" s="7">
        <f>-SUM(AS$24:AS367)/AS$23</f>
        <v>44.427302809528626</v>
      </c>
      <c r="AV367" s="27">
        <f t="shared" si="346"/>
        <v>0</v>
      </c>
      <c r="AW367" s="27">
        <f t="shared" si="372"/>
        <v>185492.77445109957</v>
      </c>
      <c r="AX367" s="7">
        <f>-SUM(AV$24:AV367)/AV$23</f>
        <v>15.899018028200768</v>
      </c>
      <c r="AY367" s="28"/>
      <c r="AZ367" s="27">
        <f t="shared" si="373"/>
        <v>976.89671832809768</v>
      </c>
      <c r="BA367" s="27">
        <f t="shared" si="374"/>
        <v>47.189452395972062</v>
      </c>
      <c r="BB367" s="27">
        <f t="shared" si="375"/>
        <v>929.70726593212578</v>
      </c>
      <c r="BC367" s="27">
        <f t="shared" si="376"/>
        <v>15249.533555543834</v>
      </c>
      <c r="BD367" s="27">
        <f t="shared" si="377"/>
        <v>213750.46644445613</v>
      </c>
      <c r="BE367" s="27">
        <f t="shared" si="378"/>
        <v>912139.71279739449</v>
      </c>
      <c r="BF367" s="27">
        <f t="shared" si="379"/>
        <v>0</v>
      </c>
      <c r="BG367" s="27">
        <f t="shared" si="380"/>
        <v>153.82587056807677</v>
      </c>
      <c r="BH367" s="27">
        <f t="shared" si="381"/>
        <v>461.47761170423036</v>
      </c>
      <c r="BI367" s="27">
        <f t="shared" si="382"/>
        <v>276.8865670225382</v>
      </c>
      <c r="BJ367" s="27">
        <f t="shared" si="383"/>
        <v>123.06069645446142</v>
      </c>
      <c r="BK367" s="7">
        <f t="shared" si="384"/>
        <v>2.0296328086565083</v>
      </c>
      <c r="BL367" s="27">
        <f t="shared" si="395"/>
        <v>1015.2507457493067</v>
      </c>
      <c r="BM367" s="7">
        <f t="shared" si="385"/>
        <v>4.0497347002311717</v>
      </c>
      <c r="BN367" s="27">
        <f t="shared" si="386"/>
        <v>6479.5755203698745</v>
      </c>
      <c r="BO367" s="27">
        <f t="shared" si="387"/>
        <v>6155.5967443513809</v>
      </c>
      <c r="BP367" s="7">
        <f t="shared" si="388"/>
        <v>4.0497347002311717</v>
      </c>
      <c r="BQ367" s="27">
        <f t="shared" si="389"/>
        <v>927389.24635293835</v>
      </c>
      <c r="BR367" s="27">
        <f t="shared" si="390"/>
        <v>4163.4492802739769</v>
      </c>
      <c r="BS367" s="27">
        <f t="shared" si="391"/>
        <v>540669.91997863131</v>
      </c>
      <c r="BT367" s="7">
        <f>-SUM(BR$24:BR367)/BR$23</f>
        <v>44.427302809528626</v>
      </c>
      <c r="BU367" s="27">
        <f t="shared" si="347"/>
        <v>0</v>
      </c>
      <c r="BV367" s="27">
        <f t="shared" si="392"/>
        <v>185492.77445109957</v>
      </c>
      <c r="BW367" s="7">
        <f>-SUM(BU$24:BU367)/BU$23</f>
        <v>15.899018028200768</v>
      </c>
      <c r="BX367" s="14"/>
      <c r="BY367" s="3"/>
      <c r="BZ367" s="3"/>
      <c r="CA367" s="3"/>
      <c r="CB367" s="3"/>
      <c r="CC367" s="3"/>
      <c r="CD367" s="3"/>
      <c r="CE367" s="3"/>
      <c r="CF367" s="3"/>
      <c r="CG367" s="3"/>
      <c r="CH367" s="3"/>
      <c r="CI367" s="3"/>
      <c r="CJ367" s="3"/>
      <c r="CK367" s="3"/>
      <c r="CL367" s="3"/>
      <c r="CM367" s="3"/>
      <c r="CN367" s="3"/>
      <c r="CO367" s="3"/>
    </row>
    <row r="368" spans="1:93" x14ac:dyDescent="0.25">
      <c r="A368" s="23">
        <v>345</v>
      </c>
      <c r="B368" s="27">
        <f t="shared" si="333"/>
        <v>976.89671832809768</v>
      </c>
      <c r="C368" s="27">
        <f t="shared" si="334"/>
        <v>44.477806203670028</v>
      </c>
      <c r="D368" s="27">
        <f t="shared" si="335"/>
        <v>932.41891212442761</v>
      </c>
      <c r="E368" s="27">
        <f t="shared" si="348"/>
        <v>14317.114643419407</v>
      </c>
      <c r="F368" s="27">
        <f t="shared" si="349"/>
        <v>214682.88535658058</v>
      </c>
      <c r="G368" s="27">
        <f t="shared" si="330"/>
        <v>916850.43029478518</v>
      </c>
      <c r="H368" s="27">
        <f t="shared" si="350"/>
        <v>0</v>
      </c>
      <c r="I368" s="27">
        <f t="shared" si="336"/>
        <v>154.14272667551305</v>
      </c>
      <c r="J368" s="27">
        <f t="shared" si="337"/>
        <v>462.42818002653917</v>
      </c>
      <c r="K368" s="27">
        <f t="shared" si="338"/>
        <v>277.45690801592349</v>
      </c>
      <c r="L368" s="27">
        <f t="shared" si="339"/>
        <v>123.31418134041043</v>
      </c>
      <c r="M368" s="7">
        <f t="shared" si="340"/>
        <v>2.0338135199302418</v>
      </c>
      <c r="N368" s="27">
        <f t="shared" si="393"/>
        <v>1017.341996058386</v>
      </c>
      <c r="O368" s="7">
        <f t="shared" si="341"/>
        <v>4.0662338206908499</v>
      </c>
      <c r="P368" s="27">
        <f t="shared" si="342"/>
        <v>6505.9741131053597</v>
      </c>
      <c r="Q368" s="27">
        <f t="shared" si="343"/>
        <v>6180.6754074500914</v>
      </c>
      <c r="R368" s="7">
        <f t="shared" si="344"/>
        <v>4.0662338206908499</v>
      </c>
      <c r="S368" s="27">
        <f t="shared" si="331"/>
        <v>931167.54493820458</v>
      </c>
      <c r="T368" s="27">
        <f t="shared" si="345"/>
        <v>4186.4366930636079</v>
      </c>
      <c r="U368" s="27">
        <f t="shared" si="351"/>
        <v>544856.3566716949</v>
      </c>
      <c r="V368" s="7">
        <f>-SUM(T$24:T368)/T$23</f>
        <v>44.763562784875099</v>
      </c>
      <c r="W368" s="27">
        <f t="shared" si="332"/>
        <v>0</v>
      </c>
      <c r="X368" s="27">
        <f t="shared" si="352"/>
        <v>185492.77445109957</v>
      </c>
      <c r="Y368" s="7">
        <f>-SUM(W$24:W368)/W$23</f>
        <v>15.899018028200768</v>
      </c>
      <c r="Z368" s="29"/>
      <c r="AA368" s="27">
        <f t="shared" si="353"/>
        <v>976.89671832809768</v>
      </c>
      <c r="AB368" s="27">
        <f t="shared" si="354"/>
        <v>44.477806203670028</v>
      </c>
      <c r="AC368" s="27">
        <f t="shared" si="355"/>
        <v>932.41891212442761</v>
      </c>
      <c r="AD368" s="27">
        <f t="shared" si="356"/>
        <v>14317.114643419407</v>
      </c>
      <c r="AE368" s="27">
        <f t="shared" si="357"/>
        <v>214682.88535658058</v>
      </c>
      <c r="AF368" s="27">
        <f t="shared" si="358"/>
        <v>916850.43029478518</v>
      </c>
      <c r="AG368" s="27">
        <f t="shared" si="359"/>
        <v>0</v>
      </c>
      <c r="AH368" s="27">
        <f t="shared" si="360"/>
        <v>154.14272667551305</v>
      </c>
      <c r="AI368" s="27">
        <f t="shared" si="361"/>
        <v>462.42818002653917</v>
      </c>
      <c r="AJ368" s="27">
        <f t="shared" si="362"/>
        <v>277.45690801592349</v>
      </c>
      <c r="AK368" s="27">
        <f t="shared" si="363"/>
        <v>123.31418134041043</v>
      </c>
      <c r="AL368" s="7">
        <f t="shared" si="364"/>
        <v>2.0338135199302418</v>
      </c>
      <c r="AM368" s="27">
        <f t="shared" si="394"/>
        <v>1017.341996058386</v>
      </c>
      <c r="AN368" s="7">
        <f t="shared" si="365"/>
        <v>4.0662338206908499</v>
      </c>
      <c r="AO368" s="27">
        <f t="shared" si="366"/>
        <v>6505.9741131053597</v>
      </c>
      <c r="AP368" s="27">
        <f t="shared" si="367"/>
        <v>6180.6754074500914</v>
      </c>
      <c r="AQ368" s="7">
        <f t="shared" si="368"/>
        <v>4.0662338206908499</v>
      </c>
      <c r="AR368" s="27">
        <f t="shared" si="369"/>
        <v>931167.54493820458</v>
      </c>
      <c r="AS368" s="27">
        <f t="shared" si="370"/>
        <v>4186.4366930636079</v>
      </c>
      <c r="AT368" s="27">
        <f t="shared" si="371"/>
        <v>544856.3566716949</v>
      </c>
      <c r="AU368" s="7">
        <f>-SUM(AS$24:AS368)/AS$23</f>
        <v>44.763562784875099</v>
      </c>
      <c r="AV368" s="27">
        <f t="shared" si="346"/>
        <v>0</v>
      </c>
      <c r="AW368" s="27">
        <f t="shared" si="372"/>
        <v>185492.77445109957</v>
      </c>
      <c r="AX368" s="7">
        <f>-SUM(AV$24:AV368)/AV$23</f>
        <v>15.899018028200768</v>
      </c>
      <c r="AY368" s="28"/>
      <c r="AZ368" s="27">
        <f t="shared" si="373"/>
        <v>976.89671832809768</v>
      </c>
      <c r="BA368" s="27">
        <f t="shared" si="374"/>
        <v>44.477806203670028</v>
      </c>
      <c r="BB368" s="27">
        <f t="shared" si="375"/>
        <v>932.41891212442761</v>
      </c>
      <c r="BC368" s="27">
        <f t="shared" si="376"/>
        <v>14317.114643419407</v>
      </c>
      <c r="BD368" s="27">
        <f t="shared" si="377"/>
        <v>214682.88535658058</v>
      </c>
      <c r="BE368" s="27">
        <f t="shared" si="378"/>
        <v>916850.43029478518</v>
      </c>
      <c r="BF368" s="27">
        <f t="shared" si="379"/>
        <v>0</v>
      </c>
      <c r="BG368" s="27">
        <f t="shared" si="380"/>
        <v>154.14272667551305</v>
      </c>
      <c r="BH368" s="27">
        <f t="shared" si="381"/>
        <v>462.42818002653917</v>
      </c>
      <c r="BI368" s="27">
        <f t="shared" si="382"/>
        <v>277.45690801592349</v>
      </c>
      <c r="BJ368" s="27">
        <f t="shared" si="383"/>
        <v>123.31418134041043</v>
      </c>
      <c r="BK368" s="7">
        <f t="shared" si="384"/>
        <v>2.0338135199302418</v>
      </c>
      <c r="BL368" s="27">
        <f t="shared" si="395"/>
        <v>1017.341996058386</v>
      </c>
      <c r="BM368" s="7">
        <f t="shared" si="385"/>
        <v>4.0662338206908499</v>
      </c>
      <c r="BN368" s="27">
        <f t="shared" si="386"/>
        <v>6505.9741131053597</v>
      </c>
      <c r="BO368" s="27">
        <f t="shared" si="387"/>
        <v>6180.6754074500914</v>
      </c>
      <c r="BP368" s="7">
        <f t="shared" si="388"/>
        <v>4.0662338206908499</v>
      </c>
      <c r="BQ368" s="27">
        <f t="shared" si="389"/>
        <v>931167.54493820458</v>
      </c>
      <c r="BR368" s="27">
        <f t="shared" si="390"/>
        <v>4186.4366930636079</v>
      </c>
      <c r="BS368" s="27">
        <f t="shared" si="391"/>
        <v>544856.3566716949</v>
      </c>
      <c r="BT368" s="7">
        <f>-SUM(BR$24:BR368)/BR$23</f>
        <v>44.763562784875099</v>
      </c>
      <c r="BU368" s="27">
        <f t="shared" si="347"/>
        <v>0</v>
      </c>
      <c r="BV368" s="27">
        <f t="shared" si="392"/>
        <v>185492.77445109957</v>
      </c>
      <c r="BW368" s="7">
        <f>-SUM(BU$24:BU368)/BU$23</f>
        <v>15.899018028200768</v>
      </c>
      <c r="BX368" s="14"/>
      <c r="BY368" s="3"/>
      <c r="BZ368" s="3"/>
      <c r="CA368" s="3"/>
      <c r="CB368" s="3"/>
      <c r="CC368" s="3"/>
      <c r="CD368" s="3"/>
      <c r="CE368" s="3"/>
      <c r="CF368" s="3"/>
      <c r="CG368" s="3"/>
      <c r="CH368" s="3"/>
      <c r="CI368" s="3"/>
      <c r="CJ368" s="3"/>
      <c r="CK368" s="3"/>
      <c r="CL368" s="3"/>
      <c r="CM368" s="3"/>
      <c r="CN368" s="3"/>
      <c r="CO368" s="3"/>
    </row>
    <row r="369" spans="1:93" x14ac:dyDescent="0.25">
      <c r="A369" s="23">
        <v>346</v>
      </c>
      <c r="B369" s="27">
        <f t="shared" si="333"/>
        <v>976.89671832809768</v>
      </c>
      <c r="C369" s="27">
        <f t="shared" si="334"/>
        <v>41.758251043307112</v>
      </c>
      <c r="D369" s="27">
        <f t="shared" si="335"/>
        <v>935.13846728479064</v>
      </c>
      <c r="E369" s="27">
        <f t="shared" si="348"/>
        <v>13381.976176134616</v>
      </c>
      <c r="F369" s="27">
        <f t="shared" si="349"/>
        <v>215618.02382386537</v>
      </c>
      <c r="G369" s="27">
        <f t="shared" si="330"/>
        <v>921579.26060346421</v>
      </c>
      <c r="H369" s="27">
        <f t="shared" si="350"/>
        <v>0</v>
      </c>
      <c r="I369" s="27">
        <f t="shared" si="336"/>
        <v>154.46023545465172</v>
      </c>
      <c r="J369" s="27">
        <f t="shared" si="337"/>
        <v>463.38070636395514</v>
      </c>
      <c r="K369" s="27">
        <f t="shared" si="338"/>
        <v>278.02842381837308</v>
      </c>
      <c r="L369" s="27">
        <f t="shared" si="339"/>
        <v>123.56818836372138</v>
      </c>
      <c r="M369" s="7">
        <f t="shared" si="340"/>
        <v>2.0380028427846906</v>
      </c>
      <c r="N369" s="27">
        <f t="shared" si="393"/>
        <v>1019.4375540007013</v>
      </c>
      <c r="O369" s="7">
        <f t="shared" si="341"/>
        <v>4.0828001606096018</v>
      </c>
      <c r="P369" s="27">
        <f t="shared" si="342"/>
        <v>6532.4802569753629</v>
      </c>
      <c r="Q369" s="27">
        <f t="shared" si="343"/>
        <v>6205.856244126594</v>
      </c>
      <c r="R369" s="7">
        <f t="shared" si="344"/>
        <v>4.0828001606096018</v>
      </c>
      <c r="S369" s="27">
        <f t="shared" si="331"/>
        <v>934961.23677959887</v>
      </c>
      <c r="T369" s="27">
        <f t="shared" si="345"/>
        <v>4209.5219717977952</v>
      </c>
      <c r="U369" s="27">
        <f t="shared" si="351"/>
        <v>549065.8786434927</v>
      </c>
      <c r="V369" s="7">
        <f>-SUM(T$24:T369)/T$23</f>
        <v>45.101676999477334</v>
      </c>
      <c r="W369" s="27">
        <f t="shared" si="332"/>
        <v>0</v>
      </c>
      <c r="X369" s="27">
        <f t="shared" si="352"/>
        <v>185492.77445109957</v>
      </c>
      <c r="Y369" s="7">
        <f>-SUM(W$24:W369)/W$23</f>
        <v>15.899018028200768</v>
      </c>
      <c r="Z369" s="29"/>
      <c r="AA369" s="27">
        <f t="shared" si="353"/>
        <v>976.89671832809768</v>
      </c>
      <c r="AB369" s="27">
        <f t="shared" si="354"/>
        <v>41.758251043307112</v>
      </c>
      <c r="AC369" s="27">
        <f t="shared" si="355"/>
        <v>935.13846728479064</v>
      </c>
      <c r="AD369" s="27">
        <f t="shared" si="356"/>
        <v>13381.976176134616</v>
      </c>
      <c r="AE369" s="27">
        <f t="shared" si="357"/>
        <v>215618.02382386537</v>
      </c>
      <c r="AF369" s="27">
        <f t="shared" si="358"/>
        <v>921579.26060346421</v>
      </c>
      <c r="AG369" s="27">
        <f t="shared" si="359"/>
        <v>0</v>
      </c>
      <c r="AH369" s="27">
        <f t="shared" si="360"/>
        <v>154.46023545465172</v>
      </c>
      <c r="AI369" s="27">
        <f t="shared" si="361"/>
        <v>463.38070636395514</v>
      </c>
      <c r="AJ369" s="27">
        <f t="shared" si="362"/>
        <v>278.02842381837308</v>
      </c>
      <c r="AK369" s="27">
        <f t="shared" si="363"/>
        <v>123.56818836372138</v>
      </c>
      <c r="AL369" s="7">
        <f t="shared" si="364"/>
        <v>2.0380028427846906</v>
      </c>
      <c r="AM369" s="27">
        <f t="shared" si="394"/>
        <v>1019.4375540007013</v>
      </c>
      <c r="AN369" s="7">
        <f t="shared" si="365"/>
        <v>4.0828001606096018</v>
      </c>
      <c r="AO369" s="27">
        <f t="shared" si="366"/>
        <v>6532.4802569753629</v>
      </c>
      <c r="AP369" s="27">
        <f t="shared" si="367"/>
        <v>6205.856244126594</v>
      </c>
      <c r="AQ369" s="7">
        <f t="shared" si="368"/>
        <v>4.0828001606096018</v>
      </c>
      <c r="AR369" s="27">
        <f t="shared" si="369"/>
        <v>934961.23677959887</v>
      </c>
      <c r="AS369" s="27">
        <f t="shared" si="370"/>
        <v>4209.5219717977952</v>
      </c>
      <c r="AT369" s="27">
        <f t="shared" si="371"/>
        <v>549065.8786434927</v>
      </c>
      <c r="AU369" s="7">
        <f>-SUM(AS$24:AS369)/AS$23</f>
        <v>45.101676999477334</v>
      </c>
      <c r="AV369" s="27">
        <f t="shared" si="346"/>
        <v>0</v>
      </c>
      <c r="AW369" s="27">
        <f t="shared" si="372"/>
        <v>185492.77445109957</v>
      </c>
      <c r="AX369" s="7">
        <f>-SUM(AV$24:AV369)/AV$23</f>
        <v>15.899018028200768</v>
      </c>
      <c r="AY369" s="28"/>
      <c r="AZ369" s="27">
        <f t="shared" si="373"/>
        <v>976.89671832809768</v>
      </c>
      <c r="BA369" s="27">
        <f t="shared" si="374"/>
        <v>41.758251043307112</v>
      </c>
      <c r="BB369" s="27">
        <f t="shared" si="375"/>
        <v>935.13846728479064</v>
      </c>
      <c r="BC369" s="27">
        <f t="shared" si="376"/>
        <v>13381.976176134616</v>
      </c>
      <c r="BD369" s="27">
        <f t="shared" si="377"/>
        <v>215618.02382386537</v>
      </c>
      <c r="BE369" s="27">
        <f t="shared" si="378"/>
        <v>921579.26060346421</v>
      </c>
      <c r="BF369" s="27">
        <f t="shared" si="379"/>
        <v>0</v>
      </c>
      <c r="BG369" s="27">
        <f t="shared" si="380"/>
        <v>154.46023545465172</v>
      </c>
      <c r="BH369" s="27">
        <f t="shared" si="381"/>
        <v>463.38070636395514</v>
      </c>
      <c r="BI369" s="27">
        <f t="shared" si="382"/>
        <v>278.02842381837308</v>
      </c>
      <c r="BJ369" s="27">
        <f t="shared" si="383"/>
        <v>123.56818836372138</v>
      </c>
      <c r="BK369" s="7">
        <f t="shared" si="384"/>
        <v>2.0380028427846906</v>
      </c>
      <c r="BL369" s="27">
        <f t="shared" si="395"/>
        <v>1019.4375540007013</v>
      </c>
      <c r="BM369" s="7">
        <f t="shared" si="385"/>
        <v>4.0828001606096018</v>
      </c>
      <c r="BN369" s="27">
        <f t="shared" si="386"/>
        <v>6532.4802569753629</v>
      </c>
      <c r="BO369" s="27">
        <f t="shared" si="387"/>
        <v>6205.856244126594</v>
      </c>
      <c r="BP369" s="7">
        <f t="shared" si="388"/>
        <v>4.0828001606096018</v>
      </c>
      <c r="BQ369" s="27">
        <f t="shared" si="389"/>
        <v>934961.23677959887</v>
      </c>
      <c r="BR369" s="27">
        <f t="shared" si="390"/>
        <v>4209.5219717977952</v>
      </c>
      <c r="BS369" s="27">
        <f t="shared" si="391"/>
        <v>549065.8786434927</v>
      </c>
      <c r="BT369" s="7">
        <f>-SUM(BR$24:BR369)/BR$23</f>
        <v>45.101676999477334</v>
      </c>
      <c r="BU369" s="27">
        <f t="shared" si="347"/>
        <v>0</v>
      </c>
      <c r="BV369" s="27">
        <f t="shared" si="392"/>
        <v>185492.77445109957</v>
      </c>
      <c r="BW369" s="7">
        <f>-SUM(BU$24:BU369)/BU$23</f>
        <v>15.899018028200768</v>
      </c>
      <c r="BX369" s="14"/>
      <c r="BY369" s="3"/>
      <c r="BZ369" s="3"/>
      <c r="CA369" s="3"/>
      <c r="CB369" s="3"/>
      <c r="CC369" s="3"/>
      <c r="CD369" s="3"/>
      <c r="CE369" s="3"/>
      <c r="CF369" s="3"/>
      <c r="CG369" s="3"/>
      <c r="CH369" s="3"/>
      <c r="CI369" s="3"/>
      <c r="CJ369" s="3"/>
      <c r="CK369" s="3"/>
      <c r="CL369" s="3"/>
      <c r="CM369" s="3"/>
      <c r="CN369" s="3"/>
      <c r="CO369" s="3"/>
    </row>
    <row r="370" spans="1:93" x14ac:dyDescent="0.25">
      <c r="A370" s="23">
        <v>347</v>
      </c>
      <c r="B370" s="27">
        <f t="shared" si="333"/>
        <v>976.89671832809768</v>
      </c>
      <c r="C370" s="27">
        <f t="shared" si="334"/>
        <v>39.030763847059809</v>
      </c>
      <c r="D370" s="27">
        <f t="shared" si="335"/>
        <v>937.86595448103799</v>
      </c>
      <c r="E370" s="27">
        <f t="shared" si="348"/>
        <v>12444.110221653578</v>
      </c>
      <c r="F370" s="27">
        <f t="shared" si="349"/>
        <v>216555.88977834641</v>
      </c>
      <c r="G370" s="27">
        <f t="shared" si="330"/>
        <v>926326.27436949825</v>
      </c>
      <c r="H370" s="27">
        <f t="shared" si="350"/>
        <v>0</v>
      </c>
      <c r="I370" s="27">
        <f t="shared" si="336"/>
        <v>154.77839824988965</v>
      </c>
      <c r="J370" s="27">
        <f t="shared" si="337"/>
        <v>464.33519474966903</v>
      </c>
      <c r="K370" s="27">
        <f t="shared" si="338"/>
        <v>278.60111684980143</v>
      </c>
      <c r="L370" s="27">
        <f t="shared" si="339"/>
        <v>123.82271859991172</v>
      </c>
      <c r="M370" s="7">
        <f t="shared" si="340"/>
        <v>2.0422007949583012</v>
      </c>
      <c r="N370" s="27">
        <f t="shared" si="393"/>
        <v>1021.5374284492718</v>
      </c>
      <c r="O370" s="7">
        <f t="shared" si="341"/>
        <v>4.0994339938478248</v>
      </c>
      <c r="P370" s="27">
        <f t="shared" si="342"/>
        <v>6559.0943901565197</v>
      </c>
      <c r="Q370" s="27">
        <f t="shared" si="343"/>
        <v>6231.139670648693</v>
      </c>
      <c r="R370" s="7">
        <f t="shared" si="344"/>
        <v>4.0994339938478248</v>
      </c>
      <c r="S370" s="27">
        <f t="shared" si="331"/>
        <v>938770.38459115184</v>
      </c>
      <c r="T370" s="27">
        <f t="shared" si="345"/>
        <v>4232.7055238713237</v>
      </c>
      <c r="U370" s="27">
        <f t="shared" si="351"/>
        <v>553298.58416736405</v>
      </c>
      <c r="V370" s="7">
        <f>-SUM(T$24:T370)/T$23</f>
        <v>45.441653346776242</v>
      </c>
      <c r="W370" s="27">
        <f t="shared" si="332"/>
        <v>0</v>
      </c>
      <c r="X370" s="27">
        <f t="shared" si="352"/>
        <v>185492.77445109957</v>
      </c>
      <c r="Y370" s="7">
        <f>-SUM(W$24:W370)/W$23</f>
        <v>15.899018028200768</v>
      </c>
      <c r="Z370" s="29"/>
      <c r="AA370" s="27">
        <f t="shared" si="353"/>
        <v>976.89671832809768</v>
      </c>
      <c r="AB370" s="27">
        <f t="shared" si="354"/>
        <v>39.030763847059809</v>
      </c>
      <c r="AC370" s="27">
        <f t="shared" si="355"/>
        <v>937.86595448103799</v>
      </c>
      <c r="AD370" s="27">
        <f t="shared" si="356"/>
        <v>12444.110221653578</v>
      </c>
      <c r="AE370" s="27">
        <f t="shared" si="357"/>
        <v>216555.88977834641</v>
      </c>
      <c r="AF370" s="27">
        <f t="shared" si="358"/>
        <v>926326.27436949825</v>
      </c>
      <c r="AG370" s="27">
        <f t="shared" si="359"/>
        <v>0</v>
      </c>
      <c r="AH370" s="27">
        <f t="shared" si="360"/>
        <v>154.77839824988965</v>
      </c>
      <c r="AI370" s="27">
        <f t="shared" si="361"/>
        <v>464.33519474966903</v>
      </c>
      <c r="AJ370" s="27">
        <f t="shared" si="362"/>
        <v>278.60111684980143</v>
      </c>
      <c r="AK370" s="27">
        <f t="shared" si="363"/>
        <v>123.82271859991172</v>
      </c>
      <c r="AL370" s="7">
        <f t="shared" si="364"/>
        <v>2.0422007949583012</v>
      </c>
      <c r="AM370" s="27">
        <f t="shared" si="394"/>
        <v>1021.5374284492718</v>
      </c>
      <c r="AN370" s="7">
        <f t="shared" si="365"/>
        <v>4.0994339938478248</v>
      </c>
      <c r="AO370" s="27">
        <f t="shared" si="366"/>
        <v>6559.0943901565197</v>
      </c>
      <c r="AP370" s="27">
        <f t="shared" si="367"/>
        <v>6231.139670648693</v>
      </c>
      <c r="AQ370" s="7">
        <f t="shared" si="368"/>
        <v>4.0994339938478248</v>
      </c>
      <c r="AR370" s="27">
        <f t="shared" si="369"/>
        <v>938770.38459115184</v>
      </c>
      <c r="AS370" s="27">
        <f t="shared" si="370"/>
        <v>4232.7055238713237</v>
      </c>
      <c r="AT370" s="27">
        <f t="shared" si="371"/>
        <v>553298.58416736405</v>
      </c>
      <c r="AU370" s="7">
        <f>-SUM(AS$24:AS370)/AS$23</f>
        <v>45.441653346776242</v>
      </c>
      <c r="AV370" s="27">
        <f t="shared" si="346"/>
        <v>0</v>
      </c>
      <c r="AW370" s="27">
        <f t="shared" si="372"/>
        <v>185492.77445109957</v>
      </c>
      <c r="AX370" s="7">
        <f>-SUM(AV$24:AV370)/AV$23</f>
        <v>15.899018028200768</v>
      </c>
      <c r="AY370" s="28"/>
      <c r="AZ370" s="27">
        <f t="shared" si="373"/>
        <v>976.89671832809768</v>
      </c>
      <c r="BA370" s="27">
        <f t="shared" si="374"/>
        <v>39.030763847059809</v>
      </c>
      <c r="BB370" s="27">
        <f t="shared" si="375"/>
        <v>937.86595448103799</v>
      </c>
      <c r="BC370" s="27">
        <f t="shared" si="376"/>
        <v>12444.110221653578</v>
      </c>
      <c r="BD370" s="27">
        <f t="shared" si="377"/>
        <v>216555.88977834641</v>
      </c>
      <c r="BE370" s="27">
        <f t="shared" si="378"/>
        <v>926326.27436949825</v>
      </c>
      <c r="BF370" s="27">
        <f t="shared" si="379"/>
        <v>0</v>
      </c>
      <c r="BG370" s="27">
        <f t="shared" si="380"/>
        <v>154.77839824988965</v>
      </c>
      <c r="BH370" s="27">
        <f t="shared" si="381"/>
        <v>464.33519474966903</v>
      </c>
      <c r="BI370" s="27">
        <f t="shared" si="382"/>
        <v>278.60111684980143</v>
      </c>
      <c r="BJ370" s="27">
        <f t="shared" si="383"/>
        <v>123.82271859991172</v>
      </c>
      <c r="BK370" s="7">
        <f t="shared" si="384"/>
        <v>2.0422007949583012</v>
      </c>
      <c r="BL370" s="27">
        <f t="shared" si="395"/>
        <v>1021.5374284492718</v>
      </c>
      <c r="BM370" s="7">
        <f t="shared" si="385"/>
        <v>4.0994339938478248</v>
      </c>
      <c r="BN370" s="27">
        <f t="shared" si="386"/>
        <v>6559.0943901565197</v>
      </c>
      <c r="BO370" s="27">
        <f t="shared" si="387"/>
        <v>6231.139670648693</v>
      </c>
      <c r="BP370" s="7">
        <f t="shared" si="388"/>
        <v>4.0994339938478248</v>
      </c>
      <c r="BQ370" s="27">
        <f t="shared" si="389"/>
        <v>938770.38459115184</v>
      </c>
      <c r="BR370" s="27">
        <f t="shared" si="390"/>
        <v>4232.7055238713237</v>
      </c>
      <c r="BS370" s="27">
        <f t="shared" si="391"/>
        <v>553298.58416736405</v>
      </c>
      <c r="BT370" s="7">
        <f>-SUM(BR$24:BR370)/BR$23</f>
        <v>45.441653346776242</v>
      </c>
      <c r="BU370" s="27">
        <f t="shared" si="347"/>
        <v>0</v>
      </c>
      <c r="BV370" s="27">
        <f t="shared" si="392"/>
        <v>185492.77445109957</v>
      </c>
      <c r="BW370" s="7">
        <f>-SUM(BU$24:BU370)/BU$23</f>
        <v>15.899018028200768</v>
      </c>
      <c r="BX370" s="14"/>
      <c r="BY370" s="3"/>
      <c r="BZ370" s="3"/>
      <c r="CA370" s="3"/>
      <c r="CB370" s="3"/>
      <c r="CC370" s="3"/>
      <c r="CD370" s="3"/>
      <c r="CE370" s="3"/>
      <c r="CF370" s="3"/>
      <c r="CG370" s="3"/>
      <c r="CH370" s="3"/>
      <c r="CI370" s="3"/>
      <c r="CJ370" s="3"/>
      <c r="CK370" s="3"/>
      <c r="CL370" s="3"/>
      <c r="CM370" s="3"/>
      <c r="CN370" s="3"/>
      <c r="CO370" s="3"/>
    </row>
    <row r="371" spans="1:93" x14ac:dyDescent="0.25">
      <c r="A371" s="23">
        <v>348</v>
      </c>
      <c r="B371" s="27">
        <f t="shared" si="333"/>
        <v>976.89671832809768</v>
      </c>
      <c r="C371" s="27">
        <f t="shared" si="334"/>
        <v>36.295321479823443</v>
      </c>
      <c r="D371" s="27">
        <f t="shared" si="335"/>
        <v>940.60139684827425</v>
      </c>
      <c r="E371" s="27">
        <f t="shared" si="348"/>
        <v>11503.508824805303</v>
      </c>
      <c r="F371" s="27">
        <f t="shared" si="349"/>
        <v>217496.49117519468</v>
      </c>
      <c r="G371" s="27">
        <f t="shared" si="330"/>
        <v>931091.54251759406</v>
      </c>
      <c r="H371" s="27">
        <f t="shared" si="350"/>
        <v>0</v>
      </c>
      <c r="I371" s="27">
        <f t="shared" si="336"/>
        <v>155.09721640839294</v>
      </c>
      <c r="J371" s="27">
        <f t="shared" si="337"/>
        <v>465.29164922517884</v>
      </c>
      <c r="K371" s="27">
        <f t="shared" si="338"/>
        <v>279.17498953510733</v>
      </c>
      <c r="L371" s="27">
        <f t="shared" si="339"/>
        <v>124.07777312671435</v>
      </c>
      <c r="M371" s="7">
        <f t="shared" si="340"/>
        <v>2.0464073942260579</v>
      </c>
      <c r="N371" s="27">
        <f t="shared" si="393"/>
        <v>1023.6416282953934</v>
      </c>
      <c r="O371" s="7">
        <f t="shared" si="341"/>
        <v>4.1161355953816567</v>
      </c>
      <c r="P371" s="27">
        <f t="shared" si="342"/>
        <v>6585.8169526106503</v>
      </c>
      <c r="Q371" s="27">
        <f t="shared" si="343"/>
        <v>6256.5261049801175</v>
      </c>
      <c r="R371" s="7">
        <f t="shared" si="344"/>
        <v>4.1161355953816567</v>
      </c>
      <c r="S371" s="27">
        <f t="shared" si="331"/>
        <v>942595.05134239944</v>
      </c>
      <c r="T371" s="27">
        <f t="shared" si="345"/>
        <v>4255.9877583566267</v>
      </c>
      <c r="U371" s="27">
        <f t="shared" si="351"/>
        <v>557554.57192572067</v>
      </c>
      <c r="V371" s="7">
        <f>-SUM(T$24:T371)/T$23</f>
        <v>45.78349975306994</v>
      </c>
      <c r="W371" s="27">
        <f t="shared" si="332"/>
        <v>0</v>
      </c>
      <c r="X371" s="27">
        <f t="shared" si="352"/>
        <v>185492.77445109957</v>
      </c>
      <c r="Y371" s="7">
        <f>-SUM(W$24:W371)/W$23</f>
        <v>15.899018028200768</v>
      </c>
      <c r="Z371" s="29"/>
      <c r="AA371" s="27">
        <f t="shared" si="353"/>
        <v>976.89671832809768</v>
      </c>
      <c r="AB371" s="27">
        <f t="shared" si="354"/>
        <v>36.295321479823443</v>
      </c>
      <c r="AC371" s="27">
        <f t="shared" si="355"/>
        <v>940.60139684827425</v>
      </c>
      <c r="AD371" s="27">
        <f t="shared" si="356"/>
        <v>11503.508824805303</v>
      </c>
      <c r="AE371" s="27">
        <f t="shared" si="357"/>
        <v>217496.49117519468</v>
      </c>
      <c r="AF371" s="27">
        <f t="shared" si="358"/>
        <v>931091.54251759406</v>
      </c>
      <c r="AG371" s="27">
        <f t="shared" si="359"/>
        <v>0</v>
      </c>
      <c r="AH371" s="27">
        <f t="shared" si="360"/>
        <v>155.09721640839294</v>
      </c>
      <c r="AI371" s="27">
        <f t="shared" si="361"/>
        <v>465.29164922517884</v>
      </c>
      <c r="AJ371" s="27">
        <f t="shared" si="362"/>
        <v>279.17498953510733</v>
      </c>
      <c r="AK371" s="27">
        <f t="shared" si="363"/>
        <v>124.07777312671435</v>
      </c>
      <c r="AL371" s="7">
        <f t="shared" si="364"/>
        <v>2.0464073942260579</v>
      </c>
      <c r="AM371" s="27">
        <f t="shared" si="394"/>
        <v>1023.6416282953934</v>
      </c>
      <c r="AN371" s="7">
        <f t="shared" si="365"/>
        <v>4.1161355953816567</v>
      </c>
      <c r="AO371" s="27">
        <f t="shared" si="366"/>
        <v>6585.8169526106503</v>
      </c>
      <c r="AP371" s="27">
        <f t="shared" si="367"/>
        <v>6256.5261049801175</v>
      </c>
      <c r="AQ371" s="7">
        <f t="shared" si="368"/>
        <v>4.1161355953816567</v>
      </c>
      <c r="AR371" s="27">
        <f t="shared" si="369"/>
        <v>942595.05134239944</v>
      </c>
      <c r="AS371" s="27">
        <f t="shared" si="370"/>
        <v>4255.9877583566267</v>
      </c>
      <c r="AT371" s="27">
        <f t="shared" si="371"/>
        <v>557554.57192572067</v>
      </c>
      <c r="AU371" s="7">
        <f>-SUM(AS$24:AS371)/AS$23</f>
        <v>45.78349975306994</v>
      </c>
      <c r="AV371" s="27">
        <f t="shared" si="346"/>
        <v>0</v>
      </c>
      <c r="AW371" s="27">
        <f t="shared" si="372"/>
        <v>185492.77445109957</v>
      </c>
      <c r="AX371" s="7">
        <f>-SUM(AV$24:AV371)/AV$23</f>
        <v>15.899018028200768</v>
      </c>
      <c r="AY371" s="28"/>
      <c r="AZ371" s="27">
        <f t="shared" si="373"/>
        <v>976.89671832809768</v>
      </c>
      <c r="BA371" s="27">
        <f t="shared" si="374"/>
        <v>36.295321479823443</v>
      </c>
      <c r="BB371" s="27">
        <f t="shared" si="375"/>
        <v>940.60139684827425</v>
      </c>
      <c r="BC371" s="27">
        <f t="shared" si="376"/>
        <v>11503.508824805303</v>
      </c>
      <c r="BD371" s="27">
        <f t="shared" si="377"/>
        <v>217496.49117519468</v>
      </c>
      <c r="BE371" s="27">
        <f t="shared" si="378"/>
        <v>931091.54251759406</v>
      </c>
      <c r="BF371" s="27">
        <f t="shared" si="379"/>
        <v>0</v>
      </c>
      <c r="BG371" s="27">
        <f t="shared" si="380"/>
        <v>155.09721640839294</v>
      </c>
      <c r="BH371" s="27">
        <f t="shared" si="381"/>
        <v>465.29164922517884</v>
      </c>
      <c r="BI371" s="27">
        <f t="shared" si="382"/>
        <v>279.17498953510733</v>
      </c>
      <c r="BJ371" s="27">
        <f t="shared" si="383"/>
        <v>124.07777312671435</v>
      </c>
      <c r="BK371" s="7">
        <f t="shared" si="384"/>
        <v>2.0464073942260579</v>
      </c>
      <c r="BL371" s="27">
        <f t="shared" si="395"/>
        <v>1023.6416282953934</v>
      </c>
      <c r="BM371" s="7">
        <f t="shared" si="385"/>
        <v>4.1161355953816567</v>
      </c>
      <c r="BN371" s="27">
        <f t="shared" si="386"/>
        <v>6585.8169526106503</v>
      </c>
      <c r="BO371" s="27">
        <f t="shared" si="387"/>
        <v>6256.5261049801175</v>
      </c>
      <c r="BP371" s="7">
        <f t="shared" si="388"/>
        <v>4.1161355953816567</v>
      </c>
      <c r="BQ371" s="27">
        <f t="shared" si="389"/>
        <v>942595.05134239944</v>
      </c>
      <c r="BR371" s="27">
        <f t="shared" si="390"/>
        <v>4255.9877583566267</v>
      </c>
      <c r="BS371" s="27">
        <f t="shared" si="391"/>
        <v>557554.57192572067</v>
      </c>
      <c r="BT371" s="7">
        <f>-SUM(BR$24:BR371)/BR$23</f>
        <v>45.78349975306994</v>
      </c>
      <c r="BU371" s="27">
        <f t="shared" si="347"/>
        <v>0</v>
      </c>
      <c r="BV371" s="27">
        <f t="shared" si="392"/>
        <v>185492.77445109957</v>
      </c>
      <c r="BW371" s="7">
        <f>-SUM(BU$24:BU371)/BU$23</f>
        <v>15.899018028200768</v>
      </c>
      <c r="BX371" s="14"/>
      <c r="BY371" s="3"/>
      <c r="BZ371" s="3"/>
      <c r="CA371" s="3"/>
      <c r="CB371" s="3"/>
      <c r="CC371" s="3"/>
      <c r="CD371" s="3"/>
      <c r="CE371" s="3"/>
      <c r="CF371" s="3"/>
      <c r="CG371" s="3"/>
      <c r="CH371" s="3"/>
      <c r="CI371" s="3"/>
      <c r="CJ371" s="3"/>
      <c r="CK371" s="3"/>
      <c r="CL371" s="3"/>
      <c r="CM371" s="3"/>
      <c r="CN371" s="3"/>
      <c r="CO371" s="3"/>
    </row>
    <row r="372" spans="1:93" x14ac:dyDescent="0.25">
      <c r="A372" s="23">
        <v>349</v>
      </c>
      <c r="B372" s="27">
        <f t="shared" si="333"/>
        <v>976.89671832809768</v>
      </c>
      <c r="C372" s="27">
        <f t="shared" si="334"/>
        <v>33.551900739015977</v>
      </c>
      <c r="D372" s="27">
        <f t="shared" si="335"/>
        <v>943.34481758908191</v>
      </c>
      <c r="E372" s="27">
        <f t="shared" si="348"/>
        <v>10560.164007216221</v>
      </c>
      <c r="F372" s="27">
        <f t="shared" si="349"/>
        <v>218439.83599278377</v>
      </c>
      <c r="G372" s="27">
        <f t="shared" si="330"/>
        <v>935875.13625220628</v>
      </c>
      <c r="H372" s="27">
        <f t="shared" si="350"/>
        <v>0</v>
      </c>
      <c r="I372" s="27">
        <f t="shared" si="336"/>
        <v>155.41669128010258</v>
      </c>
      <c r="J372" s="27">
        <f t="shared" si="337"/>
        <v>466.25007384030783</v>
      </c>
      <c r="K372" s="27">
        <f t="shared" si="338"/>
        <v>279.75004430418471</v>
      </c>
      <c r="L372" s="27">
        <f t="shared" si="339"/>
        <v>124.33335302408207</v>
      </c>
      <c r="M372" s="7">
        <f t="shared" si="340"/>
        <v>2.050622658399559</v>
      </c>
      <c r="N372" s="27">
        <f t="shared" si="393"/>
        <v>1025.7501624486772</v>
      </c>
      <c r="O372" s="7">
        <f t="shared" si="341"/>
        <v>4.1329052413075225</v>
      </c>
      <c r="P372" s="27">
        <f t="shared" si="342"/>
        <v>6612.6483860920362</v>
      </c>
      <c r="Q372" s="27">
        <f t="shared" si="343"/>
        <v>6282.0159667874341</v>
      </c>
      <c r="R372" s="7">
        <f t="shared" si="344"/>
        <v>4.1329052413075225</v>
      </c>
      <c r="S372" s="27">
        <f t="shared" si="331"/>
        <v>946435.30025942263</v>
      </c>
      <c r="T372" s="27">
        <f t="shared" si="345"/>
        <v>4279.369086010659</v>
      </c>
      <c r="U372" s="27">
        <f t="shared" si="351"/>
        <v>561833.94101173128</v>
      </c>
      <c r="V372" s="7">
        <f>-SUM(T$24:T372)/T$23</f>
        <v>46.127224177649111</v>
      </c>
      <c r="W372" s="27">
        <f t="shared" si="332"/>
        <v>0</v>
      </c>
      <c r="X372" s="27">
        <f t="shared" si="352"/>
        <v>185492.77445109957</v>
      </c>
      <c r="Y372" s="7">
        <f>-SUM(W$24:W372)/W$23</f>
        <v>15.899018028200768</v>
      </c>
      <c r="Z372" s="29"/>
      <c r="AA372" s="27">
        <f t="shared" si="353"/>
        <v>976.89671832809768</v>
      </c>
      <c r="AB372" s="27">
        <f t="shared" si="354"/>
        <v>33.551900739015977</v>
      </c>
      <c r="AC372" s="27">
        <f t="shared" si="355"/>
        <v>943.34481758908191</v>
      </c>
      <c r="AD372" s="27">
        <f t="shared" si="356"/>
        <v>10560.164007216221</v>
      </c>
      <c r="AE372" s="27">
        <f t="shared" si="357"/>
        <v>218439.83599278377</v>
      </c>
      <c r="AF372" s="27">
        <f t="shared" si="358"/>
        <v>935875.13625220628</v>
      </c>
      <c r="AG372" s="27">
        <f t="shared" si="359"/>
        <v>0</v>
      </c>
      <c r="AH372" s="27">
        <f t="shared" si="360"/>
        <v>155.41669128010258</v>
      </c>
      <c r="AI372" s="27">
        <f t="shared" si="361"/>
        <v>466.25007384030783</v>
      </c>
      <c r="AJ372" s="27">
        <f t="shared" si="362"/>
        <v>279.75004430418471</v>
      </c>
      <c r="AK372" s="27">
        <f t="shared" si="363"/>
        <v>124.33335302408207</v>
      </c>
      <c r="AL372" s="7">
        <f t="shared" si="364"/>
        <v>2.050622658399559</v>
      </c>
      <c r="AM372" s="27">
        <f t="shared" si="394"/>
        <v>1025.7501624486772</v>
      </c>
      <c r="AN372" s="7">
        <f t="shared" si="365"/>
        <v>4.1329052413075225</v>
      </c>
      <c r="AO372" s="27">
        <f t="shared" si="366"/>
        <v>6612.6483860920362</v>
      </c>
      <c r="AP372" s="27">
        <f t="shared" si="367"/>
        <v>6282.0159667874341</v>
      </c>
      <c r="AQ372" s="7">
        <f t="shared" si="368"/>
        <v>4.1329052413075225</v>
      </c>
      <c r="AR372" s="27">
        <f t="shared" si="369"/>
        <v>946435.30025942263</v>
      </c>
      <c r="AS372" s="27">
        <f t="shared" si="370"/>
        <v>4279.369086010659</v>
      </c>
      <c r="AT372" s="27">
        <f t="shared" si="371"/>
        <v>561833.94101173128</v>
      </c>
      <c r="AU372" s="7">
        <f>-SUM(AS$24:AS372)/AS$23</f>
        <v>46.127224177649111</v>
      </c>
      <c r="AV372" s="27">
        <f t="shared" si="346"/>
        <v>0</v>
      </c>
      <c r="AW372" s="27">
        <f t="shared" si="372"/>
        <v>185492.77445109957</v>
      </c>
      <c r="AX372" s="7">
        <f>-SUM(AV$24:AV372)/AV$23</f>
        <v>15.899018028200768</v>
      </c>
      <c r="AY372" s="28"/>
      <c r="AZ372" s="27">
        <f t="shared" si="373"/>
        <v>976.89671832809768</v>
      </c>
      <c r="BA372" s="27">
        <f t="shared" si="374"/>
        <v>33.551900739015977</v>
      </c>
      <c r="BB372" s="27">
        <f t="shared" si="375"/>
        <v>943.34481758908191</v>
      </c>
      <c r="BC372" s="27">
        <f t="shared" si="376"/>
        <v>10560.164007216221</v>
      </c>
      <c r="BD372" s="27">
        <f t="shared" si="377"/>
        <v>218439.83599278377</v>
      </c>
      <c r="BE372" s="27">
        <f t="shared" si="378"/>
        <v>935875.13625220628</v>
      </c>
      <c r="BF372" s="27">
        <f t="shared" si="379"/>
        <v>0</v>
      </c>
      <c r="BG372" s="27">
        <f t="shared" si="380"/>
        <v>155.41669128010258</v>
      </c>
      <c r="BH372" s="27">
        <f t="shared" si="381"/>
        <v>466.25007384030783</v>
      </c>
      <c r="BI372" s="27">
        <f t="shared" si="382"/>
        <v>279.75004430418471</v>
      </c>
      <c r="BJ372" s="27">
        <f t="shared" si="383"/>
        <v>124.33335302408207</v>
      </c>
      <c r="BK372" s="7">
        <f t="shared" si="384"/>
        <v>2.050622658399559</v>
      </c>
      <c r="BL372" s="27">
        <f t="shared" si="395"/>
        <v>1025.7501624486772</v>
      </c>
      <c r="BM372" s="7">
        <f t="shared" si="385"/>
        <v>4.1329052413075225</v>
      </c>
      <c r="BN372" s="27">
        <f t="shared" si="386"/>
        <v>6612.6483860920362</v>
      </c>
      <c r="BO372" s="27">
        <f t="shared" si="387"/>
        <v>6282.0159667874341</v>
      </c>
      <c r="BP372" s="7">
        <f t="shared" si="388"/>
        <v>4.1329052413075225</v>
      </c>
      <c r="BQ372" s="27">
        <f t="shared" si="389"/>
        <v>946435.30025942263</v>
      </c>
      <c r="BR372" s="27">
        <f t="shared" si="390"/>
        <v>4279.369086010659</v>
      </c>
      <c r="BS372" s="27">
        <f t="shared" si="391"/>
        <v>561833.94101173128</v>
      </c>
      <c r="BT372" s="7">
        <f>-SUM(BR$24:BR372)/BR$23</f>
        <v>46.127224177649111</v>
      </c>
      <c r="BU372" s="27">
        <f t="shared" si="347"/>
        <v>0</v>
      </c>
      <c r="BV372" s="27">
        <f t="shared" si="392"/>
        <v>185492.77445109957</v>
      </c>
      <c r="BW372" s="7">
        <f>-SUM(BU$24:BU372)/BU$23</f>
        <v>15.899018028200768</v>
      </c>
      <c r="BX372" s="14"/>
      <c r="BY372" s="3"/>
      <c r="BZ372" s="3"/>
      <c r="CA372" s="3"/>
      <c r="CB372" s="3"/>
      <c r="CC372" s="3"/>
      <c r="CD372" s="3"/>
      <c r="CE372" s="3"/>
      <c r="CF372" s="3"/>
      <c r="CG372" s="3"/>
      <c r="CH372" s="3"/>
      <c r="CI372" s="3"/>
      <c r="CJ372" s="3"/>
      <c r="CK372" s="3"/>
      <c r="CL372" s="3"/>
      <c r="CM372" s="3"/>
      <c r="CN372" s="3"/>
      <c r="CO372" s="3"/>
    </row>
    <row r="373" spans="1:93" x14ac:dyDescent="0.25">
      <c r="A373" s="23">
        <v>350</v>
      </c>
      <c r="B373" s="27">
        <f t="shared" si="333"/>
        <v>976.89671832809768</v>
      </c>
      <c r="C373" s="27">
        <f t="shared" si="334"/>
        <v>30.800478354381156</v>
      </c>
      <c r="D373" s="27">
        <f t="shared" si="335"/>
        <v>946.09623997371659</v>
      </c>
      <c r="E373" s="27">
        <f t="shared" si="348"/>
        <v>9614.0677672425045</v>
      </c>
      <c r="F373" s="27">
        <f t="shared" si="349"/>
        <v>219385.93223275748</v>
      </c>
      <c r="G373" s="27">
        <f t="shared" si="330"/>
        <v>940677.1270586513</v>
      </c>
      <c r="H373" s="27">
        <f t="shared" si="350"/>
        <v>0</v>
      </c>
      <c r="I373" s="27">
        <f t="shared" si="336"/>
        <v>155.73682421774032</v>
      </c>
      <c r="J373" s="27">
        <f t="shared" si="337"/>
        <v>467.21047265322096</v>
      </c>
      <c r="K373" s="27">
        <f t="shared" si="338"/>
        <v>280.32628359193257</v>
      </c>
      <c r="L373" s="27">
        <f t="shared" si="339"/>
        <v>124.58945937419224</v>
      </c>
      <c r="M373" s="7">
        <f t="shared" si="340"/>
        <v>2.054846605327092</v>
      </c>
      <c r="N373" s="27">
        <f t="shared" si="393"/>
        <v>1027.863039837086</v>
      </c>
      <c r="O373" s="7">
        <f t="shared" si="341"/>
        <v>4.1497432088466981</v>
      </c>
      <c r="P373" s="27">
        <f t="shared" si="342"/>
        <v>6639.5891341547167</v>
      </c>
      <c r="Q373" s="27">
        <f t="shared" si="343"/>
        <v>6307.6096774469806</v>
      </c>
      <c r="R373" s="7">
        <f t="shared" si="344"/>
        <v>4.1497432088466981</v>
      </c>
      <c r="S373" s="27">
        <f t="shared" si="331"/>
        <v>950291.19482589385</v>
      </c>
      <c r="T373" s="27">
        <f t="shared" si="345"/>
        <v>4302.8499192817972</v>
      </c>
      <c r="U373" s="27">
        <f t="shared" si="351"/>
        <v>566136.79093101306</v>
      </c>
      <c r="V373" s="7">
        <f>-SUM(T$24:T373)/T$23</f>
        <v>46.472834612932786</v>
      </c>
      <c r="W373" s="27">
        <f t="shared" si="332"/>
        <v>0</v>
      </c>
      <c r="X373" s="27">
        <f t="shared" si="352"/>
        <v>185492.77445109957</v>
      </c>
      <c r="Y373" s="7">
        <f>-SUM(W$24:W373)/W$23</f>
        <v>15.899018028200768</v>
      </c>
      <c r="Z373" s="29"/>
      <c r="AA373" s="27">
        <f t="shared" si="353"/>
        <v>976.89671832809768</v>
      </c>
      <c r="AB373" s="27">
        <f t="shared" si="354"/>
        <v>30.800478354381156</v>
      </c>
      <c r="AC373" s="27">
        <f t="shared" si="355"/>
        <v>946.09623997371659</v>
      </c>
      <c r="AD373" s="27">
        <f t="shared" si="356"/>
        <v>9614.0677672425045</v>
      </c>
      <c r="AE373" s="27">
        <f t="shared" si="357"/>
        <v>219385.93223275748</v>
      </c>
      <c r="AF373" s="27">
        <f t="shared" si="358"/>
        <v>940677.1270586513</v>
      </c>
      <c r="AG373" s="27">
        <f t="shared" si="359"/>
        <v>0</v>
      </c>
      <c r="AH373" s="27">
        <f t="shared" si="360"/>
        <v>155.73682421774032</v>
      </c>
      <c r="AI373" s="27">
        <f t="shared" si="361"/>
        <v>467.21047265322096</v>
      </c>
      <c r="AJ373" s="27">
        <f t="shared" si="362"/>
        <v>280.32628359193257</v>
      </c>
      <c r="AK373" s="27">
        <f t="shared" si="363"/>
        <v>124.58945937419224</v>
      </c>
      <c r="AL373" s="7">
        <f t="shared" si="364"/>
        <v>2.054846605327092</v>
      </c>
      <c r="AM373" s="27">
        <f t="shared" si="394"/>
        <v>1027.863039837086</v>
      </c>
      <c r="AN373" s="7">
        <f t="shared" si="365"/>
        <v>4.1497432088466981</v>
      </c>
      <c r="AO373" s="27">
        <f t="shared" si="366"/>
        <v>6639.5891341547167</v>
      </c>
      <c r="AP373" s="27">
        <f t="shared" si="367"/>
        <v>6307.6096774469806</v>
      </c>
      <c r="AQ373" s="7">
        <f t="shared" si="368"/>
        <v>4.1497432088466981</v>
      </c>
      <c r="AR373" s="27">
        <f t="shared" si="369"/>
        <v>950291.19482589385</v>
      </c>
      <c r="AS373" s="27">
        <f t="shared" si="370"/>
        <v>4302.8499192817972</v>
      </c>
      <c r="AT373" s="27">
        <f t="shared" si="371"/>
        <v>566136.79093101306</v>
      </c>
      <c r="AU373" s="7">
        <f>-SUM(AS$24:AS373)/AS$23</f>
        <v>46.472834612932786</v>
      </c>
      <c r="AV373" s="27">
        <f t="shared" si="346"/>
        <v>0</v>
      </c>
      <c r="AW373" s="27">
        <f t="shared" si="372"/>
        <v>185492.77445109957</v>
      </c>
      <c r="AX373" s="7">
        <f>-SUM(AV$24:AV373)/AV$23</f>
        <v>15.899018028200768</v>
      </c>
      <c r="AY373" s="28"/>
      <c r="AZ373" s="27">
        <f t="shared" si="373"/>
        <v>976.89671832809768</v>
      </c>
      <c r="BA373" s="27">
        <f t="shared" si="374"/>
        <v>30.800478354381156</v>
      </c>
      <c r="BB373" s="27">
        <f t="shared" si="375"/>
        <v>946.09623997371659</v>
      </c>
      <c r="BC373" s="27">
        <f t="shared" si="376"/>
        <v>9614.0677672425045</v>
      </c>
      <c r="BD373" s="27">
        <f t="shared" si="377"/>
        <v>219385.93223275748</v>
      </c>
      <c r="BE373" s="27">
        <f t="shared" si="378"/>
        <v>940677.1270586513</v>
      </c>
      <c r="BF373" s="27">
        <f t="shared" si="379"/>
        <v>0</v>
      </c>
      <c r="BG373" s="27">
        <f t="shared" si="380"/>
        <v>155.73682421774032</v>
      </c>
      <c r="BH373" s="27">
        <f t="shared" si="381"/>
        <v>467.21047265322096</v>
      </c>
      <c r="BI373" s="27">
        <f t="shared" si="382"/>
        <v>280.32628359193257</v>
      </c>
      <c r="BJ373" s="27">
        <f t="shared" si="383"/>
        <v>124.58945937419224</v>
      </c>
      <c r="BK373" s="7">
        <f t="shared" si="384"/>
        <v>2.054846605327092</v>
      </c>
      <c r="BL373" s="27">
        <f t="shared" si="395"/>
        <v>1027.863039837086</v>
      </c>
      <c r="BM373" s="7">
        <f t="shared" si="385"/>
        <v>4.1497432088466981</v>
      </c>
      <c r="BN373" s="27">
        <f t="shared" si="386"/>
        <v>6639.5891341547167</v>
      </c>
      <c r="BO373" s="27">
        <f t="shared" si="387"/>
        <v>6307.6096774469806</v>
      </c>
      <c r="BP373" s="7">
        <f t="shared" si="388"/>
        <v>4.1497432088466981</v>
      </c>
      <c r="BQ373" s="27">
        <f t="shared" si="389"/>
        <v>950291.19482589385</v>
      </c>
      <c r="BR373" s="27">
        <f t="shared" si="390"/>
        <v>4302.8499192817972</v>
      </c>
      <c r="BS373" s="27">
        <f t="shared" si="391"/>
        <v>566136.79093101306</v>
      </c>
      <c r="BT373" s="7">
        <f>-SUM(BR$24:BR373)/BR$23</f>
        <v>46.472834612932786</v>
      </c>
      <c r="BU373" s="27">
        <f t="shared" si="347"/>
        <v>0</v>
      </c>
      <c r="BV373" s="27">
        <f t="shared" si="392"/>
        <v>185492.77445109957</v>
      </c>
      <c r="BW373" s="7">
        <f>-SUM(BU$24:BU373)/BU$23</f>
        <v>15.899018028200768</v>
      </c>
      <c r="BX373" s="14"/>
      <c r="BY373" s="3"/>
      <c r="BZ373" s="3"/>
      <c r="CA373" s="3"/>
      <c r="CB373" s="3"/>
      <c r="CC373" s="3"/>
      <c r="CD373" s="3"/>
      <c r="CE373" s="3"/>
      <c r="CF373" s="3"/>
      <c r="CG373" s="3"/>
      <c r="CH373" s="3"/>
      <c r="CI373" s="3"/>
      <c r="CJ373" s="3"/>
      <c r="CK373" s="3"/>
      <c r="CL373" s="3"/>
      <c r="CM373" s="3"/>
      <c r="CN373" s="3"/>
      <c r="CO373" s="3"/>
    </row>
    <row r="374" spans="1:93" x14ac:dyDescent="0.25">
      <c r="A374" s="23">
        <v>351</v>
      </c>
      <c r="B374" s="27">
        <f t="shared" si="333"/>
        <v>976.89671832809768</v>
      </c>
      <c r="C374" s="27">
        <f t="shared" si="334"/>
        <v>28.041030987791153</v>
      </c>
      <c r="D374" s="27">
        <f t="shared" si="335"/>
        <v>948.85568734030664</v>
      </c>
      <c r="E374" s="27">
        <f t="shared" si="348"/>
        <v>8665.2120799021977</v>
      </c>
      <c r="F374" s="27">
        <f t="shared" si="349"/>
        <v>220334.78792009779</v>
      </c>
      <c r="G374" s="27">
        <f t="shared" si="330"/>
        <v>945497.58670422342</v>
      </c>
      <c r="H374" s="27">
        <f t="shared" si="350"/>
        <v>0</v>
      </c>
      <c r="I374" s="27">
        <f t="shared" si="336"/>
        <v>156.05761657681413</v>
      </c>
      <c r="J374" s="27">
        <f t="shared" si="337"/>
        <v>468.17284973044241</v>
      </c>
      <c r="K374" s="27">
        <f t="shared" si="338"/>
        <v>280.90370983826546</v>
      </c>
      <c r="L374" s="27">
        <f t="shared" si="339"/>
        <v>124.8460932614513</v>
      </c>
      <c r="M374" s="7">
        <f t="shared" si="340"/>
        <v>2.0590792528937079</v>
      </c>
      <c r="N374" s="27">
        <f t="shared" si="393"/>
        <v>1029.9802694069731</v>
      </c>
      <c r="O374" s="7">
        <f t="shared" si="341"/>
        <v>4.1666497763498933</v>
      </c>
      <c r="P374" s="27">
        <f t="shared" si="342"/>
        <v>6666.6396421598292</v>
      </c>
      <c r="Q374" s="27">
        <f t="shared" si="343"/>
        <v>6333.307660051837</v>
      </c>
      <c r="R374" s="7">
        <f t="shared" si="344"/>
        <v>4.1666497763498933</v>
      </c>
      <c r="S374" s="27">
        <f t="shared" si="331"/>
        <v>954162.7987841256</v>
      </c>
      <c r="T374" s="27">
        <f t="shared" si="345"/>
        <v>4326.4306723167665</v>
      </c>
      <c r="U374" s="27">
        <f t="shared" si="351"/>
        <v>570463.22160332988</v>
      </c>
      <c r="V374" s="7">
        <f>-SUM(T$24:T374)/T$23</f>
        <v>46.820339084604818</v>
      </c>
      <c r="W374" s="27">
        <f t="shared" si="332"/>
        <v>0</v>
      </c>
      <c r="X374" s="27">
        <f t="shared" si="352"/>
        <v>185492.77445109957</v>
      </c>
      <c r="Y374" s="7">
        <f>-SUM(W$24:W374)/W$23</f>
        <v>15.899018028200768</v>
      </c>
      <c r="Z374" s="29"/>
      <c r="AA374" s="27">
        <f t="shared" si="353"/>
        <v>976.89671832809768</v>
      </c>
      <c r="AB374" s="27">
        <f t="shared" si="354"/>
        <v>28.041030987791153</v>
      </c>
      <c r="AC374" s="27">
        <f t="shared" si="355"/>
        <v>948.85568734030664</v>
      </c>
      <c r="AD374" s="27">
        <f t="shared" si="356"/>
        <v>8665.2120799021977</v>
      </c>
      <c r="AE374" s="27">
        <f t="shared" si="357"/>
        <v>220334.78792009779</v>
      </c>
      <c r="AF374" s="27">
        <f t="shared" si="358"/>
        <v>945497.58670422342</v>
      </c>
      <c r="AG374" s="27">
        <f t="shared" si="359"/>
        <v>0</v>
      </c>
      <c r="AH374" s="27">
        <f t="shared" si="360"/>
        <v>156.05761657681413</v>
      </c>
      <c r="AI374" s="27">
        <f t="shared" si="361"/>
        <v>468.17284973044241</v>
      </c>
      <c r="AJ374" s="27">
        <f t="shared" si="362"/>
        <v>280.90370983826546</v>
      </c>
      <c r="AK374" s="27">
        <f t="shared" si="363"/>
        <v>124.8460932614513</v>
      </c>
      <c r="AL374" s="7">
        <f t="shared" si="364"/>
        <v>2.0590792528937079</v>
      </c>
      <c r="AM374" s="27">
        <f t="shared" si="394"/>
        <v>1029.9802694069731</v>
      </c>
      <c r="AN374" s="7">
        <f t="shared" si="365"/>
        <v>4.1666497763498933</v>
      </c>
      <c r="AO374" s="27">
        <f t="shared" si="366"/>
        <v>6666.6396421598292</v>
      </c>
      <c r="AP374" s="27">
        <f t="shared" si="367"/>
        <v>6333.307660051837</v>
      </c>
      <c r="AQ374" s="7">
        <f t="shared" si="368"/>
        <v>4.1666497763498933</v>
      </c>
      <c r="AR374" s="27">
        <f t="shared" si="369"/>
        <v>954162.7987841256</v>
      </c>
      <c r="AS374" s="27">
        <f t="shared" si="370"/>
        <v>4326.4306723167665</v>
      </c>
      <c r="AT374" s="27">
        <f t="shared" si="371"/>
        <v>570463.22160332988</v>
      </c>
      <c r="AU374" s="7">
        <f>-SUM(AS$24:AS374)/AS$23</f>
        <v>46.820339084604818</v>
      </c>
      <c r="AV374" s="27">
        <f t="shared" si="346"/>
        <v>0</v>
      </c>
      <c r="AW374" s="27">
        <f t="shared" si="372"/>
        <v>185492.77445109957</v>
      </c>
      <c r="AX374" s="7">
        <f>-SUM(AV$24:AV374)/AV$23</f>
        <v>15.899018028200768</v>
      </c>
      <c r="AY374" s="28"/>
      <c r="AZ374" s="27">
        <f t="shared" si="373"/>
        <v>976.89671832809768</v>
      </c>
      <c r="BA374" s="27">
        <f t="shared" si="374"/>
        <v>28.041030987791153</v>
      </c>
      <c r="BB374" s="27">
        <f t="shared" si="375"/>
        <v>948.85568734030664</v>
      </c>
      <c r="BC374" s="27">
        <f t="shared" si="376"/>
        <v>8665.2120799021977</v>
      </c>
      <c r="BD374" s="27">
        <f t="shared" si="377"/>
        <v>220334.78792009779</v>
      </c>
      <c r="BE374" s="27">
        <f t="shared" si="378"/>
        <v>945497.58670422342</v>
      </c>
      <c r="BF374" s="27">
        <f t="shared" si="379"/>
        <v>0</v>
      </c>
      <c r="BG374" s="27">
        <f t="shared" si="380"/>
        <v>156.05761657681413</v>
      </c>
      <c r="BH374" s="27">
        <f t="shared" si="381"/>
        <v>468.17284973044241</v>
      </c>
      <c r="BI374" s="27">
        <f t="shared" si="382"/>
        <v>280.90370983826546</v>
      </c>
      <c r="BJ374" s="27">
        <f t="shared" si="383"/>
        <v>124.8460932614513</v>
      </c>
      <c r="BK374" s="7">
        <f t="shared" si="384"/>
        <v>2.0590792528937079</v>
      </c>
      <c r="BL374" s="27">
        <f t="shared" si="395"/>
        <v>1029.9802694069731</v>
      </c>
      <c r="BM374" s="7">
        <f t="shared" si="385"/>
        <v>4.1666497763498933</v>
      </c>
      <c r="BN374" s="27">
        <f t="shared" si="386"/>
        <v>6666.6396421598292</v>
      </c>
      <c r="BO374" s="27">
        <f t="shared" si="387"/>
        <v>6333.307660051837</v>
      </c>
      <c r="BP374" s="7">
        <f t="shared" si="388"/>
        <v>4.1666497763498933</v>
      </c>
      <c r="BQ374" s="27">
        <f t="shared" si="389"/>
        <v>954162.7987841256</v>
      </c>
      <c r="BR374" s="27">
        <f t="shared" si="390"/>
        <v>4326.4306723167665</v>
      </c>
      <c r="BS374" s="27">
        <f t="shared" si="391"/>
        <v>570463.22160332988</v>
      </c>
      <c r="BT374" s="7">
        <f>-SUM(BR$24:BR374)/BR$23</f>
        <v>46.820339084604818</v>
      </c>
      <c r="BU374" s="27">
        <f t="shared" si="347"/>
        <v>0</v>
      </c>
      <c r="BV374" s="27">
        <f t="shared" si="392"/>
        <v>185492.77445109957</v>
      </c>
      <c r="BW374" s="7">
        <f>-SUM(BU$24:BU374)/BU$23</f>
        <v>15.899018028200768</v>
      </c>
      <c r="BX374" s="14"/>
      <c r="BY374" s="3"/>
      <c r="BZ374" s="3"/>
      <c r="CA374" s="3"/>
      <c r="CB374" s="3"/>
      <c r="CC374" s="3"/>
      <c r="CD374" s="3"/>
      <c r="CE374" s="3"/>
      <c r="CF374" s="3"/>
      <c r="CG374" s="3"/>
      <c r="CH374" s="3"/>
      <c r="CI374" s="3"/>
      <c r="CJ374" s="3"/>
      <c r="CK374" s="3"/>
      <c r="CL374" s="3"/>
      <c r="CM374" s="3"/>
      <c r="CN374" s="3"/>
      <c r="CO374" s="3"/>
    </row>
    <row r="375" spans="1:93" x14ac:dyDescent="0.25">
      <c r="A375" s="23">
        <v>352</v>
      </c>
      <c r="B375" s="27">
        <f t="shared" si="333"/>
        <v>976.89671832809768</v>
      </c>
      <c r="C375" s="27">
        <f t="shared" si="334"/>
        <v>25.273535233048587</v>
      </c>
      <c r="D375" s="27">
        <f t="shared" si="335"/>
        <v>951.62318309504906</v>
      </c>
      <c r="E375" s="27">
        <f t="shared" si="348"/>
        <v>7713.5888968071486</v>
      </c>
      <c r="F375" s="27">
        <f t="shared" si="349"/>
        <v>221286.41110319283</v>
      </c>
      <c r="G375" s="27">
        <f t="shared" si="330"/>
        <v>950336.58723931736</v>
      </c>
      <c r="H375" s="27">
        <f t="shared" si="350"/>
        <v>0</v>
      </c>
      <c r="I375" s="27">
        <f t="shared" si="336"/>
        <v>156.37906971562427</v>
      </c>
      <c r="J375" s="27">
        <f t="shared" si="337"/>
        <v>469.13720914687286</v>
      </c>
      <c r="K375" s="27">
        <f t="shared" si="338"/>
        <v>281.48232548812371</v>
      </c>
      <c r="L375" s="27">
        <f t="shared" si="339"/>
        <v>125.10325577249942</v>
      </c>
      <c r="M375" s="7">
        <f t="shared" si="340"/>
        <v>2.0633206190212992</v>
      </c>
      <c r="N375" s="27">
        <f t="shared" si="393"/>
        <v>1032.1018601231201</v>
      </c>
      <c r="O375" s="7">
        <f t="shared" si="341"/>
        <v>4.1836252233018536</v>
      </c>
      <c r="P375" s="27">
        <f t="shared" si="342"/>
        <v>6693.8003572829657</v>
      </c>
      <c r="Q375" s="27">
        <f t="shared" si="343"/>
        <v>6359.1103394188167</v>
      </c>
      <c r="R375" s="7">
        <f t="shared" si="344"/>
        <v>4.1836252233018536</v>
      </c>
      <c r="S375" s="27">
        <f t="shared" si="331"/>
        <v>958050.17613612453</v>
      </c>
      <c r="T375" s="27">
        <f t="shared" si="345"/>
        <v>4350.1117609675994</v>
      </c>
      <c r="U375" s="27">
        <f t="shared" si="351"/>
        <v>574813.33336429752</v>
      </c>
      <c r="V375" s="7">
        <f>-SUM(T$24:T375)/T$23</f>
        <v>47.169745651750816</v>
      </c>
      <c r="W375" s="27">
        <f t="shared" si="332"/>
        <v>0</v>
      </c>
      <c r="X375" s="27">
        <f t="shared" si="352"/>
        <v>185492.77445109957</v>
      </c>
      <c r="Y375" s="7">
        <f>-SUM(W$24:W375)/W$23</f>
        <v>15.899018028200768</v>
      </c>
      <c r="Z375" s="29"/>
      <c r="AA375" s="27">
        <f t="shared" si="353"/>
        <v>976.89671832809768</v>
      </c>
      <c r="AB375" s="27">
        <f t="shared" si="354"/>
        <v>25.273535233048587</v>
      </c>
      <c r="AC375" s="27">
        <f t="shared" si="355"/>
        <v>951.62318309504906</v>
      </c>
      <c r="AD375" s="27">
        <f t="shared" si="356"/>
        <v>7713.5888968071486</v>
      </c>
      <c r="AE375" s="27">
        <f t="shared" si="357"/>
        <v>221286.41110319283</v>
      </c>
      <c r="AF375" s="27">
        <f t="shared" si="358"/>
        <v>950336.58723931736</v>
      </c>
      <c r="AG375" s="27">
        <f t="shared" si="359"/>
        <v>0</v>
      </c>
      <c r="AH375" s="27">
        <f t="shared" si="360"/>
        <v>156.37906971562427</v>
      </c>
      <c r="AI375" s="27">
        <f t="shared" si="361"/>
        <v>469.13720914687286</v>
      </c>
      <c r="AJ375" s="27">
        <f t="shared" si="362"/>
        <v>281.48232548812371</v>
      </c>
      <c r="AK375" s="27">
        <f t="shared" si="363"/>
        <v>125.10325577249942</v>
      </c>
      <c r="AL375" s="7">
        <f t="shared" si="364"/>
        <v>2.0633206190212992</v>
      </c>
      <c r="AM375" s="27">
        <f t="shared" si="394"/>
        <v>1032.1018601231201</v>
      </c>
      <c r="AN375" s="7">
        <f t="shared" si="365"/>
        <v>4.1836252233018536</v>
      </c>
      <c r="AO375" s="27">
        <f t="shared" si="366"/>
        <v>6693.8003572829657</v>
      </c>
      <c r="AP375" s="27">
        <f t="shared" si="367"/>
        <v>6359.1103394188167</v>
      </c>
      <c r="AQ375" s="7">
        <f t="shared" si="368"/>
        <v>4.1836252233018536</v>
      </c>
      <c r="AR375" s="27">
        <f t="shared" si="369"/>
        <v>958050.17613612453</v>
      </c>
      <c r="AS375" s="27">
        <f t="shared" si="370"/>
        <v>4350.1117609675994</v>
      </c>
      <c r="AT375" s="27">
        <f t="shared" si="371"/>
        <v>574813.33336429752</v>
      </c>
      <c r="AU375" s="7">
        <f>-SUM(AS$24:AS375)/AS$23</f>
        <v>47.169745651750816</v>
      </c>
      <c r="AV375" s="27">
        <f t="shared" si="346"/>
        <v>0</v>
      </c>
      <c r="AW375" s="27">
        <f t="shared" si="372"/>
        <v>185492.77445109957</v>
      </c>
      <c r="AX375" s="7">
        <f>-SUM(AV$24:AV375)/AV$23</f>
        <v>15.899018028200768</v>
      </c>
      <c r="AY375" s="28"/>
      <c r="AZ375" s="27">
        <f t="shared" si="373"/>
        <v>976.89671832809768</v>
      </c>
      <c r="BA375" s="27">
        <f t="shared" si="374"/>
        <v>25.273535233048587</v>
      </c>
      <c r="BB375" s="27">
        <f t="shared" si="375"/>
        <v>951.62318309504906</v>
      </c>
      <c r="BC375" s="27">
        <f t="shared" si="376"/>
        <v>7713.5888968071486</v>
      </c>
      <c r="BD375" s="27">
        <f t="shared" si="377"/>
        <v>221286.41110319283</v>
      </c>
      <c r="BE375" s="27">
        <f t="shared" si="378"/>
        <v>950336.58723931736</v>
      </c>
      <c r="BF375" s="27">
        <f t="shared" si="379"/>
        <v>0</v>
      </c>
      <c r="BG375" s="27">
        <f t="shared" si="380"/>
        <v>156.37906971562427</v>
      </c>
      <c r="BH375" s="27">
        <f t="shared" si="381"/>
        <v>469.13720914687286</v>
      </c>
      <c r="BI375" s="27">
        <f t="shared" si="382"/>
        <v>281.48232548812371</v>
      </c>
      <c r="BJ375" s="27">
        <f t="shared" si="383"/>
        <v>125.10325577249942</v>
      </c>
      <c r="BK375" s="7">
        <f t="shared" si="384"/>
        <v>2.0633206190212992</v>
      </c>
      <c r="BL375" s="27">
        <f t="shared" si="395"/>
        <v>1032.1018601231201</v>
      </c>
      <c r="BM375" s="7">
        <f t="shared" si="385"/>
        <v>4.1836252233018536</v>
      </c>
      <c r="BN375" s="27">
        <f t="shared" si="386"/>
        <v>6693.8003572829657</v>
      </c>
      <c r="BO375" s="27">
        <f t="shared" si="387"/>
        <v>6359.1103394188167</v>
      </c>
      <c r="BP375" s="7">
        <f t="shared" si="388"/>
        <v>4.1836252233018536</v>
      </c>
      <c r="BQ375" s="27">
        <f t="shared" si="389"/>
        <v>958050.17613612453</v>
      </c>
      <c r="BR375" s="27">
        <f t="shared" si="390"/>
        <v>4350.1117609675994</v>
      </c>
      <c r="BS375" s="27">
        <f t="shared" si="391"/>
        <v>574813.33336429752</v>
      </c>
      <c r="BT375" s="7">
        <f>-SUM(BR$24:BR375)/BR$23</f>
        <v>47.169745651750816</v>
      </c>
      <c r="BU375" s="27">
        <f t="shared" si="347"/>
        <v>0</v>
      </c>
      <c r="BV375" s="27">
        <f t="shared" si="392"/>
        <v>185492.77445109957</v>
      </c>
      <c r="BW375" s="7">
        <f>-SUM(BU$24:BU375)/BU$23</f>
        <v>15.899018028200768</v>
      </c>
      <c r="BX375" s="14"/>
      <c r="BY375" s="3"/>
      <c r="BZ375" s="3"/>
      <c r="CA375" s="3"/>
      <c r="CB375" s="3"/>
      <c r="CC375" s="3"/>
      <c r="CD375" s="3"/>
      <c r="CE375" s="3"/>
      <c r="CF375" s="3"/>
      <c r="CG375" s="3"/>
      <c r="CH375" s="3"/>
      <c r="CI375" s="3"/>
      <c r="CJ375" s="3"/>
      <c r="CK375" s="3"/>
      <c r="CL375" s="3"/>
      <c r="CM375" s="3"/>
      <c r="CN375" s="3"/>
      <c r="CO375" s="3"/>
    </row>
    <row r="376" spans="1:93" x14ac:dyDescent="0.25">
      <c r="A376" s="23">
        <v>353</v>
      </c>
      <c r="B376" s="27">
        <f t="shared" si="333"/>
        <v>976.89671832809768</v>
      </c>
      <c r="C376" s="27">
        <f t="shared" si="334"/>
        <v>22.497967615688026</v>
      </c>
      <c r="D376" s="27">
        <f t="shared" si="335"/>
        <v>954.39875071240965</v>
      </c>
      <c r="E376" s="27">
        <f t="shared" si="348"/>
        <v>6759.1901460947392</v>
      </c>
      <c r="F376" s="27">
        <f t="shared" si="349"/>
        <v>222240.80985390523</v>
      </c>
      <c r="G376" s="27">
        <f t="shared" si="330"/>
        <v>955194.20099855447</v>
      </c>
      <c r="H376" s="27">
        <f t="shared" si="350"/>
        <v>0</v>
      </c>
      <c r="I376" s="27">
        <f t="shared" si="336"/>
        <v>156.70118499526879</v>
      </c>
      <c r="J376" s="27">
        <f t="shared" si="337"/>
        <v>470.1035549858064</v>
      </c>
      <c r="K376" s="27">
        <f t="shared" si="338"/>
        <v>282.06213299148385</v>
      </c>
      <c r="L376" s="27">
        <f t="shared" si="339"/>
        <v>125.36094799621503</v>
      </c>
      <c r="M376" s="7">
        <f t="shared" si="340"/>
        <v>2.0675707216686736</v>
      </c>
      <c r="N376" s="27">
        <f t="shared" si="393"/>
        <v>1034.227820968774</v>
      </c>
      <c r="O376" s="7">
        <f t="shared" si="341"/>
        <v>4.2006698303259791</v>
      </c>
      <c r="P376" s="27">
        <f t="shared" si="342"/>
        <v>6721.0717285215669</v>
      </c>
      <c r="Q376" s="27">
        <f t="shared" si="343"/>
        <v>6385.0181420954887</v>
      </c>
      <c r="R376" s="7">
        <f t="shared" si="344"/>
        <v>4.2006698303259791</v>
      </c>
      <c r="S376" s="27">
        <f t="shared" si="331"/>
        <v>961953.39114464924</v>
      </c>
      <c r="T376" s="27">
        <f t="shared" si="345"/>
        <v>4373.8936027986174</v>
      </c>
      <c r="U376" s="27">
        <f t="shared" si="351"/>
        <v>579187.2269670961</v>
      </c>
      <c r="V376" s="7">
        <f>-SUM(T$24:T376)/T$23</f>
        <v>47.521062406995682</v>
      </c>
      <c r="W376" s="27">
        <f t="shared" si="332"/>
        <v>0</v>
      </c>
      <c r="X376" s="27">
        <f t="shared" si="352"/>
        <v>185492.77445109957</v>
      </c>
      <c r="Y376" s="7">
        <f>-SUM(W$24:W376)/W$23</f>
        <v>15.899018028200768</v>
      </c>
      <c r="Z376" s="29"/>
      <c r="AA376" s="27">
        <f t="shared" si="353"/>
        <v>976.89671832809768</v>
      </c>
      <c r="AB376" s="27">
        <f t="shared" si="354"/>
        <v>22.497967615688026</v>
      </c>
      <c r="AC376" s="27">
        <f t="shared" si="355"/>
        <v>954.39875071240965</v>
      </c>
      <c r="AD376" s="27">
        <f t="shared" si="356"/>
        <v>6759.1901460947392</v>
      </c>
      <c r="AE376" s="27">
        <f t="shared" si="357"/>
        <v>222240.80985390523</v>
      </c>
      <c r="AF376" s="27">
        <f t="shared" si="358"/>
        <v>955194.20099855447</v>
      </c>
      <c r="AG376" s="27">
        <f t="shared" si="359"/>
        <v>0</v>
      </c>
      <c r="AH376" s="27">
        <f t="shared" si="360"/>
        <v>156.70118499526879</v>
      </c>
      <c r="AI376" s="27">
        <f t="shared" si="361"/>
        <v>470.1035549858064</v>
      </c>
      <c r="AJ376" s="27">
        <f t="shared" si="362"/>
        <v>282.06213299148385</v>
      </c>
      <c r="AK376" s="27">
        <f t="shared" si="363"/>
        <v>125.36094799621503</v>
      </c>
      <c r="AL376" s="7">
        <f t="shared" si="364"/>
        <v>2.0675707216686736</v>
      </c>
      <c r="AM376" s="27">
        <f t="shared" si="394"/>
        <v>1034.227820968774</v>
      </c>
      <c r="AN376" s="7">
        <f t="shared" si="365"/>
        <v>4.2006698303259791</v>
      </c>
      <c r="AO376" s="27">
        <f t="shared" si="366"/>
        <v>6721.0717285215669</v>
      </c>
      <c r="AP376" s="27">
        <f t="shared" si="367"/>
        <v>6385.0181420954887</v>
      </c>
      <c r="AQ376" s="7">
        <f t="shared" si="368"/>
        <v>4.2006698303259791</v>
      </c>
      <c r="AR376" s="27">
        <f t="shared" si="369"/>
        <v>961953.39114464924</v>
      </c>
      <c r="AS376" s="27">
        <f t="shared" si="370"/>
        <v>4373.8936027986174</v>
      </c>
      <c r="AT376" s="27">
        <f t="shared" si="371"/>
        <v>579187.2269670961</v>
      </c>
      <c r="AU376" s="7">
        <f>-SUM(AS$24:AS376)/AS$23</f>
        <v>47.521062406995682</v>
      </c>
      <c r="AV376" s="27">
        <f t="shared" si="346"/>
        <v>0</v>
      </c>
      <c r="AW376" s="27">
        <f t="shared" si="372"/>
        <v>185492.77445109957</v>
      </c>
      <c r="AX376" s="7">
        <f>-SUM(AV$24:AV376)/AV$23</f>
        <v>15.899018028200768</v>
      </c>
      <c r="AY376" s="28"/>
      <c r="AZ376" s="27">
        <f t="shared" si="373"/>
        <v>976.89671832809768</v>
      </c>
      <c r="BA376" s="27">
        <f t="shared" si="374"/>
        <v>22.497967615688026</v>
      </c>
      <c r="BB376" s="27">
        <f t="shared" si="375"/>
        <v>954.39875071240965</v>
      </c>
      <c r="BC376" s="27">
        <f t="shared" si="376"/>
        <v>6759.1901460947392</v>
      </c>
      <c r="BD376" s="27">
        <f t="shared" si="377"/>
        <v>222240.80985390523</v>
      </c>
      <c r="BE376" s="27">
        <f t="shared" si="378"/>
        <v>955194.20099855447</v>
      </c>
      <c r="BF376" s="27">
        <f t="shared" si="379"/>
        <v>0</v>
      </c>
      <c r="BG376" s="27">
        <f t="shared" si="380"/>
        <v>156.70118499526879</v>
      </c>
      <c r="BH376" s="27">
        <f t="shared" si="381"/>
        <v>470.1035549858064</v>
      </c>
      <c r="BI376" s="27">
        <f t="shared" si="382"/>
        <v>282.06213299148385</v>
      </c>
      <c r="BJ376" s="27">
        <f t="shared" si="383"/>
        <v>125.36094799621503</v>
      </c>
      <c r="BK376" s="7">
        <f t="shared" si="384"/>
        <v>2.0675707216686736</v>
      </c>
      <c r="BL376" s="27">
        <f t="shared" si="395"/>
        <v>1034.227820968774</v>
      </c>
      <c r="BM376" s="7">
        <f t="shared" si="385"/>
        <v>4.2006698303259791</v>
      </c>
      <c r="BN376" s="27">
        <f t="shared" si="386"/>
        <v>6721.0717285215669</v>
      </c>
      <c r="BO376" s="27">
        <f t="shared" si="387"/>
        <v>6385.0181420954887</v>
      </c>
      <c r="BP376" s="7">
        <f t="shared" si="388"/>
        <v>4.2006698303259791</v>
      </c>
      <c r="BQ376" s="27">
        <f t="shared" si="389"/>
        <v>961953.39114464924</v>
      </c>
      <c r="BR376" s="27">
        <f t="shared" si="390"/>
        <v>4373.8936027986174</v>
      </c>
      <c r="BS376" s="27">
        <f t="shared" si="391"/>
        <v>579187.2269670961</v>
      </c>
      <c r="BT376" s="7">
        <f>-SUM(BR$24:BR376)/BR$23</f>
        <v>47.521062406995682</v>
      </c>
      <c r="BU376" s="27">
        <f t="shared" si="347"/>
        <v>0</v>
      </c>
      <c r="BV376" s="27">
        <f t="shared" si="392"/>
        <v>185492.77445109957</v>
      </c>
      <c r="BW376" s="7">
        <f>-SUM(BU$24:BU376)/BU$23</f>
        <v>15.899018028200768</v>
      </c>
      <c r="BX376" s="14"/>
      <c r="BY376" s="3"/>
      <c r="BZ376" s="3"/>
      <c r="CA376" s="3"/>
      <c r="CB376" s="3"/>
      <c r="CC376" s="3"/>
      <c r="CD376" s="3"/>
      <c r="CE376" s="3"/>
      <c r="CF376" s="3"/>
      <c r="CG376" s="3"/>
      <c r="CH376" s="3"/>
      <c r="CI376" s="3"/>
      <c r="CJ376" s="3"/>
      <c r="CK376" s="3"/>
      <c r="CL376" s="3"/>
      <c r="CM376" s="3"/>
      <c r="CN376" s="3"/>
      <c r="CO376" s="3"/>
    </row>
    <row r="377" spans="1:93" x14ac:dyDescent="0.25">
      <c r="A377" s="23">
        <v>354</v>
      </c>
      <c r="B377" s="27">
        <f t="shared" si="333"/>
        <v>976.89671832809768</v>
      </c>
      <c r="C377" s="27">
        <f t="shared" si="334"/>
        <v>19.714304592776834</v>
      </c>
      <c r="D377" s="27">
        <f t="shared" si="335"/>
        <v>957.18241373532101</v>
      </c>
      <c r="E377" s="27">
        <f t="shared" si="348"/>
        <v>5802.0077323594178</v>
      </c>
      <c r="F377" s="27">
        <f t="shared" si="349"/>
        <v>223197.99226764054</v>
      </c>
      <c r="G377" s="27">
        <f t="shared" si="330"/>
        <v>960070.50060191331</v>
      </c>
      <c r="H377" s="27">
        <f t="shared" si="350"/>
        <v>0</v>
      </c>
      <c r="I377" s="27">
        <f t="shared" si="336"/>
        <v>157.02396377964936</v>
      </c>
      <c r="J377" s="27">
        <f t="shared" si="337"/>
        <v>471.07189133894815</v>
      </c>
      <c r="K377" s="27">
        <f t="shared" si="338"/>
        <v>282.64313480336892</v>
      </c>
      <c r="L377" s="27">
        <f t="shared" si="339"/>
        <v>125.6191710237195</v>
      </c>
      <c r="M377" s="7">
        <f t="shared" si="340"/>
        <v>2.0718295788316317</v>
      </c>
      <c r="N377" s="27">
        <f t="shared" si="393"/>
        <v>1036.3581609456858</v>
      </c>
      <c r="O377" s="7">
        <f t="shared" si="341"/>
        <v>4.2177838791889641</v>
      </c>
      <c r="P377" s="27">
        <f t="shared" si="342"/>
        <v>6748.4542067023431</v>
      </c>
      <c r="Q377" s="27">
        <f t="shared" si="343"/>
        <v>6411.0314963672254</v>
      </c>
      <c r="R377" s="7">
        <f t="shared" si="344"/>
        <v>4.2177838791889641</v>
      </c>
      <c r="S377" s="27">
        <f t="shared" si="331"/>
        <v>965872.50833427277</v>
      </c>
      <c r="T377" s="27">
        <f t="shared" si="345"/>
        <v>4397.7766170934419</v>
      </c>
      <c r="U377" s="27">
        <f t="shared" si="351"/>
        <v>583585.00358418957</v>
      </c>
      <c r="V377" s="7">
        <f>-SUM(T$24:T377)/T$23</f>
        <v>47.874297476641743</v>
      </c>
      <c r="W377" s="27">
        <f t="shared" si="332"/>
        <v>0</v>
      </c>
      <c r="X377" s="27">
        <f t="shared" si="352"/>
        <v>185492.77445109957</v>
      </c>
      <c r="Y377" s="7">
        <f>-SUM(W$24:W377)/W$23</f>
        <v>15.899018028200768</v>
      </c>
      <c r="Z377" s="29"/>
      <c r="AA377" s="27">
        <f t="shared" si="353"/>
        <v>976.89671832809768</v>
      </c>
      <c r="AB377" s="27">
        <f t="shared" si="354"/>
        <v>19.714304592776834</v>
      </c>
      <c r="AC377" s="27">
        <f t="shared" si="355"/>
        <v>957.18241373532101</v>
      </c>
      <c r="AD377" s="27">
        <f t="shared" si="356"/>
        <v>5802.0077323594178</v>
      </c>
      <c r="AE377" s="27">
        <f t="shared" si="357"/>
        <v>223197.99226764054</v>
      </c>
      <c r="AF377" s="27">
        <f t="shared" si="358"/>
        <v>960070.50060191331</v>
      </c>
      <c r="AG377" s="27">
        <f t="shared" si="359"/>
        <v>0</v>
      </c>
      <c r="AH377" s="27">
        <f t="shared" si="360"/>
        <v>157.02396377964936</v>
      </c>
      <c r="AI377" s="27">
        <f t="shared" si="361"/>
        <v>471.07189133894815</v>
      </c>
      <c r="AJ377" s="27">
        <f t="shared" si="362"/>
        <v>282.64313480336892</v>
      </c>
      <c r="AK377" s="27">
        <f t="shared" si="363"/>
        <v>125.6191710237195</v>
      </c>
      <c r="AL377" s="7">
        <f t="shared" si="364"/>
        <v>2.0718295788316317</v>
      </c>
      <c r="AM377" s="27">
        <f t="shared" si="394"/>
        <v>1036.3581609456858</v>
      </c>
      <c r="AN377" s="7">
        <f t="shared" si="365"/>
        <v>4.2177838791889641</v>
      </c>
      <c r="AO377" s="27">
        <f t="shared" si="366"/>
        <v>6748.4542067023431</v>
      </c>
      <c r="AP377" s="27">
        <f t="shared" si="367"/>
        <v>6411.0314963672254</v>
      </c>
      <c r="AQ377" s="7">
        <f t="shared" si="368"/>
        <v>4.2177838791889641</v>
      </c>
      <c r="AR377" s="27">
        <f t="shared" si="369"/>
        <v>965872.50833427277</v>
      </c>
      <c r="AS377" s="27">
        <f t="shared" si="370"/>
        <v>4397.7766170934419</v>
      </c>
      <c r="AT377" s="27">
        <f t="shared" si="371"/>
        <v>583585.00358418957</v>
      </c>
      <c r="AU377" s="7">
        <f>-SUM(AS$24:AS377)/AS$23</f>
        <v>47.874297476641743</v>
      </c>
      <c r="AV377" s="27">
        <f t="shared" si="346"/>
        <v>0</v>
      </c>
      <c r="AW377" s="27">
        <f t="shared" si="372"/>
        <v>185492.77445109957</v>
      </c>
      <c r="AX377" s="7">
        <f>-SUM(AV$24:AV377)/AV$23</f>
        <v>15.899018028200768</v>
      </c>
      <c r="AY377" s="28"/>
      <c r="AZ377" s="27">
        <f t="shared" si="373"/>
        <v>976.89671832809768</v>
      </c>
      <c r="BA377" s="27">
        <f t="shared" si="374"/>
        <v>19.714304592776834</v>
      </c>
      <c r="BB377" s="27">
        <f t="shared" si="375"/>
        <v>957.18241373532101</v>
      </c>
      <c r="BC377" s="27">
        <f t="shared" si="376"/>
        <v>5802.0077323594178</v>
      </c>
      <c r="BD377" s="27">
        <f t="shared" si="377"/>
        <v>223197.99226764054</v>
      </c>
      <c r="BE377" s="27">
        <f t="shared" si="378"/>
        <v>960070.50060191331</v>
      </c>
      <c r="BF377" s="27">
        <f t="shared" si="379"/>
        <v>0</v>
      </c>
      <c r="BG377" s="27">
        <f t="shared" si="380"/>
        <v>157.02396377964936</v>
      </c>
      <c r="BH377" s="27">
        <f t="shared" si="381"/>
        <v>471.07189133894815</v>
      </c>
      <c r="BI377" s="27">
        <f t="shared" si="382"/>
        <v>282.64313480336892</v>
      </c>
      <c r="BJ377" s="27">
        <f t="shared" si="383"/>
        <v>125.6191710237195</v>
      </c>
      <c r="BK377" s="7">
        <f t="shared" si="384"/>
        <v>2.0718295788316317</v>
      </c>
      <c r="BL377" s="27">
        <f t="shared" si="395"/>
        <v>1036.3581609456858</v>
      </c>
      <c r="BM377" s="7">
        <f t="shared" si="385"/>
        <v>4.2177838791889641</v>
      </c>
      <c r="BN377" s="27">
        <f t="shared" si="386"/>
        <v>6748.4542067023431</v>
      </c>
      <c r="BO377" s="27">
        <f t="shared" si="387"/>
        <v>6411.0314963672254</v>
      </c>
      <c r="BP377" s="7">
        <f t="shared" si="388"/>
        <v>4.2177838791889641</v>
      </c>
      <c r="BQ377" s="27">
        <f t="shared" si="389"/>
        <v>965872.50833427277</v>
      </c>
      <c r="BR377" s="27">
        <f t="shared" si="390"/>
        <v>4397.7766170934419</v>
      </c>
      <c r="BS377" s="27">
        <f t="shared" si="391"/>
        <v>583585.00358418957</v>
      </c>
      <c r="BT377" s="7">
        <f>-SUM(BR$24:BR377)/BR$23</f>
        <v>47.874297476641743</v>
      </c>
      <c r="BU377" s="27">
        <f t="shared" si="347"/>
        <v>0</v>
      </c>
      <c r="BV377" s="27">
        <f t="shared" si="392"/>
        <v>185492.77445109957</v>
      </c>
      <c r="BW377" s="7">
        <f>-SUM(BU$24:BU377)/BU$23</f>
        <v>15.899018028200768</v>
      </c>
      <c r="BX377" s="14"/>
      <c r="BY377" s="3"/>
      <c r="BZ377" s="3"/>
      <c r="CA377" s="3"/>
      <c r="CB377" s="3"/>
      <c r="CC377" s="3"/>
      <c r="CD377" s="3"/>
      <c r="CE377" s="3"/>
      <c r="CF377" s="3"/>
      <c r="CG377" s="3"/>
      <c r="CH377" s="3"/>
      <c r="CI377" s="3"/>
      <c r="CJ377" s="3"/>
      <c r="CK377" s="3"/>
      <c r="CL377" s="3"/>
      <c r="CM377" s="3"/>
      <c r="CN377" s="3"/>
      <c r="CO377" s="3"/>
    </row>
    <row r="378" spans="1:93" x14ac:dyDescent="0.25">
      <c r="A378" s="23">
        <v>355</v>
      </c>
      <c r="B378" s="27">
        <f t="shared" si="333"/>
        <v>976.89671832809768</v>
      </c>
      <c r="C378" s="27">
        <f t="shared" si="334"/>
        <v>16.922522552715481</v>
      </c>
      <c r="D378" s="27">
        <f t="shared" si="335"/>
        <v>959.97419577538233</v>
      </c>
      <c r="E378" s="27">
        <f t="shared" si="348"/>
        <v>4842.0335365840356</v>
      </c>
      <c r="F378" s="27">
        <f t="shared" si="349"/>
        <v>224157.96646341591</v>
      </c>
      <c r="G378" s="27">
        <f t="shared" si="330"/>
        <v>964965.55895586568</v>
      </c>
      <c r="H378" s="27">
        <f t="shared" si="350"/>
        <v>0</v>
      </c>
      <c r="I378" s="27">
        <f t="shared" si="336"/>
        <v>157.34740743547718</v>
      </c>
      <c r="J378" s="27">
        <f t="shared" si="337"/>
        <v>472.0422223064316</v>
      </c>
      <c r="K378" s="27">
        <f t="shared" si="338"/>
        <v>283.22533338385898</v>
      </c>
      <c r="L378" s="27">
        <f t="shared" si="339"/>
        <v>125.87792594838174</v>
      </c>
      <c r="M378" s="7">
        <f t="shared" si="340"/>
        <v>2.0760972085430422</v>
      </c>
      <c r="N378" s="27">
        <f t="shared" si="393"/>
        <v>1038.4928890741494</v>
      </c>
      <c r="O378" s="7">
        <f t="shared" si="341"/>
        <v>4.234967652805457</v>
      </c>
      <c r="P378" s="27">
        <f t="shared" si="342"/>
        <v>6775.9482444887308</v>
      </c>
      <c r="Q378" s="27">
        <f t="shared" si="343"/>
        <v>6437.150832264294</v>
      </c>
      <c r="R378" s="7">
        <f t="shared" si="344"/>
        <v>4.234967652805457</v>
      </c>
      <c r="S378" s="27">
        <f t="shared" si="331"/>
        <v>969807.59249244968</v>
      </c>
      <c r="T378" s="27">
        <f t="shared" si="345"/>
        <v>4421.7612248620471</v>
      </c>
      <c r="U378" s="27">
        <f t="shared" si="351"/>
        <v>588006.76480905164</v>
      </c>
      <c r="V378" s="7">
        <f>-SUM(T$24:T378)/T$23</f>
        <v>48.229459020807369</v>
      </c>
      <c r="W378" s="27">
        <f t="shared" si="332"/>
        <v>0</v>
      </c>
      <c r="X378" s="27">
        <f t="shared" si="352"/>
        <v>185492.77445109957</v>
      </c>
      <c r="Y378" s="7">
        <f>-SUM(W$24:W378)/W$23</f>
        <v>15.899018028200768</v>
      </c>
      <c r="Z378" s="29"/>
      <c r="AA378" s="27">
        <f t="shared" si="353"/>
        <v>976.89671832809768</v>
      </c>
      <c r="AB378" s="27">
        <f t="shared" si="354"/>
        <v>16.922522552715481</v>
      </c>
      <c r="AC378" s="27">
        <f t="shared" si="355"/>
        <v>959.97419577538233</v>
      </c>
      <c r="AD378" s="27">
        <f t="shared" si="356"/>
        <v>4842.0335365840356</v>
      </c>
      <c r="AE378" s="27">
        <f t="shared" si="357"/>
        <v>224157.96646341591</v>
      </c>
      <c r="AF378" s="27">
        <f t="shared" si="358"/>
        <v>964965.55895586568</v>
      </c>
      <c r="AG378" s="27">
        <f t="shared" si="359"/>
        <v>0</v>
      </c>
      <c r="AH378" s="27">
        <f t="shared" si="360"/>
        <v>157.34740743547718</v>
      </c>
      <c r="AI378" s="27">
        <f t="shared" si="361"/>
        <v>472.0422223064316</v>
      </c>
      <c r="AJ378" s="27">
        <f t="shared" si="362"/>
        <v>283.22533338385898</v>
      </c>
      <c r="AK378" s="27">
        <f t="shared" si="363"/>
        <v>125.87792594838174</v>
      </c>
      <c r="AL378" s="7">
        <f t="shared" si="364"/>
        <v>2.0760972085430422</v>
      </c>
      <c r="AM378" s="27">
        <f t="shared" si="394"/>
        <v>1038.4928890741494</v>
      </c>
      <c r="AN378" s="7">
        <f t="shared" si="365"/>
        <v>4.234967652805457</v>
      </c>
      <c r="AO378" s="27">
        <f t="shared" si="366"/>
        <v>6775.9482444887308</v>
      </c>
      <c r="AP378" s="27">
        <f t="shared" si="367"/>
        <v>6437.150832264294</v>
      </c>
      <c r="AQ378" s="7">
        <f t="shared" si="368"/>
        <v>4.234967652805457</v>
      </c>
      <c r="AR378" s="27">
        <f t="shared" si="369"/>
        <v>969807.59249244968</v>
      </c>
      <c r="AS378" s="27">
        <f t="shared" si="370"/>
        <v>4421.7612248620471</v>
      </c>
      <c r="AT378" s="27">
        <f t="shared" si="371"/>
        <v>588006.76480905164</v>
      </c>
      <c r="AU378" s="7">
        <f>-SUM(AS$24:AS378)/AS$23</f>
        <v>48.229459020807369</v>
      </c>
      <c r="AV378" s="27">
        <f t="shared" si="346"/>
        <v>0</v>
      </c>
      <c r="AW378" s="27">
        <f t="shared" si="372"/>
        <v>185492.77445109957</v>
      </c>
      <c r="AX378" s="7">
        <f>-SUM(AV$24:AV378)/AV$23</f>
        <v>15.899018028200768</v>
      </c>
      <c r="AY378" s="28"/>
      <c r="AZ378" s="27">
        <f t="shared" si="373"/>
        <v>976.89671832809768</v>
      </c>
      <c r="BA378" s="27">
        <f t="shared" si="374"/>
        <v>16.922522552715481</v>
      </c>
      <c r="BB378" s="27">
        <f t="shared" si="375"/>
        <v>959.97419577538233</v>
      </c>
      <c r="BC378" s="27">
        <f t="shared" si="376"/>
        <v>4842.0335365840356</v>
      </c>
      <c r="BD378" s="27">
        <f t="shared" si="377"/>
        <v>224157.96646341591</v>
      </c>
      <c r="BE378" s="27">
        <f t="shared" si="378"/>
        <v>964965.55895586568</v>
      </c>
      <c r="BF378" s="27">
        <f t="shared" si="379"/>
        <v>0</v>
      </c>
      <c r="BG378" s="27">
        <f t="shared" si="380"/>
        <v>157.34740743547718</v>
      </c>
      <c r="BH378" s="27">
        <f t="shared" si="381"/>
        <v>472.0422223064316</v>
      </c>
      <c r="BI378" s="27">
        <f t="shared" si="382"/>
        <v>283.22533338385898</v>
      </c>
      <c r="BJ378" s="27">
        <f t="shared" si="383"/>
        <v>125.87792594838174</v>
      </c>
      <c r="BK378" s="7">
        <f t="shared" si="384"/>
        <v>2.0760972085430422</v>
      </c>
      <c r="BL378" s="27">
        <f t="shared" si="395"/>
        <v>1038.4928890741494</v>
      </c>
      <c r="BM378" s="7">
        <f t="shared" si="385"/>
        <v>4.234967652805457</v>
      </c>
      <c r="BN378" s="27">
        <f t="shared" si="386"/>
        <v>6775.9482444887308</v>
      </c>
      <c r="BO378" s="27">
        <f t="shared" si="387"/>
        <v>6437.150832264294</v>
      </c>
      <c r="BP378" s="7">
        <f t="shared" si="388"/>
        <v>4.234967652805457</v>
      </c>
      <c r="BQ378" s="27">
        <f t="shared" si="389"/>
        <v>969807.59249244968</v>
      </c>
      <c r="BR378" s="27">
        <f t="shared" si="390"/>
        <v>4421.7612248620471</v>
      </c>
      <c r="BS378" s="27">
        <f t="shared" si="391"/>
        <v>588006.76480905164</v>
      </c>
      <c r="BT378" s="7">
        <f>-SUM(BR$24:BR378)/BR$23</f>
        <v>48.229459020807369</v>
      </c>
      <c r="BU378" s="27">
        <f t="shared" si="347"/>
        <v>0</v>
      </c>
      <c r="BV378" s="27">
        <f t="shared" si="392"/>
        <v>185492.77445109957</v>
      </c>
      <c r="BW378" s="7">
        <f>-SUM(BU$24:BU378)/BU$23</f>
        <v>15.899018028200768</v>
      </c>
      <c r="BX378" s="14"/>
      <c r="BY378" s="3"/>
      <c r="BZ378" s="3"/>
      <c r="CA378" s="3"/>
      <c r="CB378" s="3"/>
      <c r="CC378" s="3"/>
      <c r="CD378" s="3"/>
      <c r="CE378" s="3"/>
      <c r="CF378" s="3"/>
      <c r="CG378" s="3"/>
      <c r="CH378" s="3"/>
      <c r="CI378" s="3"/>
      <c r="CJ378" s="3"/>
      <c r="CK378" s="3"/>
      <c r="CL378" s="3"/>
      <c r="CM378" s="3"/>
      <c r="CN378" s="3"/>
      <c r="CO378" s="3"/>
    </row>
    <row r="379" spans="1:93" x14ac:dyDescent="0.25">
      <c r="A379" s="23">
        <v>356</v>
      </c>
      <c r="B379" s="27">
        <f t="shared" si="333"/>
        <v>976.89671832809768</v>
      </c>
      <c r="C379" s="27">
        <f t="shared" si="334"/>
        <v>14.122597815037281</v>
      </c>
      <c r="D379" s="27">
        <f t="shared" si="335"/>
        <v>962.77412051306032</v>
      </c>
      <c r="E379" s="27">
        <f t="shared" si="348"/>
        <v>3879.259416070975</v>
      </c>
      <c r="F379" s="27">
        <f t="shared" si="349"/>
        <v>225120.74058392897</v>
      </c>
      <c r="G379" s="27">
        <f t="shared" si="330"/>
        <v>969879.44925451488</v>
      </c>
      <c r="H379" s="27">
        <f t="shared" si="350"/>
        <v>0</v>
      </c>
      <c r="I379" s="27">
        <f t="shared" si="336"/>
        <v>157.67151733227851</v>
      </c>
      <c r="J379" s="27">
        <f t="shared" si="337"/>
        <v>473.01455199683551</v>
      </c>
      <c r="K379" s="27">
        <f t="shared" si="338"/>
        <v>283.80873119810133</v>
      </c>
      <c r="L379" s="27">
        <f t="shared" si="339"/>
        <v>126.1372138658228</v>
      </c>
      <c r="M379" s="7">
        <f t="shared" si="340"/>
        <v>2.0803736288729184</v>
      </c>
      <c r="N379" s="27">
        <f t="shared" si="393"/>
        <v>1040.6320143930382</v>
      </c>
      <c r="O379" s="7">
        <f t="shared" si="341"/>
        <v>4.252221435242733</v>
      </c>
      <c r="P379" s="27">
        <f t="shared" si="342"/>
        <v>6803.5542963883727</v>
      </c>
      <c r="Q379" s="27">
        <f t="shared" si="343"/>
        <v>6463.376581568954</v>
      </c>
      <c r="R379" s="7">
        <f t="shared" si="344"/>
        <v>4.252221435242733</v>
      </c>
      <c r="S379" s="27">
        <f t="shared" si="331"/>
        <v>973758.70867058588</v>
      </c>
      <c r="T379" s="27">
        <f t="shared" si="345"/>
        <v>4445.8478488478186</v>
      </c>
      <c r="U379" s="27">
        <f t="shared" si="351"/>
        <v>592452.6126578995</v>
      </c>
      <c r="V379" s="7">
        <f>-SUM(T$24:T379)/T$23</f>
        <v>48.586555233566237</v>
      </c>
      <c r="W379" s="27">
        <f t="shared" si="332"/>
        <v>0</v>
      </c>
      <c r="X379" s="27">
        <f t="shared" si="352"/>
        <v>185492.77445109957</v>
      </c>
      <c r="Y379" s="7">
        <f>-SUM(W$24:W379)/W$23</f>
        <v>15.899018028200768</v>
      </c>
      <c r="Z379" s="29"/>
      <c r="AA379" s="27">
        <f t="shared" si="353"/>
        <v>976.89671832809768</v>
      </c>
      <c r="AB379" s="27">
        <f t="shared" si="354"/>
        <v>14.122597815037281</v>
      </c>
      <c r="AC379" s="27">
        <f t="shared" si="355"/>
        <v>962.77412051306032</v>
      </c>
      <c r="AD379" s="27">
        <f t="shared" si="356"/>
        <v>3879.259416070975</v>
      </c>
      <c r="AE379" s="27">
        <f t="shared" si="357"/>
        <v>225120.74058392897</v>
      </c>
      <c r="AF379" s="27">
        <f t="shared" si="358"/>
        <v>969879.44925451488</v>
      </c>
      <c r="AG379" s="27">
        <f t="shared" si="359"/>
        <v>0</v>
      </c>
      <c r="AH379" s="27">
        <f t="shared" si="360"/>
        <v>157.67151733227851</v>
      </c>
      <c r="AI379" s="27">
        <f t="shared" si="361"/>
        <v>473.01455199683551</v>
      </c>
      <c r="AJ379" s="27">
        <f t="shared" si="362"/>
        <v>283.80873119810133</v>
      </c>
      <c r="AK379" s="27">
        <f t="shared" si="363"/>
        <v>126.1372138658228</v>
      </c>
      <c r="AL379" s="7">
        <f t="shared" si="364"/>
        <v>2.0803736288729184</v>
      </c>
      <c r="AM379" s="27">
        <f t="shared" si="394"/>
        <v>1040.6320143930382</v>
      </c>
      <c r="AN379" s="7">
        <f t="shared" si="365"/>
        <v>4.252221435242733</v>
      </c>
      <c r="AO379" s="27">
        <f t="shared" si="366"/>
        <v>6803.5542963883727</v>
      </c>
      <c r="AP379" s="27">
        <f t="shared" si="367"/>
        <v>6463.376581568954</v>
      </c>
      <c r="AQ379" s="7">
        <f t="shared" si="368"/>
        <v>4.252221435242733</v>
      </c>
      <c r="AR379" s="27">
        <f t="shared" si="369"/>
        <v>973758.70867058588</v>
      </c>
      <c r="AS379" s="27">
        <f t="shared" si="370"/>
        <v>4445.8478488478186</v>
      </c>
      <c r="AT379" s="27">
        <f t="shared" si="371"/>
        <v>592452.6126578995</v>
      </c>
      <c r="AU379" s="7">
        <f>-SUM(AS$24:AS379)/AS$23</f>
        <v>48.586555233566237</v>
      </c>
      <c r="AV379" s="27">
        <f t="shared" si="346"/>
        <v>0</v>
      </c>
      <c r="AW379" s="27">
        <f t="shared" si="372"/>
        <v>185492.77445109957</v>
      </c>
      <c r="AX379" s="7">
        <f>-SUM(AV$24:AV379)/AV$23</f>
        <v>15.899018028200768</v>
      </c>
      <c r="AY379" s="28"/>
      <c r="AZ379" s="27">
        <f t="shared" si="373"/>
        <v>976.89671832809768</v>
      </c>
      <c r="BA379" s="27">
        <f t="shared" si="374"/>
        <v>14.122597815037281</v>
      </c>
      <c r="BB379" s="27">
        <f t="shared" si="375"/>
        <v>962.77412051306032</v>
      </c>
      <c r="BC379" s="27">
        <f t="shared" si="376"/>
        <v>3879.259416070975</v>
      </c>
      <c r="BD379" s="27">
        <f t="shared" si="377"/>
        <v>225120.74058392897</v>
      </c>
      <c r="BE379" s="27">
        <f t="shared" si="378"/>
        <v>969879.44925451488</v>
      </c>
      <c r="BF379" s="27">
        <f t="shared" si="379"/>
        <v>0</v>
      </c>
      <c r="BG379" s="27">
        <f t="shared" si="380"/>
        <v>157.67151733227851</v>
      </c>
      <c r="BH379" s="27">
        <f t="shared" si="381"/>
        <v>473.01455199683551</v>
      </c>
      <c r="BI379" s="27">
        <f t="shared" si="382"/>
        <v>283.80873119810133</v>
      </c>
      <c r="BJ379" s="27">
        <f t="shared" si="383"/>
        <v>126.1372138658228</v>
      </c>
      <c r="BK379" s="7">
        <f t="shared" si="384"/>
        <v>2.0803736288729184</v>
      </c>
      <c r="BL379" s="27">
        <f t="shared" si="395"/>
        <v>1040.6320143930382</v>
      </c>
      <c r="BM379" s="7">
        <f t="shared" si="385"/>
        <v>4.252221435242733</v>
      </c>
      <c r="BN379" s="27">
        <f t="shared" si="386"/>
        <v>6803.5542963883727</v>
      </c>
      <c r="BO379" s="27">
        <f t="shared" si="387"/>
        <v>6463.376581568954</v>
      </c>
      <c r="BP379" s="7">
        <f t="shared" si="388"/>
        <v>4.252221435242733</v>
      </c>
      <c r="BQ379" s="27">
        <f t="shared" si="389"/>
        <v>973758.70867058588</v>
      </c>
      <c r="BR379" s="27">
        <f t="shared" si="390"/>
        <v>4445.8478488478186</v>
      </c>
      <c r="BS379" s="27">
        <f t="shared" si="391"/>
        <v>592452.6126578995</v>
      </c>
      <c r="BT379" s="7">
        <f>-SUM(BR$24:BR379)/BR$23</f>
        <v>48.586555233566237</v>
      </c>
      <c r="BU379" s="27">
        <f t="shared" si="347"/>
        <v>0</v>
      </c>
      <c r="BV379" s="27">
        <f t="shared" si="392"/>
        <v>185492.77445109957</v>
      </c>
      <c r="BW379" s="7">
        <f>-SUM(BU$24:BU379)/BU$23</f>
        <v>15.899018028200768</v>
      </c>
      <c r="BX379" s="14"/>
      <c r="BY379" s="3"/>
      <c r="BZ379" s="3"/>
      <c r="CA379" s="3"/>
      <c r="CB379" s="3"/>
      <c r="CC379" s="3"/>
      <c r="CD379" s="3"/>
      <c r="CE379" s="3"/>
      <c r="CF379" s="3"/>
      <c r="CG379" s="3"/>
      <c r="CH379" s="3"/>
      <c r="CI379" s="3"/>
      <c r="CJ379" s="3"/>
      <c r="CK379" s="3"/>
      <c r="CL379" s="3"/>
      <c r="CM379" s="3"/>
      <c r="CN379" s="3"/>
      <c r="CO379" s="3"/>
    </row>
    <row r="380" spans="1:93" x14ac:dyDescent="0.25">
      <c r="A380" s="23">
        <v>357</v>
      </c>
      <c r="B380" s="27">
        <f t="shared" si="333"/>
        <v>976.89671832809768</v>
      </c>
      <c r="C380" s="27">
        <f t="shared" si="334"/>
        <v>11.31450663020752</v>
      </c>
      <c r="D380" s="27">
        <f t="shared" si="335"/>
        <v>965.58221169789033</v>
      </c>
      <c r="E380" s="27">
        <f t="shared" si="348"/>
        <v>2913.6772043730848</v>
      </c>
      <c r="F380" s="27">
        <f t="shared" si="349"/>
        <v>226086.32279562685</v>
      </c>
      <c r="G380" s="27">
        <f t="shared" si="330"/>
        <v>974812.24498074222</v>
      </c>
      <c r="H380" s="27">
        <f t="shared" si="350"/>
        <v>0</v>
      </c>
      <c r="I380" s="27">
        <f t="shared" si="336"/>
        <v>157.99629484240066</v>
      </c>
      <c r="J380" s="27">
        <f t="shared" si="337"/>
        <v>473.988884527202</v>
      </c>
      <c r="K380" s="27">
        <f t="shared" si="338"/>
        <v>284.3933307163212</v>
      </c>
      <c r="L380" s="27">
        <f t="shared" si="339"/>
        <v>126.39703587392052</v>
      </c>
      <c r="M380" s="7">
        <f t="shared" si="340"/>
        <v>2.084658857928495</v>
      </c>
      <c r="N380" s="27">
        <f t="shared" si="393"/>
        <v>1042.7755459598443</v>
      </c>
      <c r="O380" s="7">
        <f t="shared" si="341"/>
        <v>4.2695455117253944</v>
      </c>
      <c r="P380" s="27">
        <f t="shared" si="342"/>
        <v>6831.2728187606308</v>
      </c>
      <c r="Q380" s="27">
        <f t="shared" si="343"/>
        <v>6489.7091778225986</v>
      </c>
      <c r="R380" s="7">
        <f t="shared" si="344"/>
        <v>4.2695455117253944</v>
      </c>
      <c r="S380" s="27">
        <f t="shared" si="331"/>
        <v>977725.92218511528</v>
      </c>
      <c r="T380" s="27">
        <f t="shared" si="345"/>
        <v>4470.0369135346564</v>
      </c>
      <c r="U380" s="27">
        <f t="shared" si="351"/>
        <v>596922.64957143413</v>
      </c>
      <c r="V380" s="7">
        <f>-SUM(T$24:T380)/T$23</f>
        <v>48.945594343087087</v>
      </c>
      <c r="W380" s="27">
        <f t="shared" si="332"/>
        <v>0</v>
      </c>
      <c r="X380" s="27">
        <f t="shared" si="352"/>
        <v>185492.77445109957</v>
      </c>
      <c r="Y380" s="7">
        <f>-SUM(W$24:W380)/W$23</f>
        <v>15.899018028200768</v>
      </c>
      <c r="Z380" s="29"/>
      <c r="AA380" s="27">
        <f t="shared" si="353"/>
        <v>976.89671832809768</v>
      </c>
      <c r="AB380" s="27">
        <f t="shared" si="354"/>
        <v>11.31450663020752</v>
      </c>
      <c r="AC380" s="27">
        <f t="shared" si="355"/>
        <v>965.58221169789033</v>
      </c>
      <c r="AD380" s="27">
        <f t="shared" si="356"/>
        <v>2913.6772043730848</v>
      </c>
      <c r="AE380" s="27">
        <f t="shared" si="357"/>
        <v>226086.32279562685</v>
      </c>
      <c r="AF380" s="27">
        <f t="shared" si="358"/>
        <v>974812.24498074222</v>
      </c>
      <c r="AG380" s="27">
        <f t="shared" si="359"/>
        <v>0</v>
      </c>
      <c r="AH380" s="27">
        <f t="shared" si="360"/>
        <v>157.99629484240066</v>
      </c>
      <c r="AI380" s="27">
        <f t="shared" si="361"/>
        <v>473.988884527202</v>
      </c>
      <c r="AJ380" s="27">
        <f t="shared" si="362"/>
        <v>284.3933307163212</v>
      </c>
      <c r="AK380" s="27">
        <f t="shared" si="363"/>
        <v>126.39703587392052</v>
      </c>
      <c r="AL380" s="7">
        <f t="shared" si="364"/>
        <v>2.084658857928495</v>
      </c>
      <c r="AM380" s="27">
        <f t="shared" si="394"/>
        <v>1042.7755459598443</v>
      </c>
      <c r="AN380" s="7">
        <f t="shared" si="365"/>
        <v>4.2695455117253944</v>
      </c>
      <c r="AO380" s="27">
        <f t="shared" si="366"/>
        <v>6831.2728187606308</v>
      </c>
      <c r="AP380" s="27">
        <f t="shared" si="367"/>
        <v>6489.7091778225986</v>
      </c>
      <c r="AQ380" s="7">
        <f t="shared" si="368"/>
        <v>4.2695455117253944</v>
      </c>
      <c r="AR380" s="27">
        <f t="shared" si="369"/>
        <v>977725.92218511528</v>
      </c>
      <c r="AS380" s="27">
        <f t="shared" si="370"/>
        <v>4470.0369135346564</v>
      </c>
      <c r="AT380" s="27">
        <f t="shared" si="371"/>
        <v>596922.64957143413</v>
      </c>
      <c r="AU380" s="7">
        <f>-SUM(AS$24:AS380)/AS$23</f>
        <v>48.945594343087087</v>
      </c>
      <c r="AV380" s="27">
        <f t="shared" si="346"/>
        <v>0</v>
      </c>
      <c r="AW380" s="27">
        <f t="shared" si="372"/>
        <v>185492.77445109957</v>
      </c>
      <c r="AX380" s="7">
        <f>-SUM(AV$24:AV380)/AV$23</f>
        <v>15.899018028200768</v>
      </c>
      <c r="AY380" s="28"/>
      <c r="AZ380" s="27">
        <f t="shared" si="373"/>
        <v>976.89671832809768</v>
      </c>
      <c r="BA380" s="27">
        <f t="shared" si="374"/>
        <v>11.31450663020752</v>
      </c>
      <c r="BB380" s="27">
        <f t="shared" si="375"/>
        <v>965.58221169789033</v>
      </c>
      <c r="BC380" s="27">
        <f t="shared" si="376"/>
        <v>2913.6772043730848</v>
      </c>
      <c r="BD380" s="27">
        <f t="shared" si="377"/>
        <v>226086.32279562685</v>
      </c>
      <c r="BE380" s="27">
        <f t="shared" si="378"/>
        <v>974812.24498074222</v>
      </c>
      <c r="BF380" s="27">
        <f t="shared" si="379"/>
        <v>0</v>
      </c>
      <c r="BG380" s="27">
        <f t="shared" si="380"/>
        <v>157.99629484240066</v>
      </c>
      <c r="BH380" s="27">
        <f t="shared" si="381"/>
        <v>473.988884527202</v>
      </c>
      <c r="BI380" s="27">
        <f t="shared" si="382"/>
        <v>284.3933307163212</v>
      </c>
      <c r="BJ380" s="27">
        <f t="shared" si="383"/>
        <v>126.39703587392052</v>
      </c>
      <c r="BK380" s="7">
        <f t="shared" si="384"/>
        <v>2.084658857928495</v>
      </c>
      <c r="BL380" s="27">
        <f t="shared" si="395"/>
        <v>1042.7755459598443</v>
      </c>
      <c r="BM380" s="7">
        <f t="shared" si="385"/>
        <v>4.2695455117253944</v>
      </c>
      <c r="BN380" s="27">
        <f t="shared" si="386"/>
        <v>6831.2728187606308</v>
      </c>
      <c r="BO380" s="27">
        <f t="shared" si="387"/>
        <v>6489.7091778225986</v>
      </c>
      <c r="BP380" s="7">
        <f t="shared" si="388"/>
        <v>4.2695455117253944</v>
      </c>
      <c r="BQ380" s="27">
        <f t="shared" si="389"/>
        <v>977725.92218511528</v>
      </c>
      <c r="BR380" s="27">
        <f t="shared" si="390"/>
        <v>4470.0369135346564</v>
      </c>
      <c r="BS380" s="27">
        <f t="shared" si="391"/>
        <v>596922.64957143413</v>
      </c>
      <c r="BT380" s="7">
        <f>-SUM(BR$24:BR380)/BR$23</f>
        <v>48.945594343087087</v>
      </c>
      <c r="BU380" s="27">
        <f t="shared" si="347"/>
        <v>0</v>
      </c>
      <c r="BV380" s="27">
        <f t="shared" si="392"/>
        <v>185492.77445109957</v>
      </c>
      <c r="BW380" s="7">
        <f>-SUM(BU$24:BU380)/BU$23</f>
        <v>15.899018028200768</v>
      </c>
      <c r="BX380" s="14"/>
      <c r="BY380" s="3"/>
      <c r="BZ380" s="3"/>
      <c r="CA380" s="3"/>
      <c r="CB380" s="3"/>
      <c r="CC380" s="3"/>
      <c r="CD380" s="3"/>
      <c r="CE380" s="3"/>
      <c r="CF380" s="3"/>
      <c r="CG380" s="3"/>
      <c r="CH380" s="3"/>
      <c r="CI380" s="3"/>
      <c r="CJ380" s="3"/>
      <c r="CK380" s="3"/>
      <c r="CL380" s="3"/>
      <c r="CM380" s="3"/>
      <c r="CN380" s="3"/>
      <c r="CO380" s="3"/>
    </row>
    <row r="381" spans="1:93" x14ac:dyDescent="0.25">
      <c r="A381" s="23">
        <v>358</v>
      </c>
      <c r="B381" s="27">
        <f t="shared" si="333"/>
        <v>976.89671832809768</v>
      </c>
      <c r="C381" s="27">
        <f t="shared" si="334"/>
        <v>8.4982251794220076</v>
      </c>
      <c r="D381" s="27">
        <f t="shared" si="335"/>
        <v>968.39849314867581</v>
      </c>
      <c r="E381" s="27">
        <f t="shared" si="348"/>
        <v>1945.2787112244091</v>
      </c>
      <c r="F381" s="27">
        <f t="shared" si="349"/>
        <v>227054.72128877553</v>
      </c>
      <c r="G381" s="27">
        <f t="shared" si="330"/>
        <v>979764.01990735461</v>
      </c>
      <c r="H381" s="27">
        <f t="shared" si="350"/>
        <v>0</v>
      </c>
      <c r="I381" s="27">
        <f t="shared" si="336"/>
        <v>158.3217413410178</v>
      </c>
      <c r="J381" s="27">
        <f t="shared" si="337"/>
        <v>474.96522402305339</v>
      </c>
      <c r="K381" s="27">
        <f t="shared" si="338"/>
        <v>284.97913441383207</v>
      </c>
      <c r="L381" s="27">
        <f t="shared" si="339"/>
        <v>126.65739307281423</v>
      </c>
      <c r="M381" s="7">
        <f t="shared" si="340"/>
        <v>2.088952913854305</v>
      </c>
      <c r="N381" s="27">
        <f t="shared" si="393"/>
        <v>1044.9234928507176</v>
      </c>
      <c r="O381" s="7">
        <f t="shared" si="341"/>
        <v>4.2869401686400836</v>
      </c>
      <c r="P381" s="27">
        <f t="shared" si="342"/>
        <v>6859.1042698241336</v>
      </c>
      <c r="Q381" s="27">
        <f t="shared" si="343"/>
        <v>6516.1490563329262</v>
      </c>
      <c r="R381" s="7">
        <f t="shared" si="344"/>
        <v>4.2869401686400836</v>
      </c>
      <c r="S381" s="27">
        <f t="shared" si="331"/>
        <v>981709.29861857917</v>
      </c>
      <c r="T381" s="27">
        <f t="shared" si="345"/>
        <v>4494.3288451541111</v>
      </c>
      <c r="U381" s="27">
        <f t="shared" si="351"/>
        <v>601416.97841658827</v>
      </c>
      <c r="V381" s="7">
        <f>-SUM(T$24:T381)/T$23</f>
        <v>49.30658461177417</v>
      </c>
      <c r="W381" s="27">
        <f t="shared" si="332"/>
        <v>0</v>
      </c>
      <c r="X381" s="27">
        <f t="shared" si="352"/>
        <v>185492.77445109957</v>
      </c>
      <c r="Y381" s="7">
        <f>-SUM(W$24:W381)/W$23</f>
        <v>15.899018028200768</v>
      </c>
      <c r="Z381" s="29"/>
      <c r="AA381" s="27">
        <f t="shared" si="353"/>
        <v>976.89671832809768</v>
      </c>
      <c r="AB381" s="27">
        <f t="shared" si="354"/>
        <v>8.4982251794220076</v>
      </c>
      <c r="AC381" s="27">
        <f t="shared" si="355"/>
        <v>968.39849314867581</v>
      </c>
      <c r="AD381" s="27">
        <f t="shared" si="356"/>
        <v>1945.2787112244091</v>
      </c>
      <c r="AE381" s="27">
        <f t="shared" si="357"/>
        <v>227054.72128877553</v>
      </c>
      <c r="AF381" s="27">
        <f t="shared" si="358"/>
        <v>979764.01990735461</v>
      </c>
      <c r="AG381" s="27">
        <f t="shared" si="359"/>
        <v>0</v>
      </c>
      <c r="AH381" s="27">
        <f t="shared" si="360"/>
        <v>158.3217413410178</v>
      </c>
      <c r="AI381" s="27">
        <f t="shared" si="361"/>
        <v>474.96522402305339</v>
      </c>
      <c r="AJ381" s="27">
        <f t="shared" si="362"/>
        <v>284.97913441383207</v>
      </c>
      <c r="AK381" s="27">
        <f t="shared" si="363"/>
        <v>126.65739307281423</v>
      </c>
      <c r="AL381" s="7">
        <f t="shared" si="364"/>
        <v>2.088952913854305</v>
      </c>
      <c r="AM381" s="27">
        <f t="shared" si="394"/>
        <v>1044.9234928507176</v>
      </c>
      <c r="AN381" s="7">
        <f t="shared" si="365"/>
        <v>4.2869401686400836</v>
      </c>
      <c r="AO381" s="27">
        <f t="shared" si="366"/>
        <v>6859.1042698241336</v>
      </c>
      <c r="AP381" s="27">
        <f t="shared" si="367"/>
        <v>6516.1490563329262</v>
      </c>
      <c r="AQ381" s="7">
        <f t="shared" si="368"/>
        <v>4.2869401686400836</v>
      </c>
      <c r="AR381" s="27">
        <f t="shared" si="369"/>
        <v>981709.29861857917</v>
      </c>
      <c r="AS381" s="27">
        <f t="shared" si="370"/>
        <v>4494.3288451541111</v>
      </c>
      <c r="AT381" s="27">
        <f t="shared" si="371"/>
        <v>601416.97841658827</v>
      </c>
      <c r="AU381" s="7">
        <f>-SUM(AS$24:AS381)/AS$23</f>
        <v>49.30658461177417</v>
      </c>
      <c r="AV381" s="27">
        <f t="shared" si="346"/>
        <v>0</v>
      </c>
      <c r="AW381" s="27">
        <f t="shared" si="372"/>
        <v>185492.77445109957</v>
      </c>
      <c r="AX381" s="7">
        <f>-SUM(AV$24:AV381)/AV$23</f>
        <v>15.899018028200768</v>
      </c>
      <c r="AY381" s="28"/>
      <c r="AZ381" s="27">
        <f t="shared" si="373"/>
        <v>976.89671832809768</v>
      </c>
      <c r="BA381" s="27">
        <f t="shared" si="374"/>
        <v>8.4982251794220076</v>
      </c>
      <c r="BB381" s="27">
        <f t="shared" si="375"/>
        <v>968.39849314867581</v>
      </c>
      <c r="BC381" s="27">
        <f t="shared" si="376"/>
        <v>1945.2787112244091</v>
      </c>
      <c r="BD381" s="27">
        <f t="shared" si="377"/>
        <v>227054.72128877553</v>
      </c>
      <c r="BE381" s="27">
        <f t="shared" si="378"/>
        <v>979764.01990735461</v>
      </c>
      <c r="BF381" s="27">
        <f t="shared" si="379"/>
        <v>0</v>
      </c>
      <c r="BG381" s="27">
        <f t="shared" si="380"/>
        <v>158.3217413410178</v>
      </c>
      <c r="BH381" s="27">
        <f t="shared" si="381"/>
        <v>474.96522402305339</v>
      </c>
      <c r="BI381" s="27">
        <f t="shared" si="382"/>
        <v>284.97913441383207</v>
      </c>
      <c r="BJ381" s="27">
        <f t="shared" si="383"/>
        <v>126.65739307281423</v>
      </c>
      <c r="BK381" s="7">
        <f t="shared" si="384"/>
        <v>2.088952913854305</v>
      </c>
      <c r="BL381" s="27">
        <f t="shared" si="395"/>
        <v>1044.9234928507176</v>
      </c>
      <c r="BM381" s="7">
        <f t="shared" si="385"/>
        <v>4.2869401686400836</v>
      </c>
      <c r="BN381" s="27">
        <f t="shared" si="386"/>
        <v>6859.1042698241336</v>
      </c>
      <c r="BO381" s="27">
        <f t="shared" si="387"/>
        <v>6516.1490563329262</v>
      </c>
      <c r="BP381" s="7">
        <f t="shared" si="388"/>
        <v>4.2869401686400836</v>
      </c>
      <c r="BQ381" s="27">
        <f t="shared" si="389"/>
        <v>981709.29861857917</v>
      </c>
      <c r="BR381" s="27">
        <f t="shared" si="390"/>
        <v>4494.3288451541111</v>
      </c>
      <c r="BS381" s="27">
        <f t="shared" si="391"/>
        <v>601416.97841658827</v>
      </c>
      <c r="BT381" s="7">
        <f>-SUM(BR$24:BR381)/BR$23</f>
        <v>49.30658461177417</v>
      </c>
      <c r="BU381" s="27">
        <f t="shared" si="347"/>
        <v>0</v>
      </c>
      <c r="BV381" s="27">
        <f t="shared" si="392"/>
        <v>185492.77445109957</v>
      </c>
      <c r="BW381" s="7">
        <f>-SUM(BU$24:BU381)/BU$23</f>
        <v>15.899018028200768</v>
      </c>
      <c r="BX381" s="14"/>
      <c r="BY381" s="3"/>
      <c r="BZ381" s="3"/>
      <c r="CA381" s="3"/>
      <c r="CB381" s="3"/>
      <c r="CC381" s="3"/>
      <c r="CD381" s="3"/>
      <c r="CE381" s="3"/>
      <c r="CF381" s="3"/>
      <c r="CG381" s="3"/>
      <c r="CH381" s="3"/>
      <c r="CI381" s="3"/>
      <c r="CJ381" s="3"/>
      <c r="CK381" s="3"/>
      <c r="CL381" s="3"/>
      <c r="CM381" s="3"/>
      <c r="CN381" s="3"/>
      <c r="CO381" s="3"/>
    </row>
    <row r="382" spans="1:93" x14ac:dyDescent="0.25">
      <c r="A382" s="23">
        <v>359</v>
      </c>
      <c r="B382" s="27">
        <f t="shared" si="333"/>
        <v>976.89671832809768</v>
      </c>
      <c r="C382" s="27">
        <f t="shared" si="334"/>
        <v>5.6737295744050371</v>
      </c>
      <c r="D382" s="27">
        <f t="shared" si="335"/>
        <v>971.22298875369279</v>
      </c>
      <c r="E382" s="27">
        <f t="shared" si="348"/>
        <v>974.05572247071632</v>
      </c>
      <c r="F382" s="27">
        <f t="shared" si="349"/>
        <v>228025.94427752923</v>
      </c>
      <c r="G382" s="27">
        <f t="shared" si="330"/>
        <v>984734.84809823893</v>
      </c>
      <c r="H382" s="27">
        <f t="shared" si="350"/>
        <v>0</v>
      </c>
      <c r="I382" s="27">
        <f t="shared" si="336"/>
        <v>158.6478582061367</v>
      </c>
      <c r="J382" s="27">
        <f t="shared" si="337"/>
        <v>475.94357461841014</v>
      </c>
      <c r="K382" s="27">
        <f t="shared" si="338"/>
        <v>285.56614477104608</v>
      </c>
      <c r="L382" s="27">
        <f t="shared" si="339"/>
        <v>126.91828656490935</v>
      </c>
      <c r="M382" s="7">
        <f t="shared" si="340"/>
        <v>2.093255814832256</v>
      </c>
      <c r="N382" s="27">
        <f t="shared" si="393"/>
        <v>1047.0758641605023</v>
      </c>
      <c r="O382" s="7">
        <f t="shared" si="341"/>
        <v>4.3044056935402173</v>
      </c>
      <c r="P382" s="27">
        <f t="shared" si="342"/>
        <v>6887.0491096643473</v>
      </c>
      <c r="Q382" s="27">
        <f t="shared" si="343"/>
        <v>6542.6966541811298</v>
      </c>
      <c r="R382" s="7">
        <f t="shared" si="344"/>
        <v>4.3044056935402173</v>
      </c>
      <c r="S382" s="27">
        <f t="shared" si="331"/>
        <v>985708.90382070979</v>
      </c>
      <c r="T382" s="27">
        <f t="shared" si="345"/>
        <v>4518.7240716925298</v>
      </c>
      <c r="U382" s="27">
        <f t="shared" si="351"/>
        <v>605935.70248828083</v>
      </c>
      <c r="V382" s="7">
        <f>-SUM(T$24:T382)/T$23</f>
        <v>49.669534336408105</v>
      </c>
      <c r="W382" s="27">
        <f t="shared" si="332"/>
        <v>0</v>
      </c>
      <c r="X382" s="27">
        <f t="shared" si="352"/>
        <v>185492.77445109957</v>
      </c>
      <c r="Y382" s="7">
        <f>-SUM(W$24:W382)/W$23</f>
        <v>15.899018028200768</v>
      </c>
      <c r="Z382" s="29"/>
      <c r="AA382" s="27">
        <f t="shared" si="353"/>
        <v>976.89671832809768</v>
      </c>
      <c r="AB382" s="27">
        <f t="shared" si="354"/>
        <v>5.6737295744050371</v>
      </c>
      <c r="AC382" s="27">
        <f t="shared" si="355"/>
        <v>971.22298875369279</v>
      </c>
      <c r="AD382" s="27">
        <f t="shared" si="356"/>
        <v>974.05572247071632</v>
      </c>
      <c r="AE382" s="27">
        <f t="shared" si="357"/>
        <v>228025.94427752923</v>
      </c>
      <c r="AF382" s="27">
        <f t="shared" si="358"/>
        <v>984734.84809823893</v>
      </c>
      <c r="AG382" s="27">
        <f t="shared" si="359"/>
        <v>0</v>
      </c>
      <c r="AH382" s="27">
        <f t="shared" si="360"/>
        <v>158.6478582061367</v>
      </c>
      <c r="AI382" s="27">
        <f t="shared" si="361"/>
        <v>475.94357461841014</v>
      </c>
      <c r="AJ382" s="27">
        <f t="shared" si="362"/>
        <v>285.56614477104608</v>
      </c>
      <c r="AK382" s="27">
        <f t="shared" si="363"/>
        <v>126.91828656490935</v>
      </c>
      <c r="AL382" s="7">
        <f t="shared" si="364"/>
        <v>2.093255814832256</v>
      </c>
      <c r="AM382" s="27">
        <f t="shared" si="394"/>
        <v>1047.0758641605023</v>
      </c>
      <c r="AN382" s="7">
        <f t="shared" si="365"/>
        <v>4.3044056935402173</v>
      </c>
      <c r="AO382" s="27">
        <f t="shared" si="366"/>
        <v>6887.0491096643473</v>
      </c>
      <c r="AP382" s="27">
        <f t="shared" si="367"/>
        <v>6542.6966541811298</v>
      </c>
      <c r="AQ382" s="7">
        <f t="shared" si="368"/>
        <v>4.3044056935402173</v>
      </c>
      <c r="AR382" s="27">
        <f t="shared" si="369"/>
        <v>985708.90382070979</v>
      </c>
      <c r="AS382" s="27">
        <f t="shared" si="370"/>
        <v>4518.7240716925298</v>
      </c>
      <c r="AT382" s="27">
        <f t="shared" si="371"/>
        <v>605935.70248828083</v>
      </c>
      <c r="AU382" s="7">
        <f>-SUM(AS$24:AS382)/AS$23</f>
        <v>49.669534336408105</v>
      </c>
      <c r="AV382" s="27">
        <f t="shared" si="346"/>
        <v>0</v>
      </c>
      <c r="AW382" s="27">
        <f t="shared" si="372"/>
        <v>185492.77445109957</v>
      </c>
      <c r="AX382" s="7">
        <f>-SUM(AV$24:AV382)/AV$23</f>
        <v>15.899018028200768</v>
      </c>
      <c r="AY382" s="28"/>
      <c r="AZ382" s="27">
        <f t="shared" si="373"/>
        <v>976.89671832809768</v>
      </c>
      <c r="BA382" s="27">
        <f t="shared" si="374"/>
        <v>5.6737295744050371</v>
      </c>
      <c r="BB382" s="27">
        <f t="shared" si="375"/>
        <v>971.22298875369279</v>
      </c>
      <c r="BC382" s="27">
        <f t="shared" si="376"/>
        <v>974.05572247071632</v>
      </c>
      <c r="BD382" s="27">
        <f t="shared" si="377"/>
        <v>228025.94427752923</v>
      </c>
      <c r="BE382" s="27">
        <f t="shared" si="378"/>
        <v>984734.84809823893</v>
      </c>
      <c r="BF382" s="27">
        <f t="shared" si="379"/>
        <v>0</v>
      </c>
      <c r="BG382" s="27">
        <f t="shared" si="380"/>
        <v>158.6478582061367</v>
      </c>
      <c r="BH382" s="27">
        <f t="shared" si="381"/>
        <v>475.94357461841014</v>
      </c>
      <c r="BI382" s="27">
        <f t="shared" si="382"/>
        <v>285.56614477104608</v>
      </c>
      <c r="BJ382" s="27">
        <f t="shared" si="383"/>
        <v>126.91828656490935</v>
      </c>
      <c r="BK382" s="7">
        <f t="shared" si="384"/>
        <v>2.093255814832256</v>
      </c>
      <c r="BL382" s="27">
        <f t="shared" si="395"/>
        <v>1047.0758641605023</v>
      </c>
      <c r="BM382" s="7">
        <f t="shared" si="385"/>
        <v>4.3044056935402173</v>
      </c>
      <c r="BN382" s="27">
        <f t="shared" si="386"/>
        <v>6887.0491096643473</v>
      </c>
      <c r="BO382" s="27">
        <f t="shared" si="387"/>
        <v>6542.6966541811298</v>
      </c>
      <c r="BP382" s="7">
        <f t="shared" si="388"/>
        <v>4.3044056935402173</v>
      </c>
      <c r="BQ382" s="27">
        <f t="shared" si="389"/>
        <v>985708.90382070979</v>
      </c>
      <c r="BR382" s="27">
        <f t="shared" si="390"/>
        <v>4518.7240716925298</v>
      </c>
      <c r="BS382" s="27">
        <f t="shared" si="391"/>
        <v>605935.70248828083</v>
      </c>
      <c r="BT382" s="7">
        <f>-SUM(BR$24:BR382)/BR$23</f>
        <v>49.669534336408105</v>
      </c>
      <c r="BU382" s="27">
        <f t="shared" si="347"/>
        <v>0</v>
      </c>
      <c r="BV382" s="27">
        <f t="shared" si="392"/>
        <v>185492.77445109957</v>
      </c>
      <c r="BW382" s="7">
        <f>-SUM(BU$24:BU382)/BU$23</f>
        <v>15.899018028200768</v>
      </c>
      <c r="BX382" s="14"/>
      <c r="BY382" s="3"/>
      <c r="BZ382" s="3"/>
      <c r="CA382" s="3"/>
      <c r="CB382" s="3"/>
      <c r="CC382" s="3"/>
      <c r="CD382" s="3"/>
      <c r="CE382" s="3"/>
      <c r="CF382" s="3"/>
      <c r="CG382" s="3"/>
      <c r="CH382" s="3"/>
      <c r="CI382" s="3"/>
      <c r="CJ382" s="3"/>
      <c r="CK382" s="3"/>
      <c r="CL382" s="3"/>
      <c r="CM382" s="3"/>
      <c r="CN382" s="3"/>
      <c r="CO382" s="3"/>
    </row>
    <row r="383" spans="1:93" x14ac:dyDescent="0.25">
      <c r="A383" s="23">
        <v>360</v>
      </c>
      <c r="B383" s="27">
        <f t="shared" si="333"/>
        <v>976.89671832809768</v>
      </c>
      <c r="C383" s="27">
        <f t="shared" si="334"/>
        <v>2.8409958572067655</v>
      </c>
      <c r="D383" s="27">
        <f t="shared" si="335"/>
        <v>974.05572247089083</v>
      </c>
      <c r="E383" s="27">
        <f t="shared" si="348"/>
        <v>-1.7450929590268061E-10</v>
      </c>
      <c r="F383" s="27">
        <f t="shared" si="349"/>
        <v>229000.00000000012</v>
      </c>
      <c r="G383" s="27">
        <f t="shared" si="330"/>
        <v>989724.80390951969</v>
      </c>
      <c r="H383" s="27">
        <f t="shared" si="350"/>
        <v>0</v>
      </c>
      <c r="I383" s="27">
        <f t="shared" si="336"/>
        <v>158.97464681860257</v>
      </c>
      <c r="J383" s="27">
        <f t="shared" si="337"/>
        <v>476.92394045580772</v>
      </c>
      <c r="K383" s="27">
        <f t="shared" si="338"/>
        <v>286.15436427348465</v>
      </c>
      <c r="L383" s="27">
        <f t="shared" si="339"/>
        <v>127.17971745488205</v>
      </c>
      <c r="M383" s="7">
        <f t="shared" si="340"/>
        <v>2.0975675790817068</v>
      </c>
      <c r="N383" s="27">
        <f t="shared" si="393"/>
        <v>1049.2326690027771</v>
      </c>
      <c r="O383" s="7">
        <f t="shared" si="341"/>
        <v>4.3219423751507406</v>
      </c>
      <c r="P383" s="27">
        <f t="shared" si="342"/>
        <v>6915.107800241185</v>
      </c>
      <c r="Q383" s="27">
        <f t="shared" si="343"/>
        <v>6569.3524102291258</v>
      </c>
      <c r="R383" s="7">
        <f t="shared" si="344"/>
        <v>4.3219423751507406</v>
      </c>
      <c r="S383" s="27">
        <f t="shared" si="331"/>
        <v>989724.80390951957</v>
      </c>
      <c r="T383" s="27">
        <f t="shared" si="345"/>
        <v>4543.2230228982507</v>
      </c>
      <c r="U383" s="27">
        <f t="shared" si="351"/>
        <v>610478.92551117903</v>
      </c>
      <c r="V383" s="7">
        <f>-SUM(T$24:T383)/T$23</f>
        <v>50.034451848287482</v>
      </c>
      <c r="W383" s="27">
        <f t="shared" si="332"/>
        <v>0</v>
      </c>
      <c r="X383" s="27">
        <f t="shared" si="352"/>
        <v>185492.77445109957</v>
      </c>
      <c r="Y383" s="7">
        <f>-SUM(W$24:W383)/W$23</f>
        <v>15.899018028200768</v>
      </c>
      <c r="Z383" s="29"/>
      <c r="AA383" s="27">
        <f t="shared" si="353"/>
        <v>976.89671832809768</v>
      </c>
      <c r="AB383" s="27">
        <f t="shared" si="354"/>
        <v>2.8409958572067655</v>
      </c>
      <c r="AC383" s="27">
        <f t="shared" si="355"/>
        <v>974.05572247089083</v>
      </c>
      <c r="AD383" s="27">
        <f t="shared" si="356"/>
        <v>-1.7450929590268061E-10</v>
      </c>
      <c r="AE383" s="27">
        <f t="shared" si="357"/>
        <v>229000.00000000012</v>
      </c>
      <c r="AF383" s="27">
        <f t="shared" si="358"/>
        <v>989724.80390951969</v>
      </c>
      <c r="AG383" s="27">
        <f t="shared" si="359"/>
        <v>0</v>
      </c>
      <c r="AH383" s="27">
        <f t="shared" si="360"/>
        <v>158.97464681860257</v>
      </c>
      <c r="AI383" s="27">
        <f t="shared" si="361"/>
        <v>476.92394045580772</v>
      </c>
      <c r="AJ383" s="27">
        <f t="shared" si="362"/>
        <v>286.15436427348465</v>
      </c>
      <c r="AK383" s="27">
        <f t="shared" si="363"/>
        <v>127.17971745488205</v>
      </c>
      <c r="AL383" s="7">
        <f t="shared" si="364"/>
        <v>2.0975675790817068</v>
      </c>
      <c r="AM383" s="27">
        <f t="shared" si="394"/>
        <v>1049.2326690027771</v>
      </c>
      <c r="AN383" s="7">
        <f t="shared" si="365"/>
        <v>4.3219423751507406</v>
      </c>
      <c r="AO383" s="27">
        <f t="shared" si="366"/>
        <v>6915.107800241185</v>
      </c>
      <c r="AP383" s="27">
        <f t="shared" si="367"/>
        <v>6569.3524102291258</v>
      </c>
      <c r="AQ383" s="7">
        <f t="shared" si="368"/>
        <v>4.3219423751507406</v>
      </c>
      <c r="AR383" s="27">
        <f t="shared" si="369"/>
        <v>989724.80390951957</v>
      </c>
      <c r="AS383" s="27">
        <f t="shared" si="370"/>
        <v>4543.2230228982507</v>
      </c>
      <c r="AT383" s="27">
        <f t="shared" si="371"/>
        <v>610478.92551117903</v>
      </c>
      <c r="AU383" s="7">
        <f>-SUM(AS$24:AS383)/AS$23</f>
        <v>50.034451848287482</v>
      </c>
      <c r="AV383" s="27">
        <f t="shared" si="346"/>
        <v>0</v>
      </c>
      <c r="AW383" s="27">
        <f t="shared" si="372"/>
        <v>185492.77445109957</v>
      </c>
      <c r="AX383" s="7">
        <f>-SUM(AV$24:AV383)/AV$23</f>
        <v>15.899018028200768</v>
      </c>
      <c r="AY383" s="28"/>
      <c r="AZ383" s="27">
        <f t="shared" si="373"/>
        <v>976.89671832809768</v>
      </c>
      <c r="BA383" s="27">
        <f t="shared" si="374"/>
        <v>2.8409958572067655</v>
      </c>
      <c r="BB383" s="27">
        <f t="shared" si="375"/>
        <v>974.05572247089083</v>
      </c>
      <c r="BC383" s="27">
        <f t="shared" si="376"/>
        <v>-1.7450929590268061E-10</v>
      </c>
      <c r="BD383" s="27">
        <f t="shared" si="377"/>
        <v>229000.00000000012</v>
      </c>
      <c r="BE383" s="27">
        <f t="shared" si="378"/>
        <v>989724.80390951969</v>
      </c>
      <c r="BF383" s="27">
        <f t="shared" si="379"/>
        <v>0</v>
      </c>
      <c r="BG383" s="27">
        <f t="shared" si="380"/>
        <v>158.97464681860257</v>
      </c>
      <c r="BH383" s="27">
        <f t="shared" si="381"/>
        <v>476.92394045580772</v>
      </c>
      <c r="BI383" s="27">
        <f t="shared" si="382"/>
        <v>286.15436427348465</v>
      </c>
      <c r="BJ383" s="27">
        <f t="shared" si="383"/>
        <v>127.17971745488205</v>
      </c>
      <c r="BK383" s="7">
        <f t="shared" si="384"/>
        <v>2.0975675790817068</v>
      </c>
      <c r="BL383" s="27">
        <f t="shared" si="395"/>
        <v>1049.2326690027771</v>
      </c>
      <c r="BM383" s="7">
        <f t="shared" si="385"/>
        <v>4.3219423751507406</v>
      </c>
      <c r="BN383" s="27">
        <f t="shared" si="386"/>
        <v>6915.107800241185</v>
      </c>
      <c r="BO383" s="27">
        <f t="shared" si="387"/>
        <v>6569.3524102291258</v>
      </c>
      <c r="BP383" s="7">
        <f t="shared" si="388"/>
        <v>4.3219423751507406</v>
      </c>
      <c r="BQ383" s="27">
        <f t="shared" si="389"/>
        <v>989724.80390951957</v>
      </c>
      <c r="BR383" s="27">
        <f t="shared" si="390"/>
        <v>4543.2230228982507</v>
      </c>
      <c r="BS383" s="27">
        <f t="shared" si="391"/>
        <v>610478.92551117903</v>
      </c>
      <c r="BT383" s="7">
        <f>-SUM(BR$24:BR383)/BR$23</f>
        <v>50.034451848287482</v>
      </c>
      <c r="BU383" s="27">
        <f t="shared" si="347"/>
        <v>0</v>
      </c>
      <c r="BV383" s="27">
        <f t="shared" si="392"/>
        <v>185492.77445109957</v>
      </c>
      <c r="BW383" s="7">
        <f>-SUM(BU$24:BU383)/BU$23</f>
        <v>15.899018028200768</v>
      </c>
      <c r="BX383" s="14"/>
      <c r="BY383" s="3"/>
      <c r="BZ383" s="3"/>
      <c r="CA383" s="3"/>
      <c r="CB383" s="3"/>
      <c r="CC383" s="3"/>
      <c r="CD383" s="3"/>
      <c r="CE383" s="3"/>
      <c r="CF383" s="3"/>
      <c r="CG383" s="3"/>
      <c r="CH383" s="3"/>
      <c r="CI383" s="3"/>
      <c r="CJ383" s="3"/>
      <c r="CK383" s="3"/>
      <c r="CL383" s="3"/>
      <c r="CM383" s="3"/>
      <c r="CN383" s="3"/>
      <c r="CO383" s="3"/>
    </row>
    <row r="384" spans="1:93" x14ac:dyDescent="0.25">
      <c r="A384" s="25"/>
      <c r="B384" s="14"/>
      <c r="C384" s="14"/>
      <c r="D384" s="14"/>
      <c r="E384" s="14"/>
      <c r="F384" s="14"/>
      <c r="G384" s="14"/>
      <c r="H384" s="14"/>
      <c r="I384" s="14"/>
      <c r="J384" s="14"/>
      <c r="K384" s="14"/>
      <c r="L384" s="14"/>
      <c r="M384" s="15"/>
      <c r="N384" s="14"/>
      <c r="O384" s="15"/>
      <c r="P384" s="14"/>
      <c r="Q384" s="14"/>
      <c r="R384" s="15"/>
      <c r="S384" s="14"/>
      <c r="T384" s="14"/>
      <c r="U384" s="14"/>
      <c r="V384" s="15"/>
      <c r="W384" s="14"/>
      <c r="X384" s="14"/>
      <c r="Y384" s="15"/>
      <c r="Z384" s="14"/>
      <c r="AA384" s="14"/>
      <c r="AB384" s="14"/>
      <c r="AC384" s="14"/>
      <c r="AD384" s="14"/>
      <c r="AE384" s="14"/>
      <c r="AF384" s="14"/>
      <c r="AG384" s="14"/>
      <c r="AH384" s="14"/>
      <c r="AI384" s="14"/>
      <c r="AJ384" s="14"/>
      <c r="AK384" s="14"/>
      <c r="AL384" s="15"/>
      <c r="AM384" s="14"/>
      <c r="AN384" s="15"/>
      <c r="AO384" s="14"/>
      <c r="AP384" s="14"/>
      <c r="AQ384" s="15"/>
      <c r="AR384" s="14"/>
      <c r="AS384" s="14"/>
      <c r="AT384" s="14"/>
      <c r="AU384" s="15"/>
      <c r="AV384" s="26"/>
      <c r="AW384" s="26"/>
      <c r="AX384" s="30"/>
      <c r="AY384" s="26"/>
      <c r="AZ384" s="26"/>
      <c r="BA384" s="26"/>
      <c r="BB384" s="26"/>
      <c r="BC384" s="26"/>
      <c r="BD384" s="26"/>
      <c r="BE384" s="26"/>
      <c r="BF384" s="26"/>
      <c r="BG384" s="26"/>
      <c r="BH384" s="26"/>
      <c r="BI384" s="26"/>
      <c r="BJ384" s="26"/>
      <c r="BK384" s="30"/>
      <c r="BL384" s="26"/>
      <c r="BM384" s="30"/>
      <c r="BN384" s="26"/>
      <c r="BO384" s="26"/>
      <c r="BP384" s="30"/>
      <c r="BQ384" s="26"/>
      <c r="BR384" s="26"/>
      <c r="BS384" s="26"/>
      <c r="BT384" s="30"/>
      <c r="BU384" s="26"/>
      <c r="BV384" s="26"/>
      <c r="BW384" s="30"/>
      <c r="BX384" s="26"/>
    </row>
    <row r="385" spans="1:47" x14ac:dyDescent="0.25">
      <c r="A385" s="23"/>
      <c r="B385" s="3"/>
      <c r="C385" s="3"/>
      <c r="D385" s="3"/>
      <c r="E385" s="3"/>
      <c r="F385" s="3"/>
      <c r="G385" s="3"/>
      <c r="H385" s="3"/>
      <c r="I385" s="3"/>
      <c r="J385" s="3"/>
      <c r="K385" s="3"/>
      <c r="L385" s="3"/>
      <c r="M385" s="7"/>
      <c r="N385" s="3"/>
      <c r="O385" s="7"/>
      <c r="P385" s="3"/>
      <c r="Q385" s="3"/>
      <c r="R385" s="7"/>
      <c r="S385" s="3"/>
      <c r="T385" s="3"/>
      <c r="U385" s="3"/>
      <c r="V385" s="7"/>
      <c r="W385" s="3"/>
      <c r="X385" s="3"/>
      <c r="Y385" s="7"/>
      <c r="Z385" s="3"/>
      <c r="AA385" s="3"/>
      <c r="AB385" s="3"/>
      <c r="AC385" s="3"/>
      <c r="AD385" s="3"/>
      <c r="AE385" s="3"/>
      <c r="AF385" s="3"/>
      <c r="AG385" s="3"/>
      <c r="AH385" s="3"/>
      <c r="AI385" s="3"/>
      <c r="AJ385" s="3"/>
      <c r="AK385" s="3"/>
      <c r="AL385" s="7"/>
      <c r="AM385" s="3"/>
      <c r="AN385" s="7"/>
      <c r="AO385" s="3"/>
      <c r="AP385" s="3"/>
      <c r="AQ385" s="7"/>
      <c r="AR385" s="3"/>
      <c r="AS385" s="3"/>
      <c r="AT385" s="3"/>
      <c r="AU385" s="7"/>
    </row>
    <row r="386" spans="1:47" x14ac:dyDescent="0.25">
      <c r="A386" s="23"/>
      <c r="B386" s="3"/>
      <c r="C386" s="3"/>
      <c r="D386" s="3"/>
      <c r="E386" s="3"/>
      <c r="F386" s="3"/>
      <c r="G386" s="3"/>
      <c r="H386" s="3"/>
      <c r="I386" s="3"/>
      <c r="J386" s="3"/>
      <c r="K386" s="3"/>
      <c r="L386" s="3"/>
      <c r="M386" s="7"/>
      <c r="N386" s="3"/>
      <c r="O386" s="7"/>
      <c r="P386" s="3"/>
      <c r="Q386" s="3"/>
      <c r="R386" s="7"/>
      <c r="S386" s="3"/>
      <c r="T386" s="3"/>
      <c r="U386" s="3"/>
      <c r="V386" s="7"/>
      <c r="W386" s="3"/>
      <c r="X386" s="3"/>
      <c r="Y386" s="7"/>
      <c r="Z386" s="3"/>
      <c r="AA386" s="3"/>
      <c r="AB386" s="3"/>
      <c r="AC386" s="3"/>
      <c r="AD386" s="3"/>
      <c r="AE386" s="3"/>
      <c r="AF386" s="3"/>
      <c r="AG386" s="3"/>
      <c r="AH386" s="3"/>
      <c r="AI386" s="3"/>
      <c r="AJ386" s="3"/>
      <c r="AK386" s="3"/>
      <c r="AL386" s="7"/>
      <c r="AM386" s="3"/>
      <c r="AN386" s="7"/>
      <c r="AO386" s="3"/>
      <c r="AP386" s="3"/>
      <c r="AQ386" s="7"/>
      <c r="AR386" s="3"/>
      <c r="AS386" s="3"/>
      <c r="AT386" s="3"/>
      <c r="AU386" s="7"/>
    </row>
    <row r="387" spans="1:47" x14ac:dyDescent="0.25">
      <c r="A387" s="23"/>
      <c r="B387" s="3"/>
      <c r="C387" s="3"/>
      <c r="D387" s="3"/>
      <c r="E387" s="3"/>
      <c r="F387" s="3"/>
      <c r="G387" s="3"/>
      <c r="H387" s="3"/>
      <c r="I387" s="3"/>
      <c r="J387" s="3"/>
      <c r="K387" s="3"/>
      <c r="L387" s="3"/>
      <c r="M387" s="7"/>
      <c r="N387" s="3"/>
      <c r="O387" s="7"/>
      <c r="P387" s="3"/>
      <c r="Q387" s="3"/>
      <c r="R387" s="7"/>
      <c r="S387" s="3"/>
      <c r="T387" s="3"/>
      <c r="U387" s="3"/>
      <c r="V387" s="7"/>
      <c r="W387" s="3"/>
      <c r="X387" s="3"/>
      <c r="Y387" s="7"/>
      <c r="Z387" s="3"/>
      <c r="AA387" s="3"/>
      <c r="AB387" s="3"/>
      <c r="AC387" s="3"/>
      <c r="AD387" s="3"/>
      <c r="AE387" s="3"/>
      <c r="AF387" s="3"/>
      <c r="AG387" s="3"/>
      <c r="AH387" s="3"/>
      <c r="AI387" s="3"/>
      <c r="AJ387" s="3"/>
      <c r="AK387" s="3"/>
      <c r="AL387" s="7"/>
      <c r="AM387" s="3"/>
      <c r="AN387" s="7"/>
      <c r="AO387" s="3"/>
      <c r="AP387" s="3"/>
      <c r="AQ387" s="7"/>
      <c r="AR387" s="3"/>
      <c r="AS387" s="3"/>
      <c r="AT387" s="3"/>
      <c r="AU387" s="7"/>
    </row>
    <row r="388" spans="1:47" x14ac:dyDescent="0.25">
      <c r="A388" s="23"/>
      <c r="B388" s="3"/>
      <c r="C388" s="3"/>
      <c r="D388" s="3"/>
      <c r="E388" s="3"/>
      <c r="F388" s="3"/>
      <c r="G388" s="3"/>
      <c r="H388" s="3"/>
      <c r="I388" s="3"/>
      <c r="J388" s="3"/>
      <c r="K388" s="3"/>
      <c r="L388" s="3"/>
      <c r="M388" s="7"/>
      <c r="N388" s="3"/>
      <c r="O388" s="7"/>
      <c r="P388" s="3"/>
      <c r="Q388" s="3"/>
      <c r="R388" s="7"/>
      <c r="S388" s="3"/>
      <c r="T388" s="3"/>
      <c r="U388" s="3"/>
      <c r="V388" s="7"/>
      <c r="W388" s="3"/>
      <c r="X388" s="3"/>
      <c r="Y388" s="7"/>
      <c r="Z388" s="3"/>
      <c r="AA388" s="3"/>
      <c r="AB388" s="3"/>
      <c r="AC388" s="3"/>
      <c r="AD388" s="3"/>
      <c r="AE388" s="3"/>
      <c r="AF388" s="3"/>
      <c r="AG388" s="3"/>
      <c r="AH388" s="3"/>
      <c r="AI388" s="3"/>
      <c r="AJ388" s="3"/>
      <c r="AK388" s="3"/>
      <c r="AL388" s="7"/>
      <c r="AM388" s="3"/>
      <c r="AN388" s="7"/>
      <c r="AO388" s="3"/>
      <c r="AP388" s="3"/>
      <c r="AQ388" s="7"/>
      <c r="AR388" s="3"/>
      <c r="AS388" s="3"/>
      <c r="AT388" s="3"/>
      <c r="AU388" s="7"/>
    </row>
    <row r="389" spans="1:47" x14ac:dyDescent="0.25">
      <c r="A389" s="23"/>
      <c r="B389" s="3"/>
      <c r="C389" s="3"/>
      <c r="D389" s="3"/>
      <c r="E389" s="3"/>
      <c r="F389" s="3"/>
      <c r="G389" s="3"/>
      <c r="H389" s="3"/>
      <c r="I389" s="3"/>
      <c r="J389" s="3"/>
      <c r="K389" s="3"/>
      <c r="L389" s="3"/>
      <c r="M389" s="7"/>
      <c r="N389" s="3"/>
      <c r="O389" s="7"/>
      <c r="P389" s="3"/>
      <c r="Q389" s="3"/>
      <c r="R389" s="7"/>
      <c r="S389" s="3"/>
      <c r="T389" s="3"/>
      <c r="U389" s="3"/>
      <c r="V389" s="7"/>
      <c r="W389" s="3"/>
      <c r="X389" s="3"/>
      <c r="Y389" s="7"/>
      <c r="Z389" s="3"/>
      <c r="AA389" s="3"/>
      <c r="AB389" s="3"/>
      <c r="AC389" s="3"/>
      <c r="AD389" s="3"/>
      <c r="AE389" s="3"/>
      <c r="AF389" s="3"/>
      <c r="AG389" s="3"/>
      <c r="AH389" s="3"/>
      <c r="AI389" s="3"/>
      <c r="AJ389" s="3"/>
      <c r="AK389" s="3"/>
      <c r="AL389" s="7"/>
      <c r="AM389" s="3"/>
      <c r="AN389" s="7"/>
      <c r="AO389" s="3"/>
      <c r="AP389" s="3"/>
      <c r="AQ389" s="7"/>
      <c r="AR389" s="3"/>
      <c r="AS389" s="3"/>
      <c r="AT389" s="3"/>
      <c r="AU389" s="7"/>
    </row>
    <row r="390" spans="1:47" x14ac:dyDescent="0.25">
      <c r="A390" s="23"/>
      <c r="B390" s="3"/>
      <c r="C390" s="3"/>
      <c r="D390" s="3"/>
      <c r="E390" s="3"/>
      <c r="F390" s="3"/>
      <c r="G390" s="3"/>
      <c r="H390" s="3"/>
      <c r="I390" s="3"/>
      <c r="J390" s="3"/>
      <c r="K390" s="3"/>
      <c r="L390" s="3"/>
      <c r="M390" s="7"/>
      <c r="N390" s="3"/>
      <c r="O390" s="7"/>
      <c r="P390" s="3"/>
      <c r="Q390" s="3"/>
      <c r="R390" s="7"/>
      <c r="S390" s="3"/>
      <c r="T390" s="3"/>
      <c r="U390" s="3"/>
      <c r="V390" s="7"/>
      <c r="W390" s="3"/>
      <c r="X390" s="3"/>
      <c r="Y390" s="7"/>
      <c r="Z390" s="3"/>
      <c r="AA390" s="3"/>
      <c r="AB390" s="3"/>
      <c r="AC390" s="3"/>
      <c r="AD390" s="3"/>
      <c r="AE390" s="3"/>
      <c r="AF390" s="3"/>
      <c r="AG390" s="3"/>
      <c r="AH390" s="3"/>
      <c r="AI390" s="3"/>
      <c r="AJ390" s="3"/>
      <c r="AK390" s="3"/>
      <c r="AL390" s="7"/>
      <c r="AM390" s="3"/>
      <c r="AN390" s="7"/>
      <c r="AO390" s="3"/>
      <c r="AP390" s="3"/>
      <c r="AQ390" s="7"/>
      <c r="AR390" s="3"/>
      <c r="AS390" s="3"/>
      <c r="AT390" s="3"/>
      <c r="AU390" s="7"/>
    </row>
    <row r="391" spans="1:47" x14ac:dyDescent="0.25">
      <c r="A391" s="23"/>
      <c r="B391" s="3"/>
      <c r="C391" s="3"/>
      <c r="D391" s="3"/>
      <c r="E391" s="3"/>
      <c r="F391" s="3"/>
      <c r="G391" s="3"/>
      <c r="H391" s="3"/>
      <c r="I391" s="3"/>
      <c r="J391" s="3"/>
      <c r="K391" s="3"/>
      <c r="L391" s="3"/>
      <c r="M391" s="7"/>
      <c r="N391" s="3"/>
      <c r="O391" s="7"/>
      <c r="P391" s="3"/>
      <c r="Q391" s="3"/>
      <c r="R391" s="7"/>
      <c r="S391" s="3"/>
      <c r="T391" s="3"/>
      <c r="U391" s="3"/>
      <c r="V391" s="7"/>
      <c r="W391" s="3"/>
      <c r="X391" s="3"/>
      <c r="Y391" s="7"/>
      <c r="Z391" s="3"/>
      <c r="AA391" s="3"/>
      <c r="AB391" s="3"/>
      <c r="AC391" s="3"/>
      <c r="AD391" s="3"/>
      <c r="AE391" s="3"/>
      <c r="AF391" s="3"/>
      <c r="AG391" s="3"/>
      <c r="AH391" s="3"/>
      <c r="AI391" s="3"/>
      <c r="AJ391" s="3"/>
      <c r="AK391" s="3"/>
      <c r="AL391" s="7"/>
      <c r="AM391" s="3"/>
      <c r="AN391" s="7"/>
      <c r="AO391" s="3"/>
      <c r="AP391" s="3"/>
      <c r="AQ391" s="7"/>
      <c r="AR391" s="3"/>
      <c r="AS391" s="3"/>
      <c r="AT391" s="3"/>
      <c r="AU391" s="7"/>
    </row>
    <row r="392" spans="1:47" x14ac:dyDescent="0.25">
      <c r="A392" s="23"/>
      <c r="B392" s="3"/>
      <c r="C392" s="3"/>
      <c r="D392" s="3"/>
      <c r="E392" s="3"/>
      <c r="F392" s="3"/>
      <c r="G392" s="3"/>
      <c r="H392" s="3"/>
      <c r="I392" s="3"/>
      <c r="J392" s="3"/>
      <c r="K392" s="3"/>
      <c r="L392" s="3"/>
      <c r="M392" s="7"/>
      <c r="N392" s="3"/>
      <c r="O392" s="7"/>
      <c r="P392" s="3"/>
      <c r="Q392" s="3"/>
      <c r="R392" s="7"/>
      <c r="S392" s="3"/>
      <c r="T392" s="3"/>
      <c r="U392" s="3"/>
      <c r="V392" s="7"/>
      <c r="W392" s="3"/>
      <c r="X392" s="3"/>
      <c r="Y392" s="7"/>
      <c r="Z392" s="3"/>
      <c r="AA392" s="3"/>
      <c r="AB392" s="3"/>
      <c r="AC392" s="3"/>
      <c r="AD392" s="3"/>
      <c r="AE392" s="3"/>
      <c r="AF392" s="3"/>
      <c r="AG392" s="3"/>
      <c r="AH392" s="3"/>
      <c r="AI392" s="3"/>
      <c r="AJ392" s="3"/>
      <c r="AK392" s="3"/>
      <c r="AL392" s="7"/>
      <c r="AM392" s="3"/>
      <c r="AN392" s="7"/>
      <c r="AO392" s="3"/>
      <c r="AP392" s="3"/>
      <c r="AQ392" s="7"/>
      <c r="AR392" s="3"/>
      <c r="AS392" s="3"/>
      <c r="AT392" s="3"/>
      <c r="AU392" s="7"/>
    </row>
    <row r="393" spans="1:47" x14ac:dyDescent="0.25">
      <c r="A393" s="23"/>
      <c r="B393" s="3"/>
      <c r="C393" s="3"/>
      <c r="D393" s="3"/>
      <c r="E393" s="3"/>
      <c r="F393" s="3"/>
      <c r="G393" s="3"/>
      <c r="H393" s="3"/>
      <c r="I393" s="3"/>
      <c r="J393" s="3"/>
      <c r="K393" s="3"/>
      <c r="L393" s="3"/>
      <c r="M393" s="7"/>
      <c r="N393" s="3"/>
      <c r="O393" s="7"/>
      <c r="P393" s="3"/>
      <c r="Q393" s="3"/>
      <c r="R393" s="7"/>
      <c r="S393" s="3"/>
      <c r="T393" s="3"/>
      <c r="U393" s="3"/>
      <c r="V393" s="7"/>
      <c r="W393" s="3"/>
      <c r="X393" s="3"/>
      <c r="Y393" s="7"/>
      <c r="Z393" s="3"/>
      <c r="AA393" s="3"/>
      <c r="AB393" s="3"/>
      <c r="AC393" s="3"/>
      <c r="AD393" s="3"/>
      <c r="AE393" s="3"/>
      <c r="AF393" s="3"/>
      <c r="AG393" s="3"/>
      <c r="AH393" s="3"/>
      <c r="AI393" s="3"/>
      <c r="AJ393" s="3"/>
      <c r="AK393" s="3"/>
      <c r="AL393" s="7"/>
      <c r="AM393" s="3"/>
      <c r="AN393" s="7"/>
      <c r="AO393" s="3"/>
      <c r="AP393" s="3"/>
      <c r="AQ393" s="7"/>
      <c r="AR393" s="3"/>
      <c r="AS393" s="3"/>
      <c r="AT393" s="3"/>
      <c r="AU393" s="7"/>
    </row>
    <row r="394" spans="1:47" x14ac:dyDescent="0.25">
      <c r="A394" s="23"/>
      <c r="B394" s="3"/>
      <c r="C394" s="3"/>
      <c r="D394" s="3"/>
      <c r="E394" s="3"/>
      <c r="F394" s="3"/>
      <c r="G394" s="3"/>
      <c r="H394" s="3"/>
      <c r="I394" s="3"/>
      <c r="J394" s="3"/>
      <c r="K394" s="3"/>
      <c r="L394" s="3"/>
      <c r="M394" s="7"/>
      <c r="N394" s="3"/>
      <c r="O394" s="7"/>
      <c r="P394" s="3"/>
      <c r="Q394" s="3"/>
      <c r="R394" s="7"/>
      <c r="S394" s="3"/>
      <c r="T394" s="3"/>
      <c r="U394" s="3"/>
      <c r="V394" s="7"/>
      <c r="W394" s="3"/>
      <c r="X394" s="3"/>
      <c r="Y394" s="7"/>
      <c r="Z394" s="3"/>
      <c r="AA394" s="3"/>
      <c r="AB394" s="3"/>
      <c r="AC394" s="3"/>
      <c r="AD394" s="3"/>
      <c r="AE394" s="3"/>
      <c r="AF394" s="3"/>
      <c r="AG394" s="3"/>
      <c r="AH394" s="3"/>
      <c r="AI394" s="3"/>
      <c r="AJ394" s="3"/>
      <c r="AK394" s="3"/>
      <c r="AL394" s="7"/>
      <c r="AM394" s="3"/>
      <c r="AN394" s="7"/>
      <c r="AO394" s="3"/>
      <c r="AP394" s="3"/>
      <c r="AQ394" s="7"/>
      <c r="AR394" s="3"/>
      <c r="AS394" s="3"/>
      <c r="AT394" s="3"/>
      <c r="AU394" s="7"/>
    </row>
    <row r="395" spans="1:47" x14ac:dyDescent="0.25">
      <c r="A395" s="23"/>
      <c r="B395" s="3"/>
      <c r="C395" s="3"/>
      <c r="D395" s="3"/>
      <c r="E395" s="3"/>
      <c r="F395" s="3"/>
      <c r="G395" s="3"/>
      <c r="H395" s="3"/>
      <c r="I395" s="3"/>
      <c r="J395" s="3"/>
      <c r="K395" s="3"/>
      <c r="L395" s="3"/>
      <c r="M395" s="7"/>
      <c r="N395" s="3"/>
      <c r="O395" s="7"/>
      <c r="P395" s="3"/>
      <c r="Q395" s="3"/>
      <c r="R395" s="7"/>
      <c r="S395" s="3"/>
      <c r="T395" s="3"/>
      <c r="U395" s="3"/>
      <c r="V395" s="7"/>
      <c r="W395" s="3"/>
      <c r="X395" s="3"/>
      <c r="Y395" s="7"/>
      <c r="Z395" s="3"/>
      <c r="AA395" s="3"/>
      <c r="AB395" s="3"/>
      <c r="AC395" s="3"/>
      <c r="AD395" s="3"/>
      <c r="AE395" s="3"/>
      <c r="AF395" s="3"/>
      <c r="AG395" s="3"/>
      <c r="AH395" s="3"/>
      <c r="AI395" s="3"/>
      <c r="AJ395" s="3"/>
      <c r="AK395" s="3"/>
      <c r="AL395" s="7"/>
      <c r="AM395" s="3"/>
      <c r="AN395" s="7"/>
      <c r="AO395" s="3"/>
      <c r="AP395" s="3"/>
      <c r="AQ395" s="7"/>
      <c r="AR395" s="3"/>
      <c r="AS395" s="3"/>
      <c r="AT395" s="3"/>
      <c r="AU395" s="7"/>
    </row>
    <row r="396" spans="1:47" x14ac:dyDescent="0.25">
      <c r="A396" s="23"/>
      <c r="B396" s="3"/>
      <c r="C396" s="3"/>
      <c r="D396" s="3"/>
      <c r="E396" s="3"/>
      <c r="F396" s="3"/>
      <c r="G396" s="3"/>
      <c r="H396" s="3"/>
      <c r="I396" s="3"/>
      <c r="J396" s="3"/>
      <c r="K396" s="3"/>
      <c r="L396" s="3"/>
      <c r="M396" s="7"/>
      <c r="N396" s="3"/>
      <c r="O396" s="7"/>
      <c r="P396" s="3"/>
      <c r="Q396" s="3"/>
      <c r="R396" s="7"/>
      <c r="S396" s="3"/>
      <c r="T396" s="3"/>
      <c r="U396" s="3"/>
      <c r="V396" s="7"/>
      <c r="W396" s="3"/>
      <c r="X396" s="3"/>
      <c r="Y396" s="7"/>
      <c r="Z396" s="3"/>
      <c r="AA396" s="3"/>
      <c r="AB396" s="3"/>
      <c r="AC396" s="3"/>
      <c r="AD396" s="3"/>
      <c r="AE396" s="3"/>
      <c r="AF396" s="3"/>
      <c r="AG396" s="3"/>
      <c r="AH396" s="3"/>
      <c r="AI396" s="3"/>
      <c r="AJ396" s="3"/>
      <c r="AK396" s="3"/>
      <c r="AL396" s="7"/>
      <c r="AM396" s="3"/>
      <c r="AN396" s="7"/>
      <c r="AO396" s="3"/>
      <c r="AP396" s="3"/>
      <c r="AQ396" s="7"/>
      <c r="AR396" s="3"/>
      <c r="AS396" s="3"/>
      <c r="AT396" s="3"/>
      <c r="AU396" s="7"/>
    </row>
    <row r="397" spans="1:47" x14ac:dyDescent="0.25">
      <c r="A397" s="23"/>
      <c r="B397" s="3"/>
      <c r="C397" s="3"/>
      <c r="D397" s="3"/>
      <c r="E397" s="3"/>
      <c r="F397" s="3"/>
      <c r="G397" s="3"/>
      <c r="H397" s="3"/>
      <c r="I397" s="3"/>
      <c r="J397" s="3"/>
      <c r="K397" s="3"/>
      <c r="L397" s="3"/>
      <c r="M397" s="7"/>
      <c r="N397" s="3"/>
      <c r="O397" s="7"/>
      <c r="P397" s="3"/>
      <c r="Q397" s="3"/>
      <c r="R397" s="7"/>
      <c r="S397" s="3"/>
      <c r="T397" s="3"/>
      <c r="U397" s="3"/>
      <c r="V397" s="7"/>
      <c r="W397" s="3"/>
      <c r="X397" s="3"/>
      <c r="Y397" s="7"/>
      <c r="Z397" s="3"/>
      <c r="AA397" s="3"/>
      <c r="AB397" s="3"/>
      <c r="AC397" s="3"/>
      <c r="AD397" s="3"/>
      <c r="AE397" s="3"/>
      <c r="AF397" s="3"/>
      <c r="AG397" s="3"/>
      <c r="AH397" s="3"/>
      <c r="AI397" s="3"/>
      <c r="AJ397" s="3"/>
      <c r="AK397" s="3"/>
      <c r="AL397" s="7"/>
      <c r="AM397" s="3"/>
      <c r="AN397" s="7"/>
      <c r="AO397" s="3"/>
      <c r="AP397" s="3"/>
      <c r="AQ397" s="7"/>
      <c r="AR397" s="3"/>
      <c r="AS397" s="3"/>
      <c r="AT397" s="3"/>
      <c r="AU397" s="7"/>
    </row>
    <row r="398" spans="1:47" x14ac:dyDescent="0.25">
      <c r="A398" s="23"/>
      <c r="B398" s="3"/>
      <c r="C398" s="3"/>
      <c r="D398" s="3"/>
      <c r="E398" s="3"/>
      <c r="F398" s="3"/>
      <c r="G398" s="3"/>
      <c r="H398" s="3"/>
      <c r="I398" s="3"/>
      <c r="J398" s="3"/>
      <c r="K398" s="3"/>
      <c r="L398" s="3"/>
      <c r="M398" s="7"/>
      <c r="N398" s="3"/>
      <c r="O398" s="7"/>
      <c r="P398" s="3"/>
      <c r="Q398" s="3"/>
      <c r="R398" s="7"/>
      <c r="S398" s="3"/>
      <c r="T398" s="3"/>
      <c r="U398" s="3"/>
      <c r="V398" s="7"/>
      <c r="W398" s="3"/>
      <c r="X398" s="3"/>
      <c r="Y398" s="7"/>
      <c r="Z398" s="3"/>
      <c r="AA398" s="3"/>
      <c r="AB398" s="3"/>
      <c r="AC398" s="3"/>
      <c r="AD398" s="3"/>
      <c r="AE398" s="3"/>
      <c r="AF398" s="3"/>
      <c r="AG398" s="3"/>
      <c r="AH398" s="3"/>
      <c r="AI398" s="3"/>
      <c r="AJ398" s="3"/>
      <c r="AK398" s="3"/>
      <c r="AL398" s="7"/>
      <c r="AM398" s="3"/>
      <c r="AN398" s="7"/>
      <c r="AO398" s="3"/>
      <c r="AP398" s="3"/>
      <c r="AQ398" s="7"/>
      <c r="AR398" s="3"/>
      <c r="AS398" s="3"/>
      <c r="AT398" s="3"/>
      <c r="AU398" s="7"/>
    </row>
    <row r="399" spans="1:47" x14ac:dyDescent="0.25">
      <c r="A399" s="23"/>
      <c r="B399" s="3"/>
      <c r="C399" s="3"/>
      <c r="D399" s="3"/>
      <c r="E399" s="3"/>
      <c r="F399" s="3"/>
      <c r="G399" s="3"/>
      <c r="H399" s="3"/>
      <c r="I399" s="3"/>
      <c r="J399" s="3"/>
      <c r="K399" s="3"/>
      <c r="L399" s="3"/>
      <c r="M399" s="7"/>
      <c r="N399" s="3"/>
      <c r="O399" s="7"/>
      <c r="P399" s="3"/>
      <c r="Q399" s="3"/>
      <c r="R399" s="7"/>
      <c r="S399" s="3"/>
      <c r="T399" s="3"/>
      <c r="U399" s="3"/>
      <c r="V399" s="7"/>
      <c r="W399" s="3"/>
      <c r="X399" s="3"/>
      <c r="Y399" s="7"/>
      <c r="Z399" s="3"/>
      <c r="AA399" s="3"/>
      <c r="AB399" s="3"/>
      <c r="AC399" s="3"/>
      <c r="AD399" s="3"/>
      <c r="AE399" s="3"/>
      <c r="AF399" s="3"/>
      <c r="AG399" s="3"/>
      <c r="AH399" s="3"/>
      <c r="AI399" s="3"/>
      <c r="AJ399" s="3"/>
      <c r="AK399" s="3"/>
      <c r="AL399" s="7"/>
      <c r="AM399" s="3"/>
      <c r="AN399" s="7"/>
      <c r="AO399" s="3"/>
      <c r="AP399" s="3"/>
      <c r="AQ399" s="7"/>
      <c r="AR399" s="3"/>
      <c r="AS399" s="3"/>
      <c r="AT399" s="3"/>
      <c r="AU399" s="7"/>
    </row>
    <row r="400" spans="1:47" x14ac:dyDescent="0.25">
      <c r="A400" s="23"/>
      <c r="B400" s="3"/>
      <c r="C400" s="3"/>
      <c r="D400" s="3"/>
      <c r="E400" s="3"/>
      <c r="F400" s="3"/>
      <c r="G400" s="3"/>
      <c r="H400" s="3"/>
      <c r="I400" s="3"/>
      <c r="J400" s="3"/>
      <c r="K400" s="3"/>
      <c r="L400" s="3"/>
      <c r="M400" s="7"/>
      <c r="N400" s="3"/>
      <c r="O400" s="7"/>
      <c r="P400" s="3"/>
      <c r="Q400" s="3"/>
      <c r="R400" s="7"/>
      <c r="S400" s="3"/>
      <c r="T400" s="3"/>
      <c r="U400" s="3"/>
      <c r="V400" s="7"/>
      <c r="W400" s="3"/>
      <c r="X400" s="3"/>
      <c r="Y400" s="7"/>
      <c r="Z400" s="3"/>
      <c r="AA400" s="3"/>
      <c r="AB400" s="3"/>
      <c r="AC400" s="3"/>
      <c r="AD400" s="3"/>
      <c r="AE400" s="3"/>
      <c r="AF400" s="3"/>
      <c r="AG400" s="3"/>
      <c r="AH400" s="3"/>
      <c r="AI400" s="3"/>
      <c r="AJ400" s="3"/>
      <c r="AK400" s="3"/>
      <c r="AL400" s="7"/>
      <c r="AM400" s="3"/>
      <c r="AN400" s="7"/>
      <c r="AO400" s="3"/>
      <c r="AP400" s="3"/>
      <c r="AQ400" s="7"/>
      <c r="AR400" s="3"/>
      <c r="AS400" s="3"/>
      <c r="AT400" s="3"/>
      <c r="AU400" s="7"/>
    </row>
    <row r="401" spans="1:47" x14ac:dyDescent="0.25">
      <c r="A401" s="23"/>
      <c r="B401" s="3"/>
      <c r="C401" s="3"/>
      <c r="D401" s="3"/>
      <c r="E401" s="3"/>
      <c r="F401" s="3"/>
      <c r="G401" s="3"/>
      <c r="H401" s="3"/>
      <c r="I401" s="3"/>
      <c r="J401" s="3"/>
      <c r="K401" s="3"/>
      <c r="L401" s="3"/>
      <c r="M401" s="7"/>
      <c r="N401" s="3"/>
      <c r="O401" s="7"/>
      <c r="P401" s="3"/>
      <c r="Q401" s="3"/>
      <c r="R401" s="7"/>
      <c r="S401" s="3"/>
      <c r="T401" s="3"/>
      <c r="U401" s="3"/>
      <c r="V401" s="7"/>
      <c r="W401" s="3"/>
      <c r="X401" s="3"/>
      <c r="Y401" s="7"/>
      <c r="Z401" s="3"/>
      <c r="AA401" s="3"/>
      <c r="AB401" s="3"/>
      <c r="AC401" s="3"/>
      <c r="AD401" s="3"/>
      <c r="AE401" s="3"/>
      <c r="AF401" s="3"/>
      <c r="AG401" s="3"/>
      <c r="AH401" s="3"/>
      <c r="AI401" s="3"/>
      <c r="AJ401" s="3"/>
      <c r="AK401" s="3"/>
      <c r="AL401" s="7"/>
      <c r="AM401" s="3"/>
      <c r="AN401" s="7"/>
      <c r="AO401" s="3"/>
      <c r="AP401" s="3"/>
      <c r="AQ401" s="7"/>
      <c r="AR401" s="3"/>
      <c r="AS401" s="3"/>
      <c r="AT401" s="3"/>
      <c r="AU401" s="7"/>
    </row>
    <row r="402" spans="1:47" x14ac:dyDescent="0.25">
      <c r="A402" s="23"/>
      <c r="B402" s="3"/>
      <c r="C402" s="3"/>
      <c r="D402" s="3"/>
      <c r="E402" s="3"/>
      <c r="F402" s="3"/>
      <c r="G402" s="3"/>
      <c r="H402" s="3"/>
      <c r="I402" s="3"/>
      <c r="J402" s="3"/>
      <c r="K402" s="3"/>
      <c r="L402" s="3"/>
      <c r="M402" s="7"/>
      <c r="N402" s="3"/>
      <c r="O402" s="7"/>
      <c r="P402" s="3"/>
      <c r="Q402" s="3"/>
      <c r="R402" s="7"/>
      <c r="S402" s="3"/>
      <c r="T402" s="3"/>
      <c r="U402" s="3"/>
      <c r="V402" s="7"/>
      <c r="W402" s="3"/>
      <c r="X402" s="3"/>
      <c r="Y402" s="7"/>
      <c r="Z402" s="3"/>
      <c r="AA402" s="3"/>
      <c r="AB402" s="3"/>
      <c r="AC402" s="3"/>
      <c r="AD402" s="3"/>
      <c r="AE402" s="3"/>
      <c r="AF402" s="3"/>
      <c r="AG402" s="3"/>
      <c r="AH402" s="3"/>
      <c r="AI402" s="3"/>
      <c r="AJ402" s="3"/>
      <c r="AK402" s="3"/>
      <c r="AL402" s="7"/>
      <c r="AM402" s="3"/>
      <c r="AN402" s="7"/>
      <c r="AO402" s="3"/>
      <c r="AP402" s="3"/>
      <c r="AQ402" s="7"/>
      <c r="AR402" s="3"/>
      <c r="AS402" s="3"/>
      <c r="AT402" s="3"/>
      <c r="AU402" s="7"/>
    </row>
    <row r="403" spans="1:47" x14ac:dyDescent="0.25">
      <c r="A403" s="23"/>
      <c r="B403" s="3"/>
      <c r="C403" s="3"/>
      <c r="D403" s="3"/>
      <c r="E403" s="3"/>
      <c r="F403" s="3"/>
      <c r="G403" s="3"/>
      <c r="H403" s="3"/>
      <c r="I403" s="3"/>
      <c r="J403" s="3"/>
      <c r="K403" s="3"/>
      <c r="L403" s="3"/>
      <c r="M403" s="7"/>
      <c r="N403" s="3"/>
      <c r="O403" s="7"/>
      <c r="P403" s="3"/>
      <c r="Q403" s="3"/>
      <c r="R403" s="7"/>
      <c r="S403" s="3"/>
      <c r="T403" s="3"/>
      <c r="U403" s="3"/>
      <c r="V403" s="7"/>
      <c r="W403" s="3"/>
      <c r="X403" s="3"/>
      <c r="Y403" s="7"/>
      <c r="Z403" s="3"/>
      <c r="AA403" s="3"/>
      <c r="AB403" s="3"/>
      <c r="AC403" s="3"/>
      <c r="AD403" s="3"/>
      <c r="AE403" s="3"/>
      <c r="AF403" s="3"/>
      <c r="AG403" s="3"/>
      <c r="AH403" s="3"/>
      <c r="AI403" s="3"/>
      <c r="AJ403" s="3"/>
      <c r="AK403" s="3"/>
      <c r="AL403" s="7"/>
      <c r="AM403" s="3"/>
      <c r="AN403" s="7"/>
      <c r="AO403" s="3"/>
      <c r="AP403" s="3"/>
      <c r="AQ403" s="7"/>
      <c r="AR403" s="3"/>
      <c r="AS403" s="3"/>
      <c r="AT403" s="3"/>
      <c r="AU403" s="7"/>
    </row>
    <row r="404" spans="1:47" x14ac:dyDescent="0.25">
      <c r="A404" s="23"/>
      <c r="B404" s="3"/>
      <c r="C404" s="3"/>
      <c r="D404" s="3"/>
      <c r="E404" s="3"/>
      <c r="F404" s="3"/>
      <c r="G404" s="3"/>
      <c r="H404" s="3"/>
      <c r="I404" s="3"/>
      <c r="J404" s="3"/>
      <c r="K404" s="3"/>
      <c r="L404" s="3"/>
      <c r="M404" s="7"/>
      <c r="N404" s="3"/>
      <c r="O404" s="7"/>
      <c r="P404" s="3"/>
      <c r="Q404" s="3"/>
      <c r="R404" s="7"/>
      <c r="S404" s="3"/>
      <c r="T404" s="3"/>
      <c r="U404" s="3"/>
      <c r="V404" s="7"/>
      <c r="W404" s="3"/>
      <c r="X404" s="3"/>
      <c r="Y404" s="7"/>
      <c r="Z404" s="3"/>
      <c r="AA404" s="3"/>
      <c r="AB404" s="3"/>
      <c r="AC404" s="3"/>
      <c r="AD404" s="3"/>
      <c r="AE404" s="3"/>
      <c r="AF404" s="3"/>
      <c r="AG404" s="3"/>
      <c r="AH404" s="3"/>
      <c r="AI404" s="3"/>
      <c r="AJ404" s="3"/>
      <c r="AK404" s="3"/>
      <c r="AL404" s="7"/>
      <c r="AM404" s="3"/>
      <c r="AN404" s="7"/>
      <c r="AO404" s="3"/>
      <c r="AP404" s="3"/>
      <c r="AQ404" s="7"/>
      <c r="AR404" s="3"/>
      <c r="AS404" s="3"/>
      <c r="AT404" s="3"/>
      <c r="AU404" s="7"/>
    </row>
    <row r="405" spans="1:47" x14ac:dyDescent="0.25">
      <c r="A405" s="23"/>
      <c r="B405" s="3"/>
      <c r="C405" s="3"/>
      <c r="D405" s="3"/>
      <c r="E405" s="3"/>
      <c r="F405" s="3"/>
      <c r="G405" s="3"/>
      <c r="H405" s="3"/>
      <c r="I405" s="3"/>
      <c r="J405" s="3"/>
      <c r="K405" s="3"/>
      <c r="L405" s="3"/>
      <c r="M405" s="7"/>
      <c r="N405" s="3"/>
      <c r="O405" s="7"/>
      <c r="P405" s="3"/>
      <c r="Q405" s="3"/>
      <c r="R405" s="7"/>
      <c r="S405" s="3"/>
      <c r="T405" s="3"/>
      <c r="U405" s="3"/>
      <c r="V405" s="7"/>
      <c r="W405" s="3"/>
      <c r="X405" s="3"/>
      <c r="Y405" s="7"/>
      <c r="Z405" s="3"/>
      <c r="AA405" s="3"/>
      <c r="AB405" s="3"/>
      <c r="AC405" s="3"/>
      <c r="AD405" s="3"/>
      <c r="AE405" s="3"/>
      <c r="AF405" s="3"/>
      <c r="AG405" s="3"/>
      <c r="AH405" s="3"/>
      <c r="AI405" s="3"/>
      <c r="AJ405" s="3"/>
      <c r="AK405" s="3"/>
      <c r="AL405" s="7"/>
      <c r="AM405" s="3"/>
      <c r="AN405" s="7"/>
      <c r="AO405" s="3"/>
      <c r="AP405" s="3"/>
      <c r="AQ405" s="7"/>
      <c r="AR405" s="3"/>
      <c r="AS405" s="3"/>
      <c r="AT405" s="3"/>
      <c r="AU405" s="7"/>
    </row>
    <row r="406" spans="1:47" x14ac:dyDescent="0.25">
      <c r="A406" s="23"/>
      <c r="B406" s="3"/>
      <c r="C406" s="3"/>
      <c r="D406" s="3"/>
      <c r="E406" s="3"/>
      <c r="F406" s="3"/>
      <c r="G406" s="3"/>
      <c r="H406" s="3"/>
      <c r="I406" s="3"/>
      <c r="J406" s="3"/>
      <c r="K406" s="3"/>
      <c r="L406" s="3"/>
      <c r="M406" s="7"/>
      <c r="N406" s="3"/>
      <c r="O406" s="7"/>
      <c r="P406" s="3"/>
      <c r="Q406" s="3"/>
      <c r="R406" s="7"/>
      <c r="S406" s="3"/>
      <c r="T406" s="3"/>
      <c r="U406" s="3"/>
      <c r="V406" s="7"/>
      <c r="W406" s="3"/>
      <c r="X406" s="3"/>
      <c r="Y406" s="7"/>
      <c r="Z406" s="3"/>
      <c r="AA406" s="3"/>
      <c r="AB406" s="3"/>
      <c r="AC406" s="3"/>
      <c r="AD406" s="3"/>
      <c r="AE406" s="3"/>
      <c r="AF406" s="3"/>
      <c r="AG406" s="3"/>
      <c r="AH406" s="3"/>
      <c r="AI406" s="3"/>
      <c r="AJ406" s="3"/>
      <c r="AK406" s="3"/>
      <c r="AL406" s="7"/>
      <c r="AM406" s="3"/>
      <c r="AN406" s="7"/>
      <c r="AO406" s="3"/>
      <c r="AP406" s="3"/>
      <c r="AQ406" s="7"/>
      <c r="AR406" s="3"/>
      <c r="AS406" s="3"/>
      <c r="AT406" s="3"/>
      <c r="AU406" s="7"/>
    </row>
    <row r="407" spans="1:47" x14ac:dyDescent="0.25">
      <c r="A407" s="23"/>
      <c r="B407" s="3"/>
      <c r="C407" s="3"/>
      <c r="D407" s="3"/>
      <c r="E407" s="3"/>
      <c r="F407" s="3"/>
      <c r="G407" s="3"/>
      <c r="H407" s="3"/>
      <c r="I407" s="3"/>
      <c r="J407" s="3"/>
      <c r="K407" s="3"/>
      <c r="L407" s="3"/>
      <c r="M407" s="7"/>
      <c r="N407" s="3"/>
      <c r="O407" s="7"/>
      <c r="P407" s="3"/>
      <c r="Q407" s="3"/>
      <c r="R407" s="7"/>
      <c r="S407" s="3"/>
      <c r="T407" s="3"/>
      <c r="U407" s="3"/>
      <c r="V407" s="7"/>
      <c r="W407" s="3"/>
      <c r="X407" s="3"/>
      <c r="Y407" s="7"/>
      <c r="Z407" s="3"/>
      <c r="AA407" s="3"/>
      <c r="AB407" s="3"/>
      <c r="AC407" s="3"/>
      <c r="AD407" s="3"/>
      <c r="AE407" s="3"/>
      <c r="AF407" s="3"/>
      <c r="AG407" s="3"/>
      <c r="AH407" s="3"/>
      <c r="AI407" s="3"/>
      <c r="AJ407" s="3"/>
      <c r="AK407" s="3"/>
      <c r="AL407" s="7"/>
      <c r="AM407" s="3"/>
      <c r="AN407" s="7"/>
      <c r="AO407" s="3"/>
      <c r="AP407" s="3"/>
      <c r="AQ407" s="7"/>
      <c r="AR407" s="3"/>
      <c r="AS407" s="3"/>
      <c r="AT407" s="3"/>
      <c r="AU407" s="7"/>
    </row>
    <row r="408" spans="1:47" x14ac:dyDescent="0.25">
      <c r="A408" s="23"/>
      <c r="B408" s="3"/>
      <c r="C408" s="3"/>
      <c r="D408" s="3"/>
      <c r="E408" s="3"/>
      <c r="F408" s="3"/>
      <c r="G408" s="3"/>
      <c r="H408" s="3"/>
      <c r="I408" s="3"/>
      <c r="J408" s="3"/>
      <c r="K408" s="3"/>
      <c r="L408" s="3"/>
      <c r="M408" s="7"/>
      <c r="N408" s="3"/>
      <c r="O408" s="7"/>
      <c r="P408" s="3"/>
      <c r="Q408" s="3"/>
      <c r="R408" s="7"/>
      <c r="S408" s="3"/>
      <c r="T408" s="3"/>
      <c r="U408" s="3"/>
      <c r="V408" s="7"/>
      <c r="W408" s="3"/>
      <c r="X408" s="3"/>
      <c r="Y408" s="7"/>
      <c r="Z408" s="3"/>
      <c r="AA408" s="3"/>
      <c r="AB408" s="3"/>
      <c r="AC408" s="3"/>
      <c r="AD408" s="3"/>
      <c r="AE408" s="3"/>
      <c r="AF408" s="3"/>
      <c r="AG408" s="3"/>
      <c r="AH408" s="3"/>
      <c r="AI408" s="3"/>
      <c r="AJ408" s="3"/>
      <c r="AK408" s="3"/>
      <c r="AL408" s="7"/>
      <c r="AM408" s="3"/>
      <c r="AN408" s="7"/>
      <c r="AO408" s="3"/>
      <c r="AP408" s="3"/>
      <c r="AQ408" s="7"/>
      <c r="AR408" s="3"/>
      <c r="AS408" s="3"/>
      <c r="AT408" s="3"/>
      <c r="AU408" s="7"/>
    </row>
    <row r="409" spans="1:47" x14ac:dyDescent="0.25">
      <c r="A409" s="23"/>
      <c r="B409" s="3"/>
      <c r="C409" s="3"/>
      <c r="D409" s="3"/>
      <c r="E409" s="3"/>
      <c r="F409" s="3"/>
      <c r="G409" s="3"/>
      <c r="H409" s="3"/>
      <c r="I409" s="3"/>
      <c r="J409" s="3"/>
      <c r="K409" s="3"/>
      <c r="L409" s="3"/>
      <c r="M409" s="7"/>
      <c r="N409" s="3"/>
      <c r="O409" s="7"/>
      <c r="P409" s="3"/>
      <c r="Q409" s="3"/>
      <c r="R409" s="7"/>
      <c r="S409" s="3"/>
      <c r="T409" s="3"/>
      <c r="U409" s="3"/>
      <c r="V409" s="7"/>
      <c r="W409" s="3"/>
      <c r="X409" s="3"/>
      <c r="Y409" s="7"/>
      <c r="Z409" s="3"/>
      <c r="AA409" s="3"/>
      <c r="AB409" s="3"/>
      <c r="AC409" s="3"/>
      <c r="AD409" s="3"/>
      <c r="AE409" s="3"/>
      <c r="AF409" s="3"/>
      <c r="AG409" s="3"/>
      <c r="AH409" s="3"/>
      <c r="AI409" s="3"/>
      <c r="AJ409" s="3"/>
      <c r="AK409" s="3"/>
      <c r="AL409" s="7"/>
      <c r="AM409" s="3"/>
      <c r="AN409" s="7"/>
      <c r="AO409" s="3"/>
      <c r="AP409" s="3"/>
      <c r="AQ409" s="7"/>
      <c r="AR409" s="3"/>
      <c r="AS409" s="3"/>
      <c r="AT409" s="3"/>
      <c r="AU409" s="7"/>
    </row>
    <row r="410" spans="1:47" x14ac:dyDescent="0.25">
      <c r="A410" s="23"/>
      <c r="B410" s="3"/>
      <c r="C410" s="3"/>
      <c r="D410" s="3"/>
      <c r="E410" s="3"/>
      <c r="F410" s="3"/>
      <c r="G410" s="3"/>
      <c r="H410" s="3"/>
      <c r="I410" s="3"/>
      <c r="J410" s="3"/>
      <c r="K410" s="3"/>
      <c r="L410" s="3"/>
      <c r="M410" s="7"/>
      <c r="N410" s="3"/>
      <c r="O410" s="7"/>
      <c r="P410" s="3"/>
      <c r="Q410" s="3"/>
      <c r="R410" s="7"/>
      <c r="S410" s="3"/>
      <c r="T410" s="3"/>
      <c r="U410" s="3"/>
      <c r="V410" s="7"/>
      <c r="W410" s="3"/>
      <c r="X410" s="3"/>
      <c r="Y410" s="7"/>
      <c r="Z410" s="3"/>
      <c r="AA410" s="3"/>
      <c r="AB410" s="3"/>
      <c r="AC410" s="3"/>
      <c r="AD410" s="3"/>
      <c r="AE410" s="3"/>
      <c r="AF410" s="3"/>
      <c r="AG410" s="3"/>
      <c r="AH410" s="3"/>
      <c r="AI410" s="3"/>
      <c r="AJ410" s="3"/>
      <c r="AK410" s="3"/>
      <c r="AL410" s="7"/>
      <c r="AM410" s="3"/>
      <c r="AN410" s="7"/>
      <c r="AO410" s="3"/>
      <c r="AP410" s="3"/>
      <c r="AQ410" s="7"/>
      <c r="AR410" s="3"/>
      <c r="AS410" s="3"/>
      <c r="AT410" s="3"/>
      <c r="AU410" s="7"/>
    </row>
    <row r="411" spans="1:47" x14ac:dyDescent="0.25">
      <c r="A411" s="23"/>
      <c r="B411" s="3"/>
      <c r="C411" s="3"/>
      <c r="D411" s="3"/>
      <c r="E411" s="3"/>
      <c r="F411" s="3"/>
      <c r="G411" s="3"/>
      <c r="H411" s="3"/>
      <c r="I411" s="3"/>
      <c r="J411" s="3"/>
      <c r="K411" s="3"/>
      <c r="L411" s="3"/>
      <c r="M411" s="7"/>
      <c r="N411" s="3"/>
      <c r="O411" s="7"/>
      <c r="P411" s="3"/>
      <c r="Q411" s="3"/>
      <c r="R411" s="7"/>
      <c r="S411" s="3"/>
      <c r="T411" s="3"/>
      <c r="U411" s="3"/>
      <c r="V411" s="7"/>
      <c r="W411" s="3"/>
      <c r="X411" s="3"/>
      <c r="Y411" s="7"/>
      <c r="Z411" s="3"/>
      <c r="AA411" s="3"/>
      <c r="AB411" s="3"/>
      <c r="AC411" s="3"/>
      <c r="AD411" s="3"/>
      <c r="AE411" s="3"/>
      <c r="AF411" s="3"/>
      <c r="AG411" s="3"/>
      <c r="AH411" s="3"/>
      <c r="AI411" s="3"/>
      <c r="AJ411" s="3"/>
      <c r="AK411" s="3"/>
      <c r="AL411" s="7"/>
      <c r="AM411" s="3"/>
      <c r="AN411" s="7"/>
      <c r="AO411" s="3"/>
      <c r="AP411" s="3"/>
      <c r="AQ411" s="7"/>
      <c r="AR411" s="3"/>
      <c r="AS411" s="3"/>
      <c r="AT411" s="3"/>
      <c r="AU411" s="7"/>
    </row>
    <row r="412" spans="1:47" x14ac:dyDescent="0.25">
      <c r="A412" s="23"/>
      <c r="B412" s="3"/>
      <c r="C412" s="3"/>
      <c r="D412" s="3"/>
      <c r="E412" s="3"/>
      <c r="F412" s="3"/>
      <c r="G412" s="3"/>
      <c r="H412" s="3"/>
      <c r="I412" s="3"/>
      <c r="J412" s="3"/>
      <c r="K412" s="3"/>
      <c r="L412" s="3"/>
      <c r="M412" s="7"/>
      <c r="N412" s="3"/>
      <c r="O412" s="7"/>
      <c r="P412" s="3"/>
      <c r="Q412" s="3"/>
      <c r="R412" s="7"/>
      <c r="S412" s="3"/>
      <c r="T412" s="3"/>
      <c r="U412" s="3"/>
      <c r="V412" s="7"/>
      <c r="W412" s="3"/>
      <c r="X412" s="3"/>
      <c r="Y412" s="7"/>
      <c r="Z412" s="3"/>
      <c r="AA412" s="3"/>
      <c r="AB412" s="3"/>
      <c r="AC412" s="3"/>
      <c r="AD412" s="3"/>
      <c r="AE412" s="3"/>
      <c r="AF412" s="3"/>
      <c r="AG412" s="3"/>
      <c r="AH412" s="3"/>
      <c r="AI412" s="3"/>
      <c r="AJ412" s="3"/>
      <c r="AK412" s="3"/>
      <c r="AL412" s="7"/>
      <c r="AM412" s="3"/>
      <c r="AN412" s="7"/>
      <c r="AO412" s="3"/>
      <c r="AP412" s="3"/>
      <c r="AQ412" s="7"/>
      <c r="AR412" s="3"/>
      <c r="AS412" s="3"/>
      <c r="AT412" s="3"/>
      <c r="AU412" s="7"/>
    </row>
    <row r="413" spans="1:47" x14ac:dyDescent="0.25">
      <c r="A413" s="23"/>
      <c r="B413" s="3"/>
      <c r="C413" s="3"/>
      <c r="D413" s="3"/>
      <c r="E413" s="3"/>
      <c r="F413" s="3"/>
      <c r="G413" s="3"/>
      <c r="H413" s="3"/>
      <c r="I413" s="3"/>
      <c r="J413" s="3"/>
      <c r="K413" s="3"/>
      <c r="L413" s="3"/>
      <c r="M413" s="7"/>
      <c r="N413" s="3"/>
      <c r="O413" s="7"/>
      <c r="P413" s="3"/>
      <c r="Q413" s="3"/>
      <c r="R413" s="7"/>
      <c r="S413" s="3"/>
      <c r="T413" s="3"/>
      <c r="U413" s="3"/>
      <c r="V413" s="7"/>
      <c r="W413" s="3"/>
      <c r="X413" s="3"/>
      <c r="Y413" s="7"/>
      <c r="Z413" s="3"/>
      <c r="AA413" s="3"/>
      <c r="AB413" s="3"/>
      <c r="AC413" s="3"/>
      <c r="AD413" s="3"/>
      <c r="AE413" s="3"/>
      <c r="AF413" s="3"/>
      <c r="AG413" s="3"/>
      <c r="AH413" s="3"/>
      <c r="AI413" s="3"/>
      <c r="AJ413" s="3"/>
      <c r="AK413" s="3"/>
      <c r="AL413" s="7"/>
      <c r="AM413" s="3"/>
      <c r="AN413" s="7"/>
      <c r="AO413" s="3"/>
      <c r="AP413" s="3"/>
      <c r="AQ413" s="7"/>
      <c r="AR413" s="3"/>
      <c r="AS413" s="3"/>
      <c r="AT413" s="3"/>
      <c r="AU413" s="7"/>
    </row>
    <row r="414" spans="1:47" x14ac:dyDescent="0.25">
      <c r="A414" s="23"/>
      <c r="B414" s="3"/>
      <c r="C414" s="3"/>
      <c r="D414" s="3"/>
      <c r="E414" s="3"/>
      <c r="F414" s="3"/>
      <c r="G414" s="3"/>
      <c r="H414" s="3"/>
      <c r="I414" s="3"/>
      <c r="J414" s="3"/>
      <c r="K414" s="3"/>
      <c r="L414" s="3"/>
      <c r="M414" s="7"/>
      <c r="N414" s="3"/>
      <c r="O414" s="7"/>
      <c r="P414" s="3"/>
      <c r="Q414" s="3"/>
      <c r="R414" s="7"/>
      <c r="S414" s="3"/>
      <c r="T414" s="3"/>
      <c r="U414" s="3"/>
      <c r="V414" s="7"/>
      <c r="W414" s="3"/>
      <c r="X414" s="3"/>
      <c r="Y414" s="7"/>
      <c r="Z414" s="3"/>
      <c r="AA414" s="3"/>
      <c r="AB414" s="3"/>
      <c r="AC414" s="3"/>
      <c r="AD414" s="3"/>
      <c r="AE414" s="3"/>
      <c r="AF414" s="3"/>
      <c r="AG414" s="3"/>
      <c r="AH414" s="3"/>
      <c r="AI414" s="3"/>
      <c r="AJ414" s="3"/>
      <c r="AK414" s="3"/>
      <c r="AL414" s="7"/>
      <c r="AM414" s="3"/>
      <c r="AN414" s="7"/>
      <c r="AO414" s="3"/>
      <c r="AP414" s="3"/>
      <c r="AQ414" s="7"/>
      <c r="AR414" s="3"/>
      <c r="AS414" s="3"/>
      <c r="AT414" s="3"/>
      <c r="AU414" s="7"/>
    </row>
    <row r="415" spans="1:47" x14ac:dyDescent="0.25">
      <c r="A415" s="23"/>
      <c r="B415" s="3"/>
      <c r="C415" s="3"/>
      <c r="D415" s="3"/>
      <c r="E415" s="3"/>
      <c r="F415" s="3"/>
      <c r="G415" s="3"/>
      <c r="H415" s="3"/>
      <c r="I415" s="3"/>
      <c r="J415" s="3"/>
      <c r="K415" s="3"/>
      <c r="L415" s="3"/>
      <c r="M415" s="7"/>
      <c r="N415" s="3"/>
      <c r="O415" s="7"/>
      <c r="P415" s="3"/>
      <c r="Q415" s="3"/>
      <c r="R415" s="7"/>
      <c r="S415" s="3"/>
      <c r="T415" s="3"/>
      <c r="U415" s="3"/>
      <c r="V415" s="7"/>
      <c r="W415" s="3"/>
      <c r="X415" s="3"/>
      <c r="Y415" s="7"/>
      <c r="Z415" s="3"/>
      <c r="AA415" s="3"/>
      <c r="AB415" s="3"/>
      <c r="AC415" s="3"/>
      <c r="AD415" s="3"/>
      <c r="AE415" s="3"/>
      <c r="AF415" s="3"/>
      <c r="AG415" s="3"/>
      <c r="AH415" s="3"/>
      <c r="AI415" s="3"/>
      <c r="AJ415" s="3"/>
      <c r="AK415" s="3"/>
      <c r="AL415" s="7"/>
      <c r="AM415" s="3"/>
      <c r="AN415" s="7"/>
      <c r="AO415" s="3"/>
      <c r="AP415" s="3"/>
      <c r="AQ415" s="7"/>
      <c r="AR415" s="3"/>
      <c r="AS415" s="3"/>
      <c r="AT415" s="3"/>
      <c r="AU415" s="7"/>
    </row>
    <row r="416" spans="1:47" x14ac:dyDescent="0.25">
      <c r="A416" s="23"/>
      <c r="B416" s="3"/>
      <c r="C416" s="3"/>
      <c r="D416" s="3"/>
      <c r="E416" s="3"/>
      <c r="F416" s="3"/>
      <c r="G416" s="3"/>
      <c r="H416" s="3"/>
      <c r="I416" s="3"/>
      <c r="J416" s="3"/>
      <c r="K416" s="3"/>
      <c r="L416" s="3"/>
      <c r="M416" s="7"/>
      <c r="N416" s="3"/>
      <c r="O416" s="7"/>
      <c r="P416" s="3"/>
      <c r="Q416" s="3"/>
      <c r="R416" s="7"/>
      <c r="S416" s="3"/>
      <c r="T416" s="3"/>
      <c r="U416" s="3"/>
      <c r="V416" s="7"/>
      <c r="W416" s="3"/>
      <c r="X416" s="3"/>
      <c r="Y416" s="7"/>
      <c r="Z416" s="3"/>
      <c r="AA416" s="3"/>
      <c r="AB416" s="3"/>
      <c r="AC416" s="3"/>
      <c r="AD416" s="3"/>
      <c r="AE416" s="3"/>
      <c r="AF416" s="3"/>
      <c r="AG416" s="3"/>
      <c r="AH416" s="3"/>
      <c r="AI416" s="3"/>
      <c r="AJ416" s="3"/>
      <c r="AK416" s="3"/>
      <c r="AL416" s="7"/>
      <c r="AM416" s="3"/>
      <c r="AN416" s="7"/>
      <c r="AO416" s="3"/>
      <c r="AP416" s="3"/>
      <c r="AQ416" s="7"/>
      <c r="AR416" s="3"/>
      <c r="AS416" s="3"/>
      <c r="AT416" s="3"/>
      <c r="AU416" s="7"/>
    </row>
    <row r="417" spans="1:47" x14ac:dyDescent="0.25">
      <c r="A417" s="23"/>
      <c r="B417" s="3"/>
      <c r="C417" s="3"/>
      <c r="D417" s="3"/>
      <c r="E417" s="3"/>
      <c r="F417" s="3"/>
      <c r="G417" s="3"/>
      <c r="H417" s="3"/>
      <c r="I417" s="3"/>
      <c r="J417" s="3"/>
      <c r="K417" s="3"/>
      <c r="L417" s="3"/>
      <c r="M417" s="7"/>
      <c r="N417" s="3"/>
      <c r="O417" s="7"/>
      <c r="P417" s="3"/>
      <c r="Q417" s="3"/>
      <c r="R417" s="7"/>
      <c r="S417" s="3"/>
      <c r="T417" s="3"/>
      <c r="U417" s="3"/>
      <c r="V417" s="7"/>
      <c r="W417" s="3"/>
      <c r="X417" s="3"/>
      <c r="Y417" s="7"/>
      <c r="Z417" s="3"/>
      <c r="AA417" s="3"/>
      <c r="AB417" s="3"/>
      <c r="AC417" s="3"/>
      <c r="AD417" s="3"/>
      <c r="AE417" s="3"/>
      <c r="AF417" s="3"/>
      <c r="AG417" s="3"/>
      <c r="AH417" s="3"/>
      <c r="AI417" s="3"/>
      <c r="AJ417" s="3"/>
      <c r="AK417" s="3"/>
      <c r="AL417" s="7"/>
      <c r="AM417" s="3"/>
      <c r="AN417" s="7"/>
      <c r="AO417" s="3"/>
      <c r="AP417" s="3"/>
      <c r="AQ417" s="7"/>
      <c r="AR417" s="3"/>
      <c r="AS417" s="3"/>
      <c r="AT417" s="3"/>
      <c r="AU417" s="7"/>
    </row>
    <row r="418" spans="1:47" x14ac:dyDescent="0.25">
      <c r="A418" s="23"/>
      <c r="B418" s="3"/>
      <c r="C418" s="3"/>
      <c r="D418" s="3"/>
      <c r="E418" s="3"/>
      <c r="F418" s="3"/>
      <c r="G418" s="3"/>
      <c r="H418" s="3"/>
      <c r="I418" s="3"/>
      <c r="J418" s="3"/>
      <c r="K418" s="3"/>
      <c r="L418" s="3"/>
      <c r="M418" s="7"/>
      <c r="N418" s="3"/>
      <c r="O418" s="7"/>
      <c r="P418" s="3"/>
      <c r="Q418" s="3"/>
      <c r="R418" s="7"/>
      <c r="S418" s="3"/>
      <c r="T418" s="3"/>
      <c r="U418" s="3"/>
      <c r="V418" s="7"/>
      <c r="W418" s="3"/>
      <c r="X418" s="3"/>
      <c r="Y418" s="7"/>
      <c r="Z418" s="3"/>
      <c r="AA418" s="3"/>
      <c r="AB418" s="3"/>
      <c r="AC418" s="3"/>
      <c r="AD418" s="3"/>
      <c r="AE418" s="3"/>
      <c r="AF418" s="3"/>
      <c r="AG418" s="3"/>
      <c r="AH418" s="3"/>
      <c r="AI418" s="3"/>
      <c r="AJ418" s="3"/>
      <c r="AK418" s="3"/>
      <c r="AL418" s="7"/>
      <c r="AM418" s="3"/>
      <c r="AN418" s="7"/>
      <c r="AO418" s="3"/>
      <c r="AP418" s="3"/>
      <c r="AQ418" s="7"/>
      <c r="AR418" s="3"/>
      <c r="AS418" s="3"/>
      <c r="AT418" s="3"/>
      <c r="AU418" s="7"/>
    </row>
    <row r="419" spans="1:47" x14ac:dyDescent="0.25">
      <c r="A419" s="23"/>
      <c r="B419" s="3"/>
      <c r="C419" s="3"/>
      <c r="D419" s="3"/>
      <c r="E419" s="3"/>
      <c r="F419" s="3"/>
      <c r="G419" s="3"/>
      <c r="H419" s="3"/>
      <c r="I419" s="3"/>
      <c r="J419" s="3"/>
      <c r="K419" s="3"/>
      <c r="L419" s="3"/>
      <c r="M419" s="7"/>
      <c r="N419" s="3"/>
      <c r="O419" s="7"/>
      <c r="P419" s="3"/>
      <c r="Q419" s="3"/>
      <c r="R419" s="7"/>
      <c r="S419" s="3"/>
      <c r="T419" s="3"/>
      <c r="U419" s="3"/>
      <c r="V419" s="7"/>
      <c r="W419" s="3"/>
      <c r="X419" s="3"/>
      <c r="Y419" s="7"/>
      <c r="Z419" s="3"/>
      <c r="AA419" s="3"/>
      <c r="AB419" s="3"/>
      <c r="AC419" s="3"/>
      <c r="AD419" s="3"/>
      <c r="AE419" s="3"/>
      <c r="AF419" s="3"/>
      <c r="AG419" s="3"/>
      <c r="AH419" s="3"/>
      <c r="AI419" s="3"/>
      <c r="AJ419" s="3"/>
      <c r="AK419" s="3"/>
      <c r="AL419" s="7"/>
      <c r="AM419" s="3"/>
      <c r="AN419" s="7"/>
      <c r="AO419" s="3"/>
      <c r="AP419" s="3"/>
      <c r="AQ419" s="7"/>
      <c r="AR419" s="3"/>
      <c r="AS419" s="3"/>
      <c r="AT419" s="3"/>
      <c r="AU419" s="7"/>
    </row>
    <row r="420" spans="1:47" x14ac:dyDescent="0.25">
      <c r="A420" s="23"/>
      <c r="B420" s="3"/>
      <c r="C420" s="3"/>
      <c r="D420" s="3"/>
      <c r="E420" s="3"/>
      <c r="F420" s="3"/>
      <c r="G420" s="3"/>
      <c r="H420" s="3"/>
      <c r="I420" s="3"/>
      <c r="J420" s="3"/>
      <c r="K420" s="3"/>
      <c r="L420" s="3"/>
      <c r="M420" s="7"/>
      <c r="N420" s="3"/>
      <c r="O420" s="7"/>
      <c r="P420" s="3"/>
      <c r="Q420" s="3"/>
      <c r="R420" s="7"/>
      <c r="S420" s="3"/>
      <c r="T420" s="3"/>
      <c r="U420" s="3"/>
      <c r="V420" s="7"/>
      <c r="W420" s="3"/>
      <c r="X420" s="3"/>
      <c r="Y420" s="7"/>
      <c r="Z420" s="3"/>
      <c r="AA420" s="3"/>
      <c r="AB420" s="3"/>
      <c r="AC420" s="3"/>
      <c r="AD420" s="3"/>
      <c r="AE420" s="3"/>
      <c r="AF420" s="3"/>
      <c r="AG420" s="3"/>
      <c r="AH420" s="3"/>
      <c r="AI420" s="3"/>
      <c r="AJ420" s="3"/>
      <c r="AK420" s="3"/>
      <c r="AL420" s="7"/>
      <c r="AM420" s="3"/>
      <c r="AN420" s="7"/>
      <c r="AO420" s="3"/>
      <c r="AP420" s="3"/>
      <c r="AQ420" s="7"/>
      <c r="AR420" s="3"/>
      <c r="AS420" s="3"/>
      <c r="AT420" s="3"/>
      <c r="AU420" s="7"/>
    </row>
    <row r="421" spans="1:47" x14ac:dyDescent="0.25">
      <c r="A421" s="23"/>
      <c r="B421" s="3"/>
      <c r="C421" s="3"/>
      <c r="D421" s="3"/>
      <c r="E421" s="3"/>
      <c r="F421" s="3"/>
      <c r="G421" s="3"/>
      <c r="H421" s="3"/>
      <c r="I421" s="3"/>
      <c r="J421" s="3"/>
      <c r="K421" s="3"/>
      <c r="L421" s="3"/>
      <c r="M421" s="7"/>
      <c r="N421" s="3"/>
      <c r="O421" s="7"/>
      <c r="P421" s="3"/>
      <c r="Q421" s="3"/>
      <c r="R421" s="7"/>
      <c r="S421" s="3"/>
      <c r="T421" s="3"/>
      <c r="U421" s="3"/>
      <c r="V421" s="7"/>
      <c r="W421" s="3"/>
      <c r="X421" s="3"/>
      <c r="Y421" s="7"/>
      <c r="Z421" s="3"/>
      <c r="AA421" s="3"/>
      <c r="AB421" s="3"/>
      <c r="AC421" s="3"/>
      <c r="AD421" s="3"/>
      <c r="AE421" s="3"/>
      <c r="AF421" s="3"/>
      <c r="AG421" s="3"/>
      <c r="AH421" s="3"/>
      <c r="AI421" s="3"/>
      <c r="AJ421" s="3"/>
      <c r="AK421" s="3"/>
      <c r="AL421" s="7"/>
      <c r="AM421" s="3"/>
      <c r="AN421" s="7"/>
      <c r="AO421" s="3"/>
      <c r="AP421" s="3"/>
      <c r="AQ421" s="7"/>
      <c r="AR421" s="3"/>
      <c r="AS421" s="3"/>
      <c r="AT421" s="3"/>
      <c r="AU421" s="7"/>
    </row>
    <row r="422" spans="1:47" x14ac:dyDescent="0.25">
      <c r="A422" s="23"/>
      <c r="B422" s="3"/>
      <c r="C422" s="3"/>
      <c r="D422" s="3"/>
      <c r="E422" s="3"/>
      <c r="F422" s="3"/>
      <c r="G422" s="3"/>
      <c r="H422" s="3"/>
      <c r="I422" s="3"/>
      <c r="J422" s="3"/>
      <c r="K422" s="3"/>
      <c r="L422" s="3"/>
      <c r="M422" s="7"/>
      <c r="N422" s="3"/>
      <c r="O422" s="7"/>
      <c r="P422" s="3"/>
      <c r="Q422" s="3"/>
      <c r="R422" s="7"/>
      <c r="S422" s="3"/>
      <c r="T422" s="3"/>
      <c r="U422" s="3"/>
      <c r="V422" s="7"/>
      <c r="W422" s="3"/>
      <c r="X422" s="3"/>
      <c r="Y422" s="7"/>
      <c r="Z422" s="3"/>
      <c r="AA422" s="3"/>
      <c r="AB422" s="3"/>
      <c r="AC422" s="3"/>
      <c r="AD422" s="3"/>
      <c r="AE422" s="3"/>
      <c r="AF422" s="3"/>
      <c r="AG422" s="3"/>
      <c r="AH422" s="3"/>
      <c r="AI422" s="3"/>
      <c r="AJ422" s="3"/>
      <c r="AK422" s="3"/>
      <c r="AL422" s="7"/>
      <c r="AM422" s="3"/>
      <c r="AN422" s="7"/>
      <c r="AO422" s="3"/>
      <c r="AP422" s="3"/>
      <c r="AQ422" s="7"/>
      <c r="AR422" s="3"/>
      <c r="AS422" s="3"/>
      <c r="AT422" s="3"/>
      <c r="AU422" s="7"/>
    </row>
    <row r="423" spans="1:47" x14ac:dyDescent="0.25">
      <c r="A423" s="23"/>
      <c r="B423" s="3"/>
      <c r="C423" s="3"/>
      <c r="D423" s="3"/>
      <c r="E423" s="3"/>
      <c r="F423" s="3"/>
      <c r="G423" s="3"/>
      <c r="H423" s="3"/>
      <c r="I423" s="3"/>
      <c r="J423" s="3"/>
      <c r="K423" s="3"/>
      <c r="L423" s="3"/>
      <c r="M423" s="7"/>
      <c r="N423" s="3"/>
      <c r="O423" s="7"/>
      <c r="P423" s="3"/>
      <c r="Q423" s="3"/>
      <c r="R423" s="7"/>
      <c r="S423" s="3"/>
      <c r="T423" s="3"/>
      <c r="U423" s="3"/>
      <c r="V423" s="7"/>
      <c r="W423" s="3"/>
      <c r="X423" s="3"/>
      <c r="Y423" s="7"/>
      <c r="Z423" s="3"/>
      <c r="AA423" s="3"/>
      <c r="AB423" s="3"/>
      <c r="AC423" s="3"/>
      <c r="AD423" s="3"/>
      <c r="AE423" s="3"/>
      <c r="AF423" s="3"/>
      <c r="AG423" s="3"/>
      <c r="AH423" s="3"/>
      <c r="AI423" s="3"/>
      <c r="AJ423" s="3"/>
      <c r="AK423" s="3"/>
      <c r="AL423" s="7"/>
      <c r="AM423" s="3"/>
      <c r="AN423" s="7"/>
      <c r="AO423" s="3"/>
      <c r="AP423" s="3"/>
      <c r="AQ423" s="7"/>
      <c r="AR423" s="3"/>
      <c r="AS423" s="3"/>
      <c r="AT423" s="3"/>
      <c r="AU423" s="7"/>
    </row>
    <row r="424" spans="1:47" x14ac:dyDescent="0.25">
      <c r="A424" s="23"/>
      <c r="B424" s="3"/>
      <c r="C424" s="3"/>
      <c r="D424" s="3"/>
      <c r="E424" s="3"/>
      <c r="F424" s="3"/>
      <c r="G424" s="3"/>
      <c r="H424" s="3"/>
      <c r="I424" s="3"/>
      <c r="J424" s="3"/>
      <c r="K424" s="3"/>
      <c r="L424" s="3"/>
      <c r="M424" s="7"/>
      <c r="N424" s="3"/>
      <c r="O424" s="7"/>
      <c r="P424" s="3"/>
      <c r="Q424" s="3"/>
      <c r="R424" s="7"/>
      <c r="S424" s="3"/>
      <c r="T424" s="3"/>
      <c r="U424" s="3"/>
      <c r="V424" s="7"/>
      <c r="W424" s="3"/>
      <c r="X424" s="3"/>
      <c r="Y424" s="7"/>
      <c r="Z424" s="3"/>
      <c r="AA424" s="3"/>
      <c r="AB424" s="3"/>
      <c r="AC424" s="3"/>
      <c r="AD424" s="3"/>
      <c r="AE424" s="3"/>
      <c r="AF424" s="3"/>
      <c r="AG424" s="3"/>
      <c r="AH424" s="3"/>
      <c r="AI424" s="3"/>
      <c r="AJ424" s="3"/>
      <c r="AK424" s="3"/>
      <c r="AL424" s="7"/>
      <c r="AM424" s="3"/>
      <c r="AN424" s="7"/>
      <c r="AO424" s="3"/>
      <c r="AP424" s="3"/>
      <c r="AQ424" s="7"/>
      <c r="AR424" s="3"/>
      <c r="AS424" s="3"/>
      <c r="AT424" s="3"/>
      <c r="AU424" s="7"/>
    </row>
    <row r="425" spans="1:47" x14ac:dyDescent="0.25">
      <c r="A425" s="23"/>
      <c r="B425" s="3"/>
      <c r="C425" s="3"/>
      <c r="D425" s="3"/>
      <c r="E425" s="3"/>
      <c r="F425" s="3"/>
      <c r="G425" s="3"/>
      <c r="H425" s="3"/>
      <c r="I425" s="3"/>
      <c r="J425" s="3"/>
      <c r="K425" s="3"/>
      <c r="L425" s="3"/>
      <c r="M425" s="7"/>
      <c r="N425" s="3"/>
      <c r="O425" s="7"/>
      <c r="P425" s="3"/>
      <c r="Q425" s="3"/>
      <c r="R425" s="7"/>
      <c r="S425" s="3"/>
      <c r="T425" s="3"/>
      <c r="U425" s="3"/>
      <c r="V425" s="7"/>
      <c r="W425" s="3"/>
      <c r="X425" s="3"/>
      <c r="Y425" s="7"/>
      <c r="Z425" s="3"/>
      <c r="AA425" s="3"/>
      <c r="AB425" s="3"/>
      <c r="AC425" s="3"/>
      <c r="AD425" s="3"/>
      <c r="AE425" s="3"/>
      <c r="AF425" s="3"/>
      <c r="AG425" s="3"/>
      <c r="AH425" s="3"/>
      <c r="AI425" s="3"/>
      <c r="AJ425" s="3"/>
      <c r="AK425" s="3"/>
      <c r="AL425" s="7"/>
      <c r="AM425" s="3"/>
      <c r="AN425" s="7"/>
      <c r="AO425" s="3"/>
      <c r="AP425" s="3"/>
      <c r="AQ425" s="7"/>
      <c r="AR425" s="3"/>
      <c r="AS425" s="3"/>
      <c r="AT425" s="3"/>
      <c r="AU425" s="7"/>
    </row>
    <row r="426" spans="1:47" x14ac:dyDescent="0.25">
      <c r="A426" s="23"/>
      <c r="B426" s="3"/>
      <c r="C426" s="3"/>
      <c r="D426" s="3"/>
      <c r="E426" s="3"/>
      <c r="F426" s="3"/>
      <c r="G426" s="3"/>
      <c r="H426" s="3"/>
      <c r="I426" s="3"/>
      <c r="J426" s="3"/>
      <c r="K426" s="3"/>
      <c r="L426" s="3"/>
      <c r="M426" s="7"/>
      <c r="N426" s="3"/>
      <c r="O426" s="7"/>
      <c r="P426" s="3"/>
      <c r="Q426" s="3"/>
      <c r="R426" s="7"/>
      <c r="S426" s="3"/>
      <c r="T426" s="3"/>
      <c r="U426" s="3"/>
      <c r="V426" s="7"/>
      <c r="W426" s="3"/>
      <c r="X426" s="3"/>
      <c r="Y426" s="7"/>
      <c r="Z426" s="3"/>
      <c r="AA426" s="3"/>
      <c r="AB426" s="3"/>
      <c r="AC426" s="3"/>
      <c r="AD426" s="3"/>
      <c r="AE426" s="3"/>
      <c r="AF426" s="3"/>
      <c r="AG426" s="3"/>
      <c r="AH426" s="3"/>
      <c r="AI426" s="3"/>
      <c r="AJ426" s="3"/>
      <c r="AK426" s="3"/>
      <c r="AL426" s="7"/>
      <c r="AM426" s="3"/>
      <c r="AN426" s="7"/>
      <c r="AO426" s="3"/>
      <c r="AP426" s="3"/>
      <c r="AQ426" s="7"/>
      <c r="AR426" s="3"/>
      <c r="AS426" s="3"/>
      <c r="AT426" s="3"/>
      <c r="AU426" s="7"/>
    </row>
    <row r="427" spans="1:47" x14ac:dyDescent="0.25">
      <c r="A427" s="23"/>
      <c r="B427" s="3"/>
      <c r="C427" s="3"/>
      <c r="D427" s="3"/>
      <c r="E427" s="3"/>
      <c r="F427" s="3"/>
      <c r="G427" s="3"/>
      <c r="H427" s="3"/>
      <c r="I427" s="3"/>
      <c r="J427" s="3"/>
      <c r="K427" s="3"/>
      <c r="L427" s="3"/>
      <c r="M427" s="7"/>
      <c r="N427" s="3"/>
      <c r="O427" s="7"/>
      <c r="P427" s="3"/>
      <c r="Q427" s="3"/>
      <c r="R427" s="7"/>
      <c r="S427" s="3"/>
      <c r="T427" s="3"/>
      <c r="U427" s="3"/>
      <c r="V427" s="7"/>
      <c r="W427" s="3"/>
      <c r="X427" s="3"/>
      <c r="Y427" s="7"/>
      <c r="Z427" s="3"/>
      <c r="AA427" s="3"/>
      <c r="AB427" s="3"/>
      <c r="AC427" s="3"/>
      <c r="AD427" s="3"/>
      <c r="AE427" s="3"/>
      <c r="AF427" s="3"/>
      <c r="AG427" s="3"/>
      <c r="AH427" s="3"/>
      <c r="AI427" s="3"/>
      <c r="AJ427" s="3"/>
      <c r="AK427" s="3"/>
      <c r="AL427" s="7"/>
      <c r="AM427" s="3"/>
      <c r="AN427" s="7"/>
      <c r="AO427" s="3"/>
      <c r="AP427" s="3"/>
      <c r="AQ427" s="7"/>
      <c r="AR427" s="3"/>
      <c r="AS427" s="3"/>
      <c r="AT427" s="3"/>
      <c r="AU427" s="7"/>
    </row>
    <row r="428" spans="1:47" x14ac:dyDescent="0.25">
      <c r="A428" s="23"/>
      <c r="B428" s="3"/>
      <c r="C428" s="3"/>
      <c r="D428" s="3"/>
      <c r="E428" s="3"/>
      <c r="F428" s="3"/>
      <c r="G428" s="3"/>
      <c r="H428" s="3"/>
      <c r="I428" s="3"/>
      <c r="J428" s="3"/>
      <c r="K428" s="3"/>
      <c r="L428" s="3"/>
      <c r="M428" s="7"/>
      <c r="N428" s="3"/>
      <c r="O428" s="7"/>
      <c r="P428" s="3"/>
      <c r="Q428" s="3"/>
      <c r="R428" s="7"/>
      <c r="S428" s="3"/>
      <c r="T428" s="3"/>
      <c r="U428" s="3"/>
      <c r="V428" s="7"/>
      <c r="W428" s="3"/>
      <c r="X428" s="3"/>
      <c r="Y428" s="7"/>
      <c r="Z428" s="3"/>
      <c r="AA428" s="3"/>
      <c r="AB428" s="3"/>
      <c r="AC428" s="3"/>
      <c r="AD428" s="3"/>
      <c r="AE428" s="3"/>
      <c r="AF428" s="3"/>
      <c r="AG428" s="3"/>
      <c r="AH428" s="3"/>
      <c r="AI428" s="3"/>
      <c r="AJ428" s="3"/>
      <c r="AK428" s="3"/>
      <c r="AL428" s="7"/>
      <c r="AM428" s="3"/>
      <c r="AN428" s="7"/>
      <c r="AO428" s="3"/>
      <c r="AP428" s="3"/>
      <c r="AQ428" s="7"/>
      <c r="AR428" s="3"/>
      <c r="AS428" s="3"/>
      <c r="AT428" s="3"/>
      <c r="AU428" s="7"/>
    </row>
    <row r="429" spans="1:47" x14ac:dyDescent="0.25">
      <c r="A429" s="23"/>
      <c r="B429" s="3"/>
      <c r="C429" s="3"/>
      <c r="D429" s="3"/>
      <c r="E429" s="3"/>
      <c r="F429" s="3"/>
      <c r="G429" s="3"/>
      <c r="H429" s="3"/>
      <c r="I429" s="3"/>
      <c r="J429" s="3"/>
      <c r="K429" s="3"/>
      <c r="L429" s="3"/>
      <c r="M429" s="7"/>
      <c r="N429" s="3"/>
      <c r="O429" s="7"/>
      <c r="P429" s="3"/>
      <c r="Q429" s="3"/>
      <c r="R429" s="7"/>
      <c r="S429" s="3"/>
      <c r="T429" s="3"/>
      <c r="U429" s="3"/>
      <c r="V429" s="7"/>
      <c r="W429" s="3"/>
      <c r="X429" s="3"/>
      <c r="Y429" s="7"/>
      <c r="Z429" s="3"/>
      <c r="AA429" s="3"/>
      <c r="AB429" s="3"/>
      <c r="AC429" s="3"/>
      <c r="AD429" s="3"/>
      <c r="AE429" s="3"/>
      <c r="AF429" s="3"/>
      <c r="AG429" s="3"/>
      <c r="AH429" s="3"/>
      <c r="AI429" s="3"/>
      <c r="AJ429" s="3"/>
      <c r="AK429" s="3"/>
      <c r="AL429" s="7"/>
      <c r="AM429" s="3"/>
      <c r="AN429" s="7"/>
      <c r="AO429" s="3"/>
      <c r="AP429" s="3"/>
      <c r="AQ429" s="7"/>
      <c r="AR429" s="3"/>
      <c r="AS429" s="3"/>
      <c r="AT429" s="3"/>
      <c r="AU429" s="7"/>
    </row>
    <row r="430" spans="1:47" x14ac:dyDescent="0.25">
      <c r="A430" s="23"/>
      <c r="B430" s="3"/>
      <c r="C430" s="3"/>
      <c r="D430" s="3"/>
      <c r="E430" s="3"/>
      <c r="F430" s="3"/>
      <c r="G430" s="3"/>
      <c r="H430" s="3"/>
      <c r="I430" s="3"/>
      <c r="J430" s="3"/>
      <c r="K430" s="3"/>
      <c r="L430" s="3"/>
      <c r="M430" s="7"/>
      <c r="N430" s="3"/>
      <c r="O430" s="7"/>
      <c r="P430" s="3"/>
      <c r="Q430" s="3"/>
      <c r="R430" s="7"/>
      <c r="S430" s="3"/>
      <c r="T430" s="3"/>
      <c r="U430" s="3"/>
      <c r="V430" s="7"/>
      <c r="W430" s="3"/>
      <c r="X430" s="3"/>
      <c r="Y430" s="7"/>
      <c r="Z430" s="3"/>
      <c r="AA430" s="3"/>
      <c r="AB430" s="3"/>
      <c r="AC430" s="3"/>
      <c r="AD430" s="3"/>
      <c r="AE430" s="3"/>
      <c r="AF430" s="3"/>
      <c r="AG430" s="3"/>
      <c r="AH430" s="3"/>
      <c r="AI430" s="3"/>
      <c r="AJ430" s="3"/>
      <c r="AK430" s="3"/>
      <c r="AL430" s="7"/>
      <c r="AM430" s="3"/>
      <c r="AN430" s="7"/>
      <c r="AO430" s="3"/>
      <c r="AP430" s="3"/>
      <c r="AQ430" s="7"/>
      <c r="AR430" s="3"/>
      <c r="AS430" s="3"/>
      <c r="AT430" s="3"/>
      <c r="AU430" s="7"/>
    </row>
    <row r="431" spans="1:47" x14ac:dyDescent="0.25">
      <c r="A431" s="23"/>
      <c r="B431" s="3"/>
      <c r="C431" s="3"/>
      <c r="D431" s="3"/>
      <c r="E431" s="3"/>
      <c r="F431" s="3"/>
      <c r="G431" s="3"/>
      <c r="H431" s="3"/>
      <c r="I431" s="3"/>
      <c r="J431" s="3"/>
      <c r="K431" s="3"/>
      <c r="L431" s="3"/>
      <c r="M431" s="7"/>
      <c r="N431" s="3"/>
      <c r="O431" s="7"/>
      <c r="P431" s="3"/>
      <c r="Q431" s="3"/>
      <c r="R431" s="7"/>
      <c r="S431" s="3"/>
      <c r="T431" s="3"/>
      <c r="U431" s="3"/>
      <c r="V431" s="7"/>
      <c r="W431" s="3"/>
      <c r="X431" s="3"/>
      <c r="Y431" s="7"/>
      <c r="Z431" s="3"/>
      <c r="AA431" s="3"/>
      <c r="AB431" s="3"/>
      <c r="AC431" s="3"/>
      <c r="AD431" s="3"/>
      <c r="AE431" s="3"/>
      <c r="AF431" s="3"/>
      <c r="AG431" s="3"/>
      <c r="AH431" s="3"/>
      <c r="AI431" s="3"/>
      <c r="AJ431" s="3"/>
      <c r="AK431" s="3"/>
      <c r="AL431" s="7"/>
      <c r="AM431" s="3"/>
      <c r="AN431" s="7"/>
      <c r="AO431" s="3"/>
      <c r="AP431" s="3"/>
      <c r="AQ431" s="7"/>
      <c r="AR431" s="3"/>
      <c r="AS431" s="3"/>
      <c r="AT431" s="3"/>
      <c r="AU431" s="7"/>
    </row>
    <row r="432" spans="1:47" x14ac:dyDescent="0.25">
      <c r="A432" s="23"/>
      <c r="B432" s="3"/>
      <c r="C432" s="3"/>
      <c r="D432" s="3"/>
      <c r="E432" s="3"/>
      <c r="F432" s="3"/>
      <c r="G432" s="3"/>
      <c r="H432" s="3"/>
      <c r="I432" s="3"/>
      <c r="J432" s="3"/>
      <c r="K432" s="3"/>
      <c r="L432" s="3"/>
      <c r="M432" s="7"/>
      <c r="N432" s="3"/>
      <c r="O432" s="7"/>
      <c r="P432" s="3"/>
      <c r="Q432" s="3"/>
      <c r="R432" s="7"/>
      <c r="S432" s="3"/>
      <c r="T432" s="3"/>
      <c r="U432" s="3"/>
      <c r="V432" s="7"/>
      <c r="W432" s="3"/>
      <c r="X432" s="3"/>
      <c r="Y432" s="7"/>
      <c r="Z432" s="3"/>
      <c r="AA432" s="3"/>
      <c r="AB432" s="3"/>
      <c r="AC432" s="3"/>
      <c r="AD432" s="3"/>
      <c r="AE432" s="3"/>
      <c r="AF432" s="3"/>
      <c r="AG432" s="3"/>
      <c r="AH432" s="3"/>
      <c r="AI432" s="3"/>
      <c r="AJ432" s="3"/>
      <c r="AK432" s="3"/>
      <c r="AL432" s="7"/>
      <c r="AM432" s="3"/>
      <c r="AN432" s="7"/>
      <c r="AO432" s="3"/>
      <c r="AP432" s="3"/>
      <c r="AQ432" s="7"/>
      <c r="AR432" s="3"/>
      <c r="AS432" s="3"/>
      <c r="AT432" s="3"/>
      <c r="AU432" s="7"/>
    </row>
    <row r="433" spans="1:47" x14ac:dyDescent="0.25">
      <c r="A433" s="23"/>
      <c r="B433" s="3"/>
      <c r="C433" s="3"/>
      <c r="D433" s="3"/>
      <c r="E433" s="3"/>
      <c r="F433" s="3"/>
      <c r="G433" s="3"/>
      <c r="H433" s="3"/>
      <c r="I433" s="3"/>
      <c r="J433" s="3"/>
      <c r="K433" s="3"/>
      <c r="L433" s="3"/>
      <c r="M433" s="7"/>
      <c r="N433" s="3"/>
      <c r="O433" s="7"/>
      <c r="P433" s="3"/>
      <c r="Q433" s="3"/>
      <c r="R433" s="7"/>
      <c r="S433" s="3"/>
      <c r="T433" s="3"/>
      <c r="U433" s="3"/>
      <c r="V433" s="7"/>
      <c r="W433" s="3"/>
      <c r="X433" s="3"/>
      <c r="Y433" s="7"/>
      <c r="Z433" s="3"/>
      <c r="AA433" s="3"/>
      <c r="AB433" s="3"/>
      <c r="AC433" s="3"/>
      <c r="AD433" s="3"/>
      <c r="AE433" s="3"/>
      <c r="AF433" s="3"/>
      <c r="AG433" s="3"/>
      <c r="AH433" s="3"/>
      <c r="AI433" s="3"/>
      <c r="AJ433" s="3"/>
      <c r="AK433" s="3"/>
      <c r="AL433" s="7"/>
      <c r="AM433" s="3"/>
      <c r="AN433" s="7"/>
      <c r="AO433" s="3"/>
      <c r="AP433" s="3"/>
      <c r="AQ433" s="7"/>
      <c r="AR433" s="3"/>
      <c r="AS433" s="3"/>
      <c r="AT433" s="3"/>
      <c r="AU433" s="7"/>
    </row>
    <row r="434" spans="1:47" x14ac:dyDescent="0.25">
      <c r="A434" s="23"/>
      <c r="B434" s="3"/>
      <c r="C434" s="3"/>
      <c r="D434" s="3"/>
      <c r="E434" s="3"/>
      <c r="F434" s="3"/>
      <c r="G434" s="3"/>
      <c r="H434" s="3"/>
      <c r="I434" s="3"/>
      <c r="J434" s="3"/>
      <c r="K434" s="3"/>
      <c r="L434" s="3"/>
      <c r="M434" s="7"/>
      <c r="N434" s="3"/>
      <c r="O434" s="7"/>
      <c r="P434" s="3"/>
      <c r="Q434" s="3"/>
      <c r="R434" s="7"/>
      <c r="S434" s="3"/>
      <c r="T434" s="3"/>
      <c r="U434" s="3"/>
      <c r="V434" s="7"/>
      <c r="W434" s="3"/>
      <c r="X434" s="3"/>
      <c r="Y434" s="7"/>
      <c r="Z434" s="3"/>
      <c r="AA434" s="3"/>
      <c r="AB434" s="3"/>
      <c r="AC434" s="3"/>
      <c r="AD434" s="3"/>
      <c r="AE434" s="3"/>
      <c r="AF434" s="3"/>
      <c r="AG434" s="3"/>
      <c r="AH434" s="3"/>
      <c r="AI434" s="3"/>
      <c r="AJ434" s="3"/>
      <c r="AK434" s="3"/>
      <c r="AL434" s="7"/>
      <c r="AM434" s="3"/>
      <c r="AN434" s="7"/>
      <c r="AO434" s="3"/>
      <c r="AP434" s="3"/>
      <c r="AQ434" s="7"/>
      <c r="AR434" s="3"/>
      <c r="AS434" s="3"/>
      <c r="AT434" s="3"/>
      <c r="AU434" s="7"/>
    </row>
    <row r="435" spans="1:47" x14ac:dyDescent="0.25">
      <c r="A435" s="23"/>
      <c r="B435" s="3"/>
      <c r="C435" s="3"/>
      <c r="D435" s="3"/>
      <c r="E435" s="3"/>
      <c r="F435" s="3"/>
      <c r="G435" s="3"/>
      <c r="H435" s="3"/>
      <c r="I435" s="3"/>
      <c r="J435" s="3"/>
      <c r="K435" s="3"/>
      <c r="L435" s="3"/>
      <c r="M435" s="7"/>
      <c r="N435" s="3"/>
      <c r="O435" s="7"/>
      <c r="P435" s="3"/>
      <c r="Q435" s="3"/>
      <c r="R435" s="7"/>
      <c r="S435" s="3"/>
      <c r="T435" s="3"/>
      <c r="U435" s="3"/>
      <c r="V435" s="7"/>
      <c r="W435" s="3"/>
      <c r="X435" s="3"/>
      <c r="Y435" s="7"/>
      <c r="Z435" s="3"/>
      <c r="AA435" s="3"/>
      <c r="AB435" s="3"/>
      <c r="AC435" s="3"/>
      <c r="AD435" s="3"/>
      <c r="AE435" s="3"/>
      <c r="AF435" s="3"/>
      <c r="AG435" s="3"/>
      <c r="AH435" s="3"/>
      <c r="AI435" s="3"/>
      <c r="AJ435" s="3"/>
      <c r="AK435" s="3"/>
      <c r="AL435" s="7"/>
      <c r="AM435" s="3"/>
      <c r="AN435" s="7"/>
      <c r="AO435" s="3"/>
      <c r="AP435" s="3"/>
      <c r="AQ435" s="7"/>
      <c r="AR435" s="3"/>
      <c r="AS435" s="3"/>
      <c r="AT435" s="3"/>
      <c r="AU435" s="7"/>
    </row>
    <row r="436" spans="1:47" x14ac:dyDescent="0.25">
      <c r="A436" s="23"/>
      <c r="B436" s="3"/>
      <c r="C436" s="3"/>
      <c r="D436" s="3"/>
      <c r="E436" s="3"/>
      <c r="F436" s="3"/>
      <c r="G436" s="3"/>
      <c r="H436" s="3"/>
      <c r="I436" s="3"/>
      <c r="J436" s="3"/>
      <c r="K436" s="3"/>
      <c r="L436" s="3"/>
      <c r="M436" s="7"/>
      <c r="N436" s="3"/>
      <c r="O436" s="7"/>
      <c r="P436" s="3"/>
      <c r="Q436" s="3"/>
      <c r="R436" s="7"/>
      <c r="S436" s="3"/>
      <c r="T436" s="3"/>
      <c r="U436" s="3"/>
      <c r="V436" s="7"/>
      <c r="W436" s="3"/>
      <c r="X436" s="3"/>
      <c r="Y436" s="7"/>
      <c r="Z436" s="3"/>
      <c r="AA436" s="3"/>
      <c r="AB436" s="3"/>
      <c r="AC436" s="3"/>
      <c r="AD436" s="3"/>
      <c r="AE436" s="3"/>
      <c r="AF436" s="3"/>
      <c r="AG436" s="3"/>
      <c r="AH436" s="3"/>
      <c r="AI436" s="3"/>
      <c r="AJ436" s="3"/>
      <c r="AK436" s="3"/>
      <c r="AL436" s="7"/>
      <c r="AM436" s="3"/>
      <c r="AN436" s="7"/>
      <c r="AO436" s="3"/>
      <c r="AP436" s="3"/>
      <c r="AQ436" s="7"/>
      <c r="AR436" s="3"/>
      <c r="AS436" s="3"/>
      <c r="AT436" s="3"/>
      <c r="AU436" s="7"/>
    </row>
    <row r="437" spans="1:47" x14ac:dyDescent="0.25">
      <c r="A437" s="23"/>
      <c r="B437" s="3"/>
      <c r="C437" s="3"/>
      <c r="D437" s="3"/>
      <c r="E437" s="3"/>
      <c r="F437" s="3"/>
      <c r="G437" s="3"/>
      <c r="H437" s="3"/>
      <c r="I437" s="3"/>
      <c r="J437" s="3"/>
      <c r="K437" s="3"/>
      <c r="L437" s="3"/>
      <c r="M437" s="7"/>
      <c r="N437" s="3"/>
      <c r="O437" s="7"/>
      <c r="P437" s="3"/>
      <c r="Q437" s="3"/>
      <c r="R437" s="7"/>
      <c r="S437" s="3"/>
      <c r="T437" s="3"/>
      <c r="U437" s="3"/>
      <c r="V437" s="7"/>
      <c r="W437" s="3"/>
      <c r="X437" s="3"/>
      <c r="Y437" s="7"/>
      <c r="Z437" s="3"/>
      <c r="AA437" s="3"/>
      <c r="AB437" s="3"/>
      <c r="AC437" s="3"/>
      <c r="AD437" s="3"/>
      <c r="AE437" s="3"/>
      <c r="AF437" s="3"/>
      <c r="AG437" s="3"/>
      <c r="AH437" s="3"/>
      <c r="AI437" s="3"/>
      <c r="AJ437" s="3"/>
      <c r="AK437" s="3"/>
      <c r="AL437" s="7"/>
      <c r="AM437" s="3"/>
      <c r="AN437" s="7"/>
      <c r="AO437" s="3"/>
      <c r="AP437" s="3"/>
      <c r="AQ437" s="7"/>
      <c r="AR437" s="3"/>
      <c r="AS437" s="3"/>
      <c r="AT437" s="3"/>
      <c r="AU437" s="7"/>
    </row>
    <row r="438" spans="1:47" x14ac:dyDescent="0.25">
      <c r="A438" s="23"/>
      <c r="B438" s="3"/>
      <c r="C438" s="3"/>
      <c r="D438" s="3"/>
      <c r="E438" s="3"/>
      <c r="F438" s="3"/>
      <c r="G438" s="3"/>
      <c r="H438" s="3"/>
      <c r="I438" s="3"/>
      <c r="J438" s="3"/>
      <c r="K438" s="3"/>
      <c r="L438" s="3"/>
      <c r="M438" s="7"/>
      <c r="N438" s="3"/>
      <c r="O438" s="7"/>
      <c r="P438" s="3"/>
      <c r="Q438" s="3"/>
      <c r="R438" s="7"/>
      <c r="S438" s="3"/>
      <c r="T438" s="3"/>
      <c r="U438" s="3"/>
      <c r="V438" s="7"/>
      <c r="W438" s="3"/>
      <c r="X438" s="3"/>
      <c r="Y438" s="7"/>
      <c r="Z438" s="3"/>
      <c r="AA438" s="3"/>
      <c r="AB438" s="3"/>
      <c r="AC438" s="3"/>
      <c r="AD438" s="3"/>
      <c r="AE438" s="3"/>
      <c r="AF438" s="3"/>
      <c r="AG438" s="3"/>
      <c r="AH438" s="3"/>
      <c r="AI438" s="3"/>
      <c r="AJ438" s="3"/>
      <c r="AK438" s="3"/>
      <c r="AL438" s="7"/>
      <c r="AM438" s="3"/>
      <c r="AN438" s="7"/>
      <c r="AO438" s="3"/>
      <c r="AP438" s="3"/>
      <c r="AQ438" s="7"/>
      <c r="AR438" s="3"/>
      <c r="AS438" s="3"/>
      <c r="AT438" s="3"/>
      <c r="AU438" s="7"/>
    </row>
    <row r="439" spans="1:47" x14ac:dyDescent="0.25">
      <c r="A439" s="23"/>
      <c r="B439" s="3"/>
      <c r="C439" s="3"/>
      <c r="D439" s="3"/>
      <c r="E439" s="3"/>
      <c r="F439" s="3"/>
      <c r="G439" s="3"/>
      <c r="H439" s="3"/>
      <c r="I439" s="3"/>
      <c r="J439" s="3"/>
      <c r="K439" s="3"/>
      <c r="L439" s="3"/>
      <c r="M439" s="7"/>
      <c r="N439" s="3"/>
      <c r="O439" s="7"/>
      <c r="P439" s="3"/>
      <c r="Q439" s="3"/>
      <c r="R439" s="7"/>
      <c r="S439" s="3"/>
      <c r="T439" s="3"/>
      <c r="U439" s="3"/>
      <c r="V439" s="7"/>
      <c r="W439" s="3"/>
      <c r="X439" s="3"/>
      <c r="Y439" s="7"/>
      <c r="Z439" s="3"/>
      <c r="AA439" s="3"/>
      <c r="AB439" s="3"/>
      <c r="AC439" s="3"/>
      <c r="AD439" s="3"/>
      <c r="AE439" s="3"/>
      <c r="AF439" s="3"/>
      <c r="AG439" s="3"/>
      <c r="AH439" s="3"/>
      <c r="AI439" s="3"/>
      <c r="AJ439" s="3"/>
      <c r="AK439" s="3"/>
      <c r="AL439" s="7"/>
      <c r="AM439" s="3"/>
      <c r="AN439" s="7"/>
      <c r="AO439" s="3"/>
      <c r="AP439" s="3"/>
      <c r="AQ439" s="7"/>
      <c r="AR439" s="3"/>
      <c r="AS439" s="3"/>
      <c r="AT439" s="3"/>
      <c r="AU439" s="7"/>
    </row>
    <row r="440" spans="1:47" x14ac:dyDescent="0.25">
      <c r="A440" s="23"/>
      <c r="B440" s="3"/>
      <c r="C440" s="3"/>
      <c r="D440" s="3"/>
      <c r="E440" s="3"/>
      <c r="F440" s="3"/>
      <c r="G440" s="3"/>
      <c r="H440" s="3"/>
      <c r="I440" s="3"/>
      <c r="J440" s="3"/>
      <c r="K440" s="3"/>
      <c r="L440" s="3"/>
      <c r="M440" s="7"/>
      <c r="N440" s="3"/>
      <c r="O440" s="7"/>
      <c r="P440" s="3"/>
      <c r="Q440" s="3"/>
      <c r="R440" s="7"/>
      <c r="S440" s="3"/>
      <c r="T440" s="3"/>
      <c r="U440" s="3"/>
      <c r="V440" s="7"/>
      <c r="W440" s="3"/>
      <c r="X440" s="3"/>
      <c r="Y440" s="7"/>
      <c r="Z440" s="3"/>
      <c r="AA440" s="3"/>
      <c r="AB440" s="3"/>
      <c r="AC440" s="3"/>
      <c r="AD440" s="3"/>
      <c r="AE440" s="3"/>
      <c r="AF440" s="3"/>
      <c r="AG440" s="3"/>
      <c r="AH440" s="3"/>
      <c r="AI440" s="3"/>
      <c r="AJ440" s="3"/>
      <c r="AK440" s="3"/>
      <c r="AL440" s="7"/>
      <c r="AM440" s="3"/>
      <c r="AN440" s="7"/>
      <c r="AO440" s="3"/>
      <c r="AP440" s="3"/>
      <c r="AQ440" s="7"/>
      <c r="AR440" s="3"/>
      <c r="AS440" s="3"/>
      <c r="AT440" s="3"/>
      <c r="AU440" s="7"/>
    </row>
    <row r="441" spans="1:47" x14ac:dyDescent="0.25">
      <c r="A441" s="23"/>
      <c r="B441" s="3"/>
      <c r="C441" s="3"/>
      <c r="D441" s="3"/>
      <c r="E441" s="3"/>
      <c r="F441" s="3"/>
      <c r="G441" s="3"/>
      <c r="H441" s="3"/>
      <c r="I441" s="3"/>
      <c r="J441" s="3"/>
      <c r="K441" s="3"/>
      <c r="L441" s="3"/>
      <c r="M441" s="7"/>
      <c r="N441" s="3"/>
      <c r="O441" s="7"/>
      <c r="P441" s="3"/>
      <c r="Q441" s="3"/>
      <c r="R441" s="7"/>
      <c r="S441" s="3"/>
      <c r="T441" s="3"/>
      <c r="U441" s="3"/>
      <c r="V441" s="7"/>
      <c r="W441" s="3"/>
      <c r="X441" s="3"/>
      <c r="Y441" s="7"/>
      <c r="Z441" s="3"/>
      <c r="AA441" s="3"/>
      <c r="AB441" s="3"/>
      <c r="AC441" s="3"/>
      <c r="AD441" s="3"/>
      <c r="AE441" s="3"/>
      <c r="AF441" s="3"/>
      <c r="AG441" s="3"/>
      <c r="AH441" s="3"/>
      <c r="AI441" s="3"/>
      <c r="AJ441" s="3"/>
      <c r="AK441" s="3"/>
      <c r="AL441" s="7"/>
      <c r="AM441" s="3"/>
      <c r="AN441" s="7"/>
      <c r="AO441" s="3"/>
      <c r="AP441" s="3"/>
      <c r="AQ441" s="7"/>
      <c r="AR441" s="3"/>
      <c r="AS441" s="3"/>
      <c r="AT441" s="3"/>
      <c r="AU441" s="7"/>
    </row>
    <row r="442" spans="1:47" x14ac:dyDescent="0.25">
      <c r="A442" s="23"/>
      <c r="B442" s="3"/>
      <c r="C442" s="3"/>
      <c r="D442" s="3"/>
      <c r="E442" s="3"/>
      <c r="F442" s="3"/>
      <c r="G442" s="3"/>
      <c r="H442" s="3"/>
      <c r="I442" s="3"/>
      <c r="J442" s="3"/>
      <c r="K442" s="3"/>
      <c r="L442" s="3"/>
      <c r="M442" s="7"/>
      <c r="N442" s="3"/>
      <c r="O442" s="7"/>
      <c r="P442" s="3"/>
      <c r="Q442" s="3"/>
      <c r="R442" s="7"/>
      <c r="S442" s="3"/>
      <c r="T442" s="3"/>
      <c r="U442" s="3"/>
      <c r="V442" s="7"/>
      <c r="W442" s="3"/>
      <c r="X442" s="3"/>
      <c r="Y442" s="7"/>
      <c r="Z442" s="3"/>
      <c r="AA442" s="3"/>
      <c r="AB442" s="3"/>
      <c r="AC442" s="3"/>
      <c r="AD442" s="3"/>
      <c r="AE442" s="3"/>
      <c r="AF442" s="3"/>
      <c r="AG442" s="3"/>
      <c r="AH442" s="3"/>
      <c r="AI442" s="3"/>
      <c r="AJ442" s="3"/>
      <c r="AK442" s="3"/>
      <c r="AL442" s="7"/>
      <c r="AM442" s="3"/>
      <c r="AN442" s="7"/>
      <c r="AO442" s="3"/>
      <c r="AP442" s="3"/>
      <c r="AQ442" s="7"/>
      <c r="AR442" s="3"/>
      <c r="AS442" s="3"/>
      <c r="AT442" s="3"/>
      <c r="AU442" s="7"/>
    </row>
    <row r="443" spans="1:47" x14ac:dyDescent="0.25">
      <c r="A443" s="23"/>
      <c r="B443" s="3"/>
      <c r="C443" s="3"/>
      <c r="D443" s="3"/>
      <c r="E443" s="3"/>
      <c r="F443" s="3"/>
      <c r="G443" s="3"/>
      <c r="H443" s="3"/>
      <c r="I443" s="3"/>
      <c r="J443" s="3"/>
      <c r="K443" s="3"/>
      <c r="L443" s="3"/>
      <c r="M443" s="7"/>
      <c r="N443" s="3"/>
      <c r="O443" s="7"/>
      <c r="P443" s="3"/>
      <c r="Q443" s="3"/>
      <c r="R443" s="7"/>
      <c r="S443" s="3"/>
      <c r="T443" s="3"/>
      <c r="U443" s="3"/>
      <c r="V443" s="7"/>
      <c r="W443" s="3"/>
      <c r="X443" s="3"/>
      <c r="Y443" s="7"/>
      <c r="Z443" s="3"/>
      <c r="AA443" s="3"/>
      <c r="AB443" s="3"/>
      <c r="AC443" s="3"/>
      <c r="AD443" s="3"/>
      <c r="AE443" s="3"/>
      <c r="AF443" s="3"/>
      <c r="AG443" s="3"/>
      <c r="AH443" s="3"/>
      <c r="AI443" s="3"/>
      <c r="AJ443" s="3"/>
      <c r="AK443" s="3"/>
      <c r="AL443" s="7"/>
      <c r="AM443" s="3"/>
      <c r="AN443" s="7"/>
      <c r="AO443" s="3"/>
      <c r="AP443" s="3"/>
      <c r="AQ443" s="7"/>
      <c r="AR443" s="3"/>
      <c r="AS443" s="3"/>
      <c r="AT443" s="3"/>
      <c r="AU443" s="7"/>
    </row>
    <row r="444" spans="1:47" x14ac:dyDescent="0.25">
      <c r="A444" s="23"/>
      <c r="B444" s="3"/>
      <c r="C444" s="3"/>
      <c r="D444" s="3"/>
      <c r="E444" s="3"/>
      <c r="F444" s="3"/>
      <c r="G444" s="3"/>
      <c r="H444" s="3"/>
      <c r="I444" s="3"/>
      <c r="J444" s="3"/>
      <c r="K444" s="3"/>
      <c r="L444" s="3"/>
      <c r="M444" s="7"/>
      <c r="N444" s="3"/>
      <c r="O444" s="7"/>
      <c r="P444" s="3"/>
      <c r="Q444" s="3"/>
      <c r="R444" s="7"/>
      <c r="S444" s="3"/>
      <c r="T444" s="3"/>
      <c r="U444" s="3"/>
      <c r="V444" s="7"/>
      <c r="W444" s="3"/>
      <c r="X444" s="3"/>
      <c r="Y444" s="7"/>
      <c r="Z444" s="3"/>
      <c r="AA444" s="3"/>
      <c r="AB444" s="3"/>
      <c r="AC444" s="3"/>
      <c r="AD444" s="3"/>
      <c r="AE444" s="3"/>
      <c r="AF444" s="3"/>
      <c r="AG444" s="3"/>
      <c r="AH444" s="3"/>
      <c r="AI444" s="3"/>
      <c r="AJ444" s="3"/>
      <c r="AK444" s="3"/>
      <c r="AL444" s="7"/>
      <c r="AM444" s="3"/>
      <c r="AN444" s="7"/>
      <c r="AO444" s="3"/>
      <c r="AP444" s="3"/>
      <c r="AQ444" s="7"/>
      <c r="AR444" s="3"/>
      <c r="AS444" s="3"/>
      <c r="AT444" s="3"/>
      <c r="AU444" s="7"/>
    </row>
    <row r="445" spans="1:47" x14ac:dyDescent="0.25">
      <c r="A445" s="23"/>
      <c r="B445" s="3"/>
      <c r="C445" s="3"/>
      <c r="D445" s="3"/>
      <c r="E445" s="3"/>
      <c r="F445" s="3"/>
      <c r="G445" s="3"/>
      <c r="H445" s="3"/>
      <c r="I445" s="3"/>
      <c r="J445" s="3"/>
      <c r="K445" s="3"/>
      <c r="L445" s="3"/>
      <c r="M445" s="7"/>
      <c r="N445" s="3"/>
      <c r="O445" s="7"/>
      <c r="P445" s="3"/>
      <c r="Q445" s="3"/>
      <c r="R445" s="7"/>
      <c r="S445" s="3"/>
      <c r="T445" s="3"/>
      <c r="U445" s="3"/>
      <c r="V445" s="7"/>
      <c r="W445" s="3"/>
      <c r="X445" s="3"/>
      <c r="Y445" s="7"/>
      <c r="Z445" s="3"/>
      <c r="AA445" s="3"/>
      <c r="AB445" s="3"/>
      <c r="AC445" s="3"/>
      <c r="AD445" s="3"/>
      <c r="AE445" s="3"/>
      <c r="AF445" s="3"/>
      <c r="AG445" s="3"/>
      <c r="AH445" s="3"/>
      <c r="AI445" s="3"/>
      <c r="AJ445" s="3"/>
      <c r="AK445" s="3"/>
      <c r="AL445" s="7"/>
      <c r="AM445" s="3"/>
      <c r="AN445" s="7"/>
      <c r="AO445" s="3"/>
      <c r="AP445" s="3"/>
      <c r="AQ445" s="7"/>
      <c r="AR445" s="3"/>
      <c r="AS445" s="3"/>
      <c r="AT445" s="3"/>
      <c r="AU445" s="7"/>
    </row>
    <row r="446" spans="1:47" x14ac:dyDescent="0.25">
      <c r="A446" s="23"/>
      <c r="B446" s="3"/>
      <c r="C446" s="3"/>
      <c r="D446" s="3"/>
      <c r="E446" s="3"/>
      <c r="F446" s="3"/>
      <c r="G446" s="3"/>
      <c r="H446" s="3"/>
      <c r="I446" s="3"/>
      <c r="J446" s="3"/>
      <c r="K446" s="3"/>
      <c r="L446" s="3"/>
      <c r="M446" s="7"/>
      <c r="N446" s="3"/>
      <c r="O446" s="7"/>
      <c r="P446" s="3"/>
      <c r="Q446" s="3"/>
      <c r="R446" s="7"/>
      <c r="S446" s="3"/>
      <c r="T446" s="3"/>
      <c r="U446" s="3"/>
      <c r="V446" s="7"/>
      <c r="W446" s="3"/>
      <c r="X446" s="3"/>
      <c r="Y446" s="7"/>
      <c r="Z446" s="3"/>
      <c r="AA446" s="3"/>
      <c r="AB446" s="3"/>
      <c r="AC446" s="3"/>
      <c r="AD446" s="3"/>
      <c r="AE446" s="3"/>
      <c r="AF446" s="3"/>
      <c r="AG446" s="3"/>
      <c r="AH446" s="3"/>
      <c r="AI446" s="3"/>
      <c r="AJ446" s="3"/>
      <c r="AK446" s="3"/>
      <c r="AL446" s="7"/>
      <c r="AM446" s="3"/>
      <c r="AN446" s="7"/>
      <c r="AO446" s="3"/>
      <c r="AP446" s="3"/>
      <c r="AQ446" s="7"/>
      <c r="AR446" s="3"/>
      <c r="AS446" s="3"/>
      <c r="AT446" s="3"/>
      <c r="AU446" s="7"/>
    </row>
    <row r="447" spans="1:47" x14ac:dyDescent="0.25">
      <c r="A447" s="23"/>
      <c r="B447" s="3"/>
      <c r="C447" s="3"/>
      <c r="D447" s="3"/>
      <c r="E447" s="3"/>
      <c r="F447" s="3"/>
      <c r="G447" s="3"/>
      <c r="H447" s="3"/>
      <c r="I447" s="3"/>
      <c r="J447" s="3"/>
      <c r="K447" s="3"/>
      <c r="L447" s="3"/>
      <c r="M447" s="7"/>
      <c r="N447" s="3"/>
      <c r="O447" s="7"/>
      <c r="P447" s="3"/>
      <c r="Q447" s="3"/>
      <c r="R447" s="7"/>
      <c r="S447" s="3"/>
      <c r="T447" s="3"/>
      <c r="U447" s="3"/>
      <c r="V447" s="7"/>
      <c r="W447" s="3"/>
      <c r="X447" s="3"/>
      <c r="Y447" s="7"/>
      <c r="Z447" s="3"/>
      <c r="AA447" s="3"/>
      <c r="AB447" s="3"/>
      <c r="AC447" s="3"/>
      <c r="AD447" s="3"/>
      <c r="AE447" s="3"/>
      <c r="AF447" s="3"/>
      <c r="AG447" s="3"/>
      <c r="AH447" s="3"/>
      <c r="AI447" s="3"/>
      <c r="AJ447" s="3"/>
      <c r="AK447" s="3"/>
      <c r="AL447" s="7"/>
      <c r="AM447" s="3"/>
      <c r="AN447" s="7"/>
      <c r="AO447" s="3"/>
      <c r="AP447" s="3"/>
      <c r="AQ447" s="7"/>
      <c r="AR447" s="3"/>
      <c r="AS447" s="3"/>
      <c r="AT447" s="3"/>
      <c r="AU447" s="7"/>
    </row>
    <row r="448" spans="1:47" x14ac:dyDescent="0.25">
      <c r="A448" s="23"/>
      <c r="B448" s="3"/>
      <c r="C448" s="3"/>
      <c r="D448" s="3"/>
      <c r="E448" s="3"/>
      <c r="F448" s="3"/>
      <c r="G448" s="3"/>
      <c r="H448" s="3"/>
      <c r="I448" s="3"/>
      <c r="J448" s="3"/>
      <c r="K448" s="3"/>
      <c r="L448" s="3"/>
      <c r="M448" s="7"/>
      <c r="N448" s="3"/>
      <c r="O448" s="7"/>
      <c r="P448" s="3"/>
      <c r="Q448" s="3"/>
      <c r="R448" s="7"/>
      <c r="S448" s="3"/>
      <c r="T448" s="3"/>
      <c r="U448" s="3"/>
      <c r="V448" s="7"/>
      <c r="W448" s="3"/>
      <c r="X448" s="3"/>
      <c r="Y448" s="7"/>
      <c r="Z448" s="3"/>
      <c r="AA448" s="3"/>
      <c r="AB448" s="3"/>
      <c r="AC448" s="3"/>
      <c r="AD448" s="3"/>
      <c r="AE448" s="3"/>
      <c r="AF448" s="3"/>
      <c r="AG448" s="3"/>
      <c r="AH448" s="3"/>
      <c r="AI448" s="3"/>
      <c r="AJ448" s="3"/>
      <c r="AK448" s="3"/>
      <c r="AL448" s="7"/>
      <c r="AM448" s="3"/>
      <c r="AN448" s="7"/>
      <c r="AO448" s="3"/>
      <c r="AP448" s="3"/>
      <c r="AQ448" s="7"/>
      <c r="AR448" s="3"/>
      <c r="AS448" s="3"/>
      <c r="AT448" s="3"/>
      <c r="AU448" s="7"/>
    </row>
    <row r="449" spans="1:47" x14ac:dyDescent="0.25">
      <c r="A449" s="23"/>
      <c r="B449" s="3"/>
      <c r="C449" s="3"/>
      <c r="D449" s="3"/>
      <c r="E449" s="3"/>
      <c r="F449" s="3"/>
      <c r="G449" s="3"/>
      <c r="H449" s="3"/>
      <c r="I449" s="3"/>
      <c r="J449" s="3"/>
      <c r="K449" s="3"/>
      <c r="L449" s="3"/>
      <c r="M449" s="7"/>
      <c r="N449" s="3"/>
      <c r="O449" s="7"/>
      <c r="P449" s="3"/>
      <c r="Q449" s="3"/>
      <c r="R449" s="7"/>
      <c r="S449" s="3"/>
      <c r="T449" s="3"/>
      <c r="U449" s="3"/>
      <c r="V449" s="7"/>
      <c r="W449" s="3"/>
      <c r="X449" s="3"/>
      <c r="Y449" s="7"/>
      <c r="Z449" s="3"/>
      <c r="AA449" s="3"/>
      <c r="AB449" s="3"/>
      <c r="AC449" s="3"/>
      <c r="AD449" s="3"/>
      <c r="AE449" s="3"/>
      <c r="AF449" s="3"/>
      <c r="AG449" s="3"/>
      <c r="AH449" s="3"/>
      <c r="AI449" s="3"/>
      <c r="AJ449" s="3"/>
      <c r="AK449" s="3"/>
      <c r="AL449" s="7"/>
      <c r="AM449" s="3"/>
      <c r="AN449" s="7"/>
      <c r="AO449" s="3"/>
      <c r="AP449" s="3"/>
      <c r="AQ449" s="7"/>
      <c r="AR449" s="3"/>
      <c r="AS449" s="3"/>
      <c r="AT449" s="3"/>
      <c r="AU449" s="7"/>
    </row>
    <row r="450" spans="1:47" x14ac:dyDescent="0.25">
      <c r="A450" s="23"/>
      <c r="B450" s="3"/>
      <c r="C450" s="3"/>
      <c r="D450" s="3"/>
      <c r="E450" s="3"/>
      <c r="F450" s="3"/>
      <c r="G450" s="3"/>
      <c r="H450" s="3"/>
      <c r="I450" s="3"/>
      <c r="J450" s="3"/>
      <c r="K450" s="3"/>
      <c r="L450" s="3"/>
      <c r="M450" s="7"/>
      <c r="N450" s="3"/>
      <c r="O450" s="7"/>
      <c r="P450" s="3"/>
      <c r="Q450" s="3"/>
      <c r="R450" s="7"/>
      <c r="S450" s="3"/>
      <c r="T450" s="3"/>
      <c r="U450" s="3"/>
      <c r="V450" s="7"/>
      <c r="W450" s="3"/>
      <c r="X450" s="3"/>
      <c r="Y450" s="7"/>
      <c r="Z450" s="3"/>
      <c r="AA450" s="3"/>
      <c r="AB450" s="3"/>
      <c r="AC450" s="3"/>
      <c r="AD450" s="3"/>
      <c r="AE450" s="3"/>
      <c r="AF450" s="3"/>
      <c r="AG450" s="3"/>
      <c r="AH450" s="3"/>
      <c r="AI450" s="3"/>
      <c r="AJ450" s="3"/>
      <c r="AK450" s="3"/>
      <c r="AL450" s="7"/>
      <c r="AM450" s="3"/>
      <c r="AN450" s="7"/>
      <c r="AO450" s="3"/>
      <c r="AP450" s="3"/>
      <c r="AQ450" s="7"/>
      <c r="AR450" s="3"/>
      <c r="AS450" s="3"/>
      <c r="AT450" s="3"/>
      <c r="AU450" s="7"/>
    </row>
    <row r="451" spans="1:47" x14ac:dyDescent="0.25">
      <c r="A451" s="23"/>
      <c r="B451" s="3"/>
      <c r="C451" s="3"/>
      <c r="D451" s="3"/>
      <c r="E451" s="3"/>
      <c r="F451" s="3"/>
      <c r="G451" s="3"/>
      <c r="H451" s="3"/>
      <c r="I451" s="3"/>
      <c r="J451" s="3"/>
      <c r="K451" s="3"/>
      <c r="L451" s="3"/>
      <c r="M451" s="7"/>
      <c r="N451" s="3"/>
      <c r="O451" s="7"/>
      <c r="P451" s="3"/>
      <c r="Q451" s="3"/>
      <c r="R451" s="7"/>
      <c r="S451" s="3"/>
      <c r="T451" s="3"/>
      <c r="U451" s="3"/>
      <c r="V451" s="7"/>
      <c r="W451" s="3"/>
      <c r="X451" s="3"/>
      <c r="Y451" s="7"/>
      <c r="Z451" s="3"/>
      <c r="AA451" s="3"/>
      <c r="AB451" s="3"/>
      <c r="AC451" s="3"/>
      <c r="AD451" s="3"/>
      <c r="AE451" s="3"/>
      <c r="AF451" s="3"/>
      <c r="AG451" s="3"/>
      <c r="AH451" s="3"/>
      <c r="AI451" s="3"/>
      <c r="AJ451" s="3"/>
      <c r="AK451" s="3"/>
      <c r="AL451" s="7"/>
      <c r="AM451" s="3"/>
      <c r="AN451" s="7"/>
      <c r="AO451" s="3"/>
      <c r="AP451" s="3"/>
      <c r="AQ451" s="7"/>
      <c r="AR451" s="3"/>
      <c r="AS451" s="3"/>
      <c r="AT451" s="3"/>
      <c r="AU451" s="7"/>
    </row>
    <row r="452" spans="1:47" x14ac:dyDescent="0.25">
      <c r="A452" s="23"/>
      <c r="B452" s="3"/>
      <c r="C452" s="3"/>
      <c r="D452" s="3"/>
      <c r="E452" s="3"/>
      <c r="F452" s="3"/>
      <c r="G452" s="3"/>
      <c r="H452" s="3"/>
      <c r="I452" s="3"/>
      <c r="J452" s="3"/>
      <c r="K452" s="3"/>
      <c r="L452" s="3"/>
      <c r="M452" s="7"/>
      <c r="N452" s="3"/>
      <c r="O452" s="7"/>
      <c r="P452" s="3"/>
      <c r="Q452" s="3"/>
      <c r="R452" s="7"/>
      <c r="S452" s="3"/>
      <c r="T452" s="3"/>
      <c r="U452" s="3"/>
      <c r="V452" s="7"/>
      <c r="W452" s="3"/>
      <c r="X452" s="3"/>
      <c r="Y452" s="7"/>
      <c r="Z452" s="3"/>
      <c r="AA452" s="3"/>
      <c r="AB452" s="3"/>
      <c r="AC452" s="3"/>
      <c r="AD452" s="3"/>
      <c r="AE452" s="3"/>
      <c r="AF452" s="3"/>
      <c r="AG452" s="3"/>
      <c r="AH452" s="3"/>
      <c r="AI452" s="3"/>
      <c r="AJ452" s="3"/>
      <c r="AK452" s="3"/>
      <c r="AL452" s="7"/>
      <c r="AM452" s="3"/>
      <c r="AN452" s="7"/>
      <c r="AO452" s="3"/>
      <c r="AP452" s="3"/>
      <c r="AQ452" s="7"/>
      <c r="AR452" s="3"/>
      <c r="AS452" s="3"/>
      <c r="AT452" s="3"/>
      <c r="AU452" s="7"/>
    </row>
    <row r="453" spans="1:47" x14ac:dyDescent="0.25">
      <c r="A453" s="23"/>
      <c r="B453" s="3"/>
      <c r="C453" s="3"/>
      <c r="D453" s="3"/>
      <c r="E453" s="3"/>
      <c r="F453" s="3"/>
      <c r="G453" s="3"/>
      <c r="H453" s="3"/>
      <c r="I453" s="3"/>
      <c r="J453" s="3"/>
      <c r="K453" s="3"/>
      <c r="L453" s="3"/>
      <c r="M453" s="7"/>
      <c r="N453" s="3"/>
      <c r="O453" s="7"/>
      <c r="P453" s="3"/>
      <c r="Q453" s="3"/>
      <c r="R453" s="7"/>
      <c r="S453" s="3"/>
      <c r="T453" s="3"/>
      <c r="U453" s="3"/>
      <c r="V453" s="7"/>
      <c r="W453" s="3"/>
      <c r="X453" s="3"/>
      <c r="Y453" s="7"/>
      <c r="Z453" s="3"/>
      <c r="AA453" s="3"/>
      <c r="AB453" s="3"/>
      <c r="AC453" s="3"/>
      <c r="AD453" s="3"/>
      <c r="AE453" s="3"/>
      <c r="AF453" s="3"/>
      <c r="AG453" s="3"/>
      <c r="AH453" s="3"/>
      <c r="AI453" s="3"/>
      <c r="AJ453" s="3"/>
      <c r="AK453" s="3"/>
      <c r="AL453" s="7"/>
      <c r="AM453" s="3"/>
      <c r="AN453" s="7"/>
      <c r="AO453" s="3"/>
      <c r="AP453" s="3"/>
      <c r="AQ453" s="7"/>
      <c r="AR453" s="3"/>
      <c r="AS453" s="3"/>
      <c r="AT453" s="3"/>
      <c r="AU453" s="7"/>
    </row>
    <row r="454" spans="1:47" x14ac:dyDescent="0.25">
      <c r="A454" s="23"/>
      <c r="B454" s="3"/>
      <c r="C454" s="3"/>
      <c r="D454" s="3"/>
      <c r="E454" s="3"/>
      <c r="F454" s="3"/>
      <c r="G454" s="3"/>
      <c r="H454" s="3"/>
      <c r="I454" s="3"/>
      <c r="J454" s="3"/>
      <c r="K454" s="3"/>
      <c r="L454" s="3"/>
      <c r="M454" s="7"/>
      <c r="N454" s="3"/>
      <c r="O454" s="7"/>
      <c r="P454" s="3"/>
      <c r="Q454" s="3"/>
      <c r="R454" s="7"/>
      <c r="S454" s="3"/>
      <c r="T454" s="3"/>
      <c r="U454" s="3"/>
      <c r="V454" s="7"/>
      <c r="W454" s="3"/>
      <c r="X454" s="3"/>
      <c r="Y454" s="7"/>
      <c r="Z454" s="3"/>
      <c r="AA454" s="3"/>
      <c r="AB454" s="3"/>
      <c r="AC454" s="3"/>
      <c r="AD454" s="3"/>
      <c r="AE454" s="3"/>
      <c r="AF454" s="3"/>
      <c r="AG454" s="3"/>
      <c r="AH454" s="3"/>
      <c r="AI454" s="3"/>
      <c r="AJ454" s="3"/>
      <c r="AK454" s="3"/>
      <c r="AL454" s="7"/>
      <c r="AM454" s="3"/>
      <c r="AN454" s="7"/>
      <c r="AO454" s="3"/>
      <c r="AP454" s="3"/>
      <c r="AQ454" s="7"/>
      <c r="AR454" s="3"/>
      <c r="AS454" s="3"/>
      <c r="AT454" s="3"/>
      <c r="AU454" s="7"/>
    </row>
    <row r="455" spans="1:47" x14ac:dyDescent="0.25">
      <c r="A455" s="23"/>
      <c r="B455" s="3"/>
      <c r="C455" s="3"/>
      <c r="D455" s="3"/>
      <c r="E455" s="3"/>
      <c r="F455" s="3"/>
      <c r="G455" s="3"/>
      <c r="H455" s="3"/>
      <c r="I455" s="3"/>
      <c r="J455" s="3"/>
      <c r="K455" s="3"/>
      <c r="L455" s="3"/>
      <c r="M455" s="7"/>
      <c r="N455" s="3"/>
      <c r="O455" s="7"/>
      <c r="P455" s="3"/>
      <c r="Q455" s="3"/>
      <c r="R455" s="7"/>
      <c r="S455" s="3"/>
      <c r="T455" s="3"/>
      <c r="U455" s="3"/>
      <c r="V455" s="7"/>
      <c r="W455" s="3"/>
      <c r="X455" s="3"/>
      <c r="Y455" s="7"/>
      <c r="Z455" s="3"/>
      <c r="AA455" s="3"/>
      <c r="AB455" s="3"/>
      <c r="AC455" s="3"/>
      <c r="AD455" s="3"/>
      <c r="AE455" s="3"/>
      <c r="AF455" s="3"/>
      <c r="AG455" s="3"/>
      <c r="AH455" s="3"/>
      <c r="AI455" s="3"/>
      <c r="AJ455" s="3"/>
      <c r="AK455" s="3"/>
      <c r="AL455" s="7"/>
      <c r="AM455" s="3"/>
      <c r="AN455" s="7"/>
      <c r="AO455" s="3"/>
      <c r="AP455" s="3"/>
      <c r="AQ455" s="7"/>
      <c r="AR455" s="3"/>
      <c r="AS455" s="3"/>
      <c r="AT455" s="3"/>
      <c r="AU455" s="7"/>
    </row>
    <row r="456" spans="1:47" x14ac:dyDescent="0.25">
      <c r="A456" s="23"/>
      <c r="B456" s="3"/>
      <c r="C456" s="3"/>
      <c r="D456" s="3"/>
      <c r="E456" s="3"/>
      <c r="F456" s="3"/>
      <c r="G456" s="3"/>
      <c r="H456" s="3"/>
      <c r="I456" s="3"/>
      <c r="J456" s="3"/>
      <c r="K456" s="3"/>
      <c r="L456" s="3"/>
      <c r="M456" s="7"/>
      <c r="N456" s="3"/>
      <c r="O456" s="7"/>
      <c r="P456" s="3"/>
      <c r="Q456" s="3"/>
      <c r="R456" s="7"/>
      <c r="S456" s="3"/>
      <c r="T456" s="3"/>
      <c r="U456" s="3"/>
      <c r="V456" s="7"/>
      <c r="W456" s="3"/>
      <c r="X456" s="3"/>
      <c r="Y456" s="7"/>
      <c r="Z456" s="3"/>
      <c r="AA456" s="3"/>
      <c r="AB456" s="3"/>
      <c r="AC456" s="3"/>
      <c r="AD456" s="3"/>
      <c r="AE456" s="3"/>
      <c r="AF456" s="3"/>
      <c r="AG456" s="3"/>
      <c r="AH456" s="3"/>
      <c r="AI456" s="3"/>
      <c r="AJ456" s="3"/>
      <c r="AK456" s="3"/>
      <c r="AL456" s="7"/>
      <c r="AM456" s="3"/>
      <c r="AN456" s="7"/>
      <c r="AO456" s="3"/>
      <c r="AP456" s="3"/>
      <c r="AQ456" s="7"/>
      <c r="AR456" s="3"/>
      <c r="AS456" s="3"/>
      <c r="AT456" s="3"/>
      <c r="AU456" s="7"/>
    </row>
    <row r="457" spans="1:47" x14ac:dyDescent="0.25">
      <c r="A457" s="23"/>
      <c r="B457" s="3"/>
      <c r="C457" s="3"/>
      <c r="D457" s="3"/>
      <c r="E457" s="3"/>
      <c r="F457" s="3"/>
      <c r="G457" s="3"/>
      <c r="H457" s="3"/>
      <c r="I457" s="3"/>
      <c r="J457" s="3"/>
      <c r="K457" s="3"/>
      <c r="L457" s="3"/>
      <c r="M457" s="7"/>
      <c r="N457" s="3"/>
      <c r="O457" s="7"/>
      <c r="P457" s="3"/>
      <c r="Q457" s="3"/>
      <c r="R457" s="7"/>
      <c r="S457" s="3"/>
      <c r="T457" s="3"/>
      <c r="U457" s="3"/>
      <c r="V457" s="7"/>
      <c r="W457" s="3"/>
      <c r="X457" s="3"/>
      <c r="Y457" s="7"/>
      <c r="Z457" s="3"/>
      <c r="AA457" s="3"/>
      <c r="AB457" s="3"/>
      <c r="AC457" s="3"/>
      <c r="AD457" s="3"/>
      <c r="AE457" s="3"/>
      <c r="AF457" s="3"/>
      <c r="AG457" s="3"/>
      <c r="AH457" s="3"/>
      <c r="AI457" s="3"/>
      <c r="AJ457" s="3"/>
      <c r="AK457" s="3"/>
      <c r="AL457" s="7"/>
      <c r="AM457" s="3"/>
      <c r="AN457" s="7"/>
      <c r="AO457" s="3"/>
      <c r="AP457" s="3"/>
      <c r="AQ457" s="7"/>
      <c r="AR457" s="3"/>
      <c r="AS457" s="3"/>
      <c r="AT457" s="3"/>
      <c r="AU457" s="7"/>
    </row>
    <row r="458" spans="1:47" x14ac:dyDescent="0.25">
      <c r="A458" s="23"/>
      <c r="B458" s="3"/>
      <c r="C458" s="3"/>
      <c r="D458" s="3"/>
      <c r="E458" s="3"/>
      <c r="F458" s="3"/>
      <c r="G458" s="3"/>
      <c r="H458" s="3"/>
      <c r="I458" s="3"/>
      <c r="J458" s="3"/>
      <c r="K458" s="3"/>
      <c r="L458" s="3"/>
      <c r="M458" s="7"/>
      <c r="N458" s="3"/>
      <c r="O458" s="7"/>
      <c r="P458" s="3"/>
      <c r="Q458" s="3"/>
      <c r="R458" s="7"/>
      <c r="S458" s="3"/>
      <c r="T458" s="3"/>
      <c r="U458" s="3"/>
      <c r="V458" s="7"/>
      <c r="W458" s="3"/>
      <c r="X458" s="3"/>
      <c r="Y458" s="7"/>
      <c r="Z458" s="3"/>
      <c r="AA458" s="3"/>
      <c r="AB458" s="3"/>
      <c r="AC458" s="3"/>
      <c r="AD458" s="3"/>
      <c r="AE458" s="3"/>
      <c r="AF458" s="3"/>
      <c r="AG458" s="3"/>
      <c r="AH458" s="3"/>
      <c r="AI458" s="3"/>
      <c r="AJ458" s="3"/>
      <c r="AK458" s="3"/>
      <c r="AL458" s="7"/>
      <c r="AM458" s="3"/>
      <c r="AN458" s="7"/>
      <c r="AO458" s="3"/>
      <c r="AP458" s="3"/>
      <c r="AQ458" s="7"/>
      <c r="AR458" s="3"/>
      <c r="AS458" s="3"/>
      <c r="AT458" s="3"/>
      <c r="AU458" s="7"/>
    </row>
    <row r="459" spans="1:47" x14ac:dyDescent="0.25">
      <c r="A459" s="23"/>
      <c r="B459" s="3"/>
      <c r="C459" s="3"/>
      <c r="D459" s="3"/>
      <c r="E459" s="3"/>
      <c r="F459" s="3"/>
      <c r="G459" s="3"/>
      <c r="H459" s="3"/>
      <c r="I459" s="3"/>
      <c r="J459" s="3"/>
      <c r="K459" s="3"/>
      <c r="L459" s="3"/>
      <c r="M459" s="7"/>
      <c r="N459" s="3"/>
      <c r="O459" s="7"/>
      <c r="P459" s="3"/>
      <c r="Q459" s="3"/>
      <c r="R459" s="7"/>
      <c r="S459" s="3"/>
      <c r="T459" s="3"/>
      <c r="U459" s="3"/>
      <c r="V459" s="7"/>
      <c r="W459" s="3"/>
      <c r="X459" s="3"/>
      <c r="Y459" s="7"/>
      <c r="Z459" s="3"/>
      <c r="AA459" s="3"/>
      <c r="AB459" s="3"/>
      <c r="AC459" s="3"/>
      <c r="AD459" s="3"/>
      <c r="AE459" s="3"/>
      <c r="AF459" s="3"/>
      <c r="AG459" s="3"/>
      <c r="AH459" s="3"/>
      <c r="AI459" s="3"/>
      <c r="AJ459" s="3"/>
      <c r="AK459" s="3"/>
      <c r="AL459" s="7"/>
      <c r="AM459" s="3"/>
      <c r="AN459" s="7"/>
      <c r="AO459" s="3"/>
      <c r="AP459" s="3"/>
      <c r="AQ459" s="7"/>
      <c r="AR459" s="3"/>
      <c r="AS459" s="3"/>
      <c r="AT459" s="3"/>
      <c r="AU459" s="7"/>
    </row>
    <row r="460" spans="1:47" x14ac:dyDescent="0.25">
      <c r="A460" s="23"/>
      <c r="B460" s="3"/>
      <c r="C460" s="3"/>
      <c r="D460" s="3"/>
      <c r="E460" s="3"/>
      <c r="F460" s="3"/>
      <c r="G460" s="3"/>
      <c r="H460" s="3"/>
      <c r="I460" s="3"/>
      <c r="J460" s="3"/>
      <c r="K460" s="3"/>
      <c r="L460" s="3"/>
      <c r="M460" s="7"/>
      <c r="N460" s="3"/>
      <c r="O460" s="7"/>
      <c r="P460" s="3"/>
      <c r="Q460" s="3"/>
      <c r="R460" s="7"/>
      <c r="S460" s="3"/>
      <c r="T460" s="3"/>
      <c r="U460" s="3"/>
      <c r="V460" s="7"/>
      <c r="W460" s="3"/>
      <c r="X460" s="3"/>
      <c r="Y460" s="7"/>
      <c r="Z460" s="3"/>
      <c r="AA460" s="3"/>
      <c r="AB460" s="3"/>
      <c r="AC460" s="3"/>
      <c r="AD460" s="3"/>
      <c r="AE460" s="3"/>
      <c r="AF460" s="3"/>
      <c r="AG460" s="3"/>
      <c r="AH460" s="3"/>
      <c r="AI460" s="3"/>
      <c r="AJ460" s="3"/>
      <c r="AK460" s="3"/>
      <c r="AL460" s="7"/>
      <c r="AM460" s="3"/>
      <c r="AN460" s="7"/>
      <c r="AO460" s="3"/>
      <c r="AP460" s="3"/>
      <c r="AQ460" s="7"/>
      <c r="AR460" s="3"/>
      <c r="AS460" s="3"/>
      <c r="AT460" s="3"/>
      <c r="AU460" s="7"/>
    </row>
    <row r="461" spans="1:47" x14ac:dyDescent="0.25">
      <c r="A461" s="23"/>
      <c r="B461" s="3"/>
      <c r="C461" s="3"/>
      <c r="D461" s="3"/>
      <c r="E461" s="3"/>
      <c r="F461" s="3"/>
      <c r="G461" s="3"/>
      <c r="H461" s="3"/>
      <c r="I461" s="3"/>
      <c r="J461" s="3"/>
      <c r="K461" s="3"/>
      <c r="L461" s="3"/>
      <c r="M461" s="7"/>
      <c r="N461" s="3"/>
      <c r="O461" s="7"/>
      <c r="P461" s="3"/>
      <c r="Q461" s="3"/>
      <c r="R461" s="7"/>
      <c r="S461" s="3"/>
      <c r="T461" s="3"/>
      <c r="U461" s="3"/>
      <c r="V461" s="7"/>
      <c r="W461" s="3"/>
      <c r="X461" s="3"/>
      <c r="Y461" s="7"/>
      <c r="Z461" s="3"/>
      <c r="AA461" s="3"/>
      <c r="AB461" s="3"/>
      <c r="AC461" s="3"/>
      <c r="AD461" s="3"/>
      <c r="AE461" s="3"/>
      <c r="AF461" s="3"/>
      <c r="AG461" s="3"/>
      <c r="AH461" s="3"/>
      <c r="AI461" s="3"/>
      <c r="AJ461" s="3"/>
      <c r="AK461" s="3"/>
      <c r="AL461" s="7"/>
      <c r="AM461" s="3"/>
      <c r="AN461" s="7"/>
      <c r="AO461" s="3"/>
      <c r="AP461" s="3"/>
      <c r="AQ461" s="7"/>
      <c r="AR461" s="3"/>
      <c r="AS461" s="3"/>
      <c r="AT461" s="3"/>
      <c r="AU461" s="7"/>
    </row>
    <row r="462" spans="1:47" x14ac:dyDescent="0.25">
      <c r="A462" s="23"/>
      <c r="B462" s="3"/>
      <c r="C462" s="3"/>
      <c r="D462" s="3"/>
      <c r="E462" s="3"/>
      <c r="F462" s="3"/>
      <c r="G462" s="3"/>
      <c r="H462" s="3"/>
      <c r="I462" s="3"/>
      <c r="J462" s="3"/>
      <c r="K462" s="3"/>
      <c r="L462" s="3"/>
      <c r="M462" s="7"/>
      <c r="N462" s="3"/>
      <c r="O462" s="7"/>
      <c r="P462" s="3"/>
      <c r="Q462" s="3"/>
      <c r="R462" s="7"/>
      <c r="S462" s="3"/>
      <c r="T462" s="3"/>
      <c r="U462" s="3"/>
      <c r="V462" s="7"/>
      <c r="W462" s="3"/>
      <c r="X462" s="3"/>
      <c r="Y462" s="7"/>
      <c r="Z462" s="3"/>
      <c r="AA462" s="3"/>
      <c r="AB462" s="3"/>
      <c r="AC462" s="3"/>
      <c r="AD462" s="3"/>
      <c r="AE462" s="3"/>
      <c r="AF462" s="3"/>
      <c r="AG462" s="3"/>
      <c r="AH462" s="3"/>
      <c r="AI462" s="3"/>
      <c r="AJ462" s="3"/>
      <c r="AK462" s="3"/>
      <c r="AL462" s="7"/>
      <c r="AM462" s="3"/>
      <c r="AN462" s="7"/>
      <c r="AO462" s="3"/>
      <c r="AP462" s="3"/>
      <c r="AQ462" s="7"/>
      <c r="AR462" s="3"/>
      <c r="AS462" s="3"/>
      <c r="AT462" s="3"/>
      <c r="AU462" s="7"/>
    </row>
    <row r="463" spans="1:47" x14ac:dyDescent="0.25">
      <c r="A463" s="23"/>
      <c r="B463" s="3"/>
      <c r="C463" s="3"/>
      <c r="D463" s="3"/>
      <c r="E463" s="3"/>
      <c r="F463" s="3"/>
      <c r="G463" s="3"/>
      <c r="H463" s="3"/>
      <c r="I463" s="3"/>
      <c r="J463" s="3"/>
      <c r="K463" s="3"/>
      <c r="L463" s="3"/>
      <c r="M463" s="7"/>
      <c r="N463" s="3"/>
      <c r="O463" s="7"/>
      <c r="P463" s="3"/>
      <c r="Q463" s="3"/>
      <c r="R463" s="7"/>
      <c r="S463" s="3"/>
      <c r="T463" s="3"/>
      <c r="U463" s="3"/>
      <c r="V463" s="7"/>
      <c r="W463" s="3"/>
      <c r="X463" s="3"/>
      <c r="Y463" s="7"/>
      <c r="Z463" s="3"/>
      <c r="AA463" s="3"/>
      <c r="AB463" s="3"/>
      <c r="AC463" s="3"/>
      <c r="AD463" s="3"/>
      <c r="AE463" s="3"/>
      <c r="AF463" s="3"/>
      <c r="AG463" s="3"/>
      <c r="AH463" s="3"/>
      <c r="AI463" s="3"/>
      <c r="AJ463" s="3"/>
      <c r="AK463" s="3"/>
      <c r="AL463" s="7"/>
      <c r="AM463" s="3"/>
      <c r="AN463" s="7"/>
      <c r="AO463" s="3"/>
      <c r="AP463" s="3"/>
      <c r="AQ463" s="7"/>
      <c r="AR463" s="3"/>
      <c r="AS463" s="3"/>
      <c r="AT463" s="3"/>
      <c r="AU463" s="7"/>
    </row>
    <row r="464" spans="1:47" x14ac:dyDescent="0.25">
      <c r="A464" s="23"/>
      <c r="B464" s="3"/>
      <c r="C464" s="3"/>
      <c r="D464" s="3"/>
      <c r="E464" s="3"/>
      <c r="F464" s="3"/>
      <c r="G464" s="3"/>
      <c r="H464" s="3"/>
      <c r="I464" s="3"/>
      <c r="J464" s="3"/>
      <c r="K464" s="3"/>
      <c r="L464" s="3"/>
      <c r="M464" s="7"/>
      <c r="N464" s="3"/>
      <c r="O464" s="7"/>
      <c r="P464" s="3"/>
      <c r="Q464" s="3"/>
      <c r="R464" s="7"/>
      <c r="S464" s="3"/>
      <c r="T464" s="3"/>
      <c r="U464" s="3"/>
      <c r="V464" s="7"/>
      <c r="W464" s="3"/>
      <c r="X464" s="3"/>
      <c r="Y464" s="7"/>
      <c r="Z464" s="3"/>
      <c r="AA464" s="3"/>
      <c r="AB464" s="3"/>
      <c r="AC464" s="3"/>
      <c r="AD464" s="3"/>
      <c r="AE464" s="3"/>
      <c r="AF464" s="3"/>
      <c r="AG464" s="3"/>
      <c r="AH464" s="3"/>
      <c r="AI464" s="3"/>
      <c r="AJ464" s="3"/>
      <c r="AK464" s="3"/>
      <c r="AL464" s="7"/>
      <c r="AM464" s="3"/>
      <c r="AN464" s="7"/>
      <c r="AO464" s="3"/>
      <c r="AP464" s="3"/>
      <c r="AQ464" s="7"/>
      <c r="AR464" s="3"/>
      <c r="AS464" s="3"/>
      <c r="AT464" s="3"/>
      <c r="AU464" s="7"/>
    </row>
    <row r="465" spans="1:47" x14ac:dyDescent="0.25">
      <c r="A465" s="23"/>
      <c r="B465" s="3"/>
      <c r="C465" s="3"/>
      <c r="D465" s="3"/>
      <c r="E465" s="3"/>
      <c r="F465" s="3"/>
      <c r="G465" s="3"/>
      <c r="H465" s="3"/>
      <c r="I465" s="3"/>
      <c r="J465" s="3"/>
      <c r="K465" s="3"/>
      <c r="L465" s="3"/>
      <c r="M465" s="7"/>
      <c r="N465" s="3"/>
      <c r="O465" s="7"/>
      <c r="P465" s="3"/>
      <c r="Q465" s="3"/>
      <c r="R465" s="7"/>
      <c r="S465" s="3"/>
      <c r="T465" s="3"/>
      <c r="U465" s="3"/>
      <c r="V465" s="7"/>
      <c r="W465" s="3"/>
      <c r="X465" s="3"/>
      <c r="Y465" s="7"/>
      <c r="Z465" s="3"/>
      <c r="AA465" s="3"/>
      <c r="AB465" s="3"/>
      <c r="AC465" s="3"/>
      <c r="AD465" s="3"/>
      <c r="AE465" s="3"/>
      <c r="AF465" s="3"/>
      <c r="AG465" s="3"/>
      <c r="AH465" s="3"/>
      <c r="AI465" s="3"/>
      <c r="AJ465" s="3"/>
      <c r="AK465" s="3"/>
      <c r="AL465" s="7"/>
      <c r="AM465" s="3"/>
      <c r="AN465" s="7"/>
      <c r="AO465" s="3"/>
      <c r="AP465" s="3"/>
      <c r="AQ465" s="7"/>
      <c r="AR465" s="3"/>
      <c r="AS465" s="3"/>
      <c r="AT465" s="3"/>
      <c r="AU465" s="7"/>
    </row>
    <row r="466" spans="1:47" x14ac:dyDescent="0.25">
      <c r="A466" s="23"/>
      <c r="B466" s="3"/>
      <c r="C466" s="3"/>
      <c r="D466" s="3"/>
      <c r="E466" s="3"/>
      <c r="F466" s="3"/>
      <c r="G466" s="3"/>
      <c r="H466" s="3"/>
      <c r="I466" s="3"/>
      <c r="J466" s="3"/>
      <c r="K466" s="3"/>
      <c r="L466" s="3"/>
      <c r="M466" s="7"/>
      <c r="N466" s="3"/>
      <c r="O466" s="7"/>
      <c r="P466" s="3"/>
      <c r="Q466" s="3"/>
      <c r="R466" s="7"/>
      <c r="S466" s="3"/>
      <c r="T466" s="3"/>
      <c r="U466" s="3"/>
      <c r="V466" s="7"/>
      <c r="W466" s="3"/>
      <c r="X466" s="3"/>
      <c r="Y466" s="7"/>
      <c r="Z466" s="3"/>
      <c r="AA466" s="3"/>
      <c r="AB466" s="3"/>
      <c r="AC466" s="3"/>
      <c r="AD466" s="3"/>
      <c r="AE466" s="3"/>
      <c r="AF466" s="3"/>
      <c r="AG466" s="3"/>
      <c r="AH466" s="3"/>
      <c r="AI466" s="3"/>
      <c r="AJ466" s="3"/>
      <c r="AK466" s="3"/>
      <c r="AL466" s="7"/>
      <c r="AM466" s="3"/>
      <c r="AN466" s="7"/>
      <c r="AO466" s="3"/>
      <c r="AP466" s="3"/>
      <c r="AQ466" s="7"/>
      <c r="AR466" s="3"/>
      <c r="AS466" s="3"/>
      <c r="AT466" s="3"/>
      <c r="AU466" s="7"/>
    </row>
    <row r="467" spans="1:47" x14ac:dyDescent="0.25">
      <c r="A467" s="23"/>
      <c r="B467" s="3"/>
      <c r="C467" s="3"/>
      <c r="D467" s="3"/>
      <c r="E467" s="3"/>
      <c r="F467" s="3"/>
      <c r="G467" s="3"/>
      <c r="H467" s="3"/>
      <c r="I467" s="3"/>
      <c r="J467" s="3"/>
      <c r="K467" s="3"/>
      <c r="L467" s="3"/>
      <c r="M467" s="7"/>
      <c r="N467" s="3"/>
      <c r="O467" s="7"/>
      <c r="P467" s="3"/>
      <c r="Q467" s="3"/>
      <c r="R467" s="7"/>
      <c r="S467" s="3"/>
      <c r="T467" s="3"/>
      <c r="U467" s="3"/>
      <c r="V467" s="7"/>
      <c r="W467" s="3"/>
      <c r="X467" s="3"/>
      <c r="Y467" s="7"/>
      <c r="Z467" s="3"/>
      <c r="AA467" s="3"/>
      <c r="AB467" s="3"/>
      <c r="AC467" s="3"/>
      <c r="AD467" s="3"/>
      <c r="AE467" s="3"/>
      <c r="AF467" s="3"/>
      <c r="AG467" s="3"/>
      <c r="AH467" s="3"/>
      <c r="AI467" s="3"/>
      <c r="AJ467" s="3"/>
      <c r="AK467" s="3"/>
      <c r="AL467" s="7"/>
      <c r="AM467" s="3"/>
      <c r="AN467" s="7"/>
      <c r="AO467" s="3"/>
      <c r="AP467" s="3"/>
      <c r="AQ467" s="7"/>
      <c r="AR467" s="3"/>
      <c r="AS467" s="3"/>
      <c r="AT467" s="3"/>
      <c r="AU467" s="7"/>
    </row>
    <row r="468" spans="1:47" x14ac:dyDescent="0.25">
      <c r="A468" s="23"/>
      <c r="B468" s="3"/>
      <c r="C468" s="3"/>
      <c r="D468" s="3"/>
      <c r="E468" s="3"/>
      <c r="F468" s="3"/>
      <c r="G468" s="3"/>
      <c r="H468" s="3"/>
      <c r="I468" s="3"/>
      <c r="J468" s="3"/>
      <c r="K468" s="3"/>
      <c r="L468" s="3"/>
      <c r="M468" s="7"/>
      <c r="N468" s="3"/>
      <c r="O468" s="7"/>
      <c r="P468" s="3"/>
      <c r="Q468" s="3"/>
      <c r="R468" s="7"/>
      <c r="S468" s="3"/>
      <c r="T468" s="3"/>
      <c r="U468" s="3"/>
      <c r="V468" s="7"/>
      <c r="W468" s="3"/>
      <c r="X468" s="3"/>
      <c r="Y468" s="7"/>
      <c r="Z468" s="3"/>
      <c r="AA468" s="3"/>
      <c r="AB468" s="3"/>
      <c r="AC468" s="3"/>
      <c r="AD468" s="3"/>
      <c r="AE468" s="3"/>
      <c r="AF468" s="3"/>
      <c r="AG468" s="3"/>
      <c r="AH468" s="3"/>
      <c r="AI468" s="3"/>
      <c r="AJ468" s="3"/>
      <c r="AK468" s="3"/>
      <c r="AL468" s="7"/>
      <c r="AM468" s="3"/>
      <c r="AN468" s="7"/>
      <c r="AO468" s="3"/>
      <c r="AP468" s="3"/>
      <c r="AQ468" s="7"/>
      <c r="AR468" s="3"/>
      <c r="AS468" s="3"/>
      <c r="AT468" s="3"/>
      <c r="AU468" s="7"/>
    </row>
    <row r="469" spans="1:47" x14ac:dyDescent="0.25">
      <c r="A469" s="23"/>
      <c r="B469" s="3"/>
      <c r="C469" s="3"/>
      <c r="D469" s="3"/>
      <c r="E469" s="3"/>
      <c r="F469" s="3"/>
      <c r="G469" s="3"/>
      <c r="H469" s="3"/>
      <c r="I469" s="3"/>
      <c r="J469" s="3"/>
      <c r="K469" s="3"/>
      <c r="L469" s="3"/>
      <c r="M469" s="7"/>
      <c r="N469" s="3"/>
      <c r="O469" s="7"/>
      <c r="P469" s="3"/>
      <c r="Q469" s="3"/>
      <c r="R469" s="7"/>
      <c r="S469" s="3"/>
      <c r="T469" s="3"/>
      <c r="U469" s="3"/>
      <c r="V469" s="7"/>
      <c r="W469" s="3"/>
      <c r="X469" s="3"/>
      <c r="Y469" s="7"/>
      <c r="Z469" s="3"/>
      <c r="AA469" s="3"/>
      <c r="AB469" s="3"/>
      <c r="AC469" s="3"/>
      <c r="AD469" s="3"/>
      <c r="AE469" s="3"/>
      <c r="AF469" s="3"/>
      <c r="AG469" s="3"/>
      <c r="AH469" s="3"/>
      <c r="AI469" s="3"/>
      <c r="AJ469" s="3"/>
      <c r="AK469" s="3"/>
      <c r="AL469" s="7"/>
      <c r="AM469" s="3"/>
      <c r="AN469" s="7"/>
      <c r="AO469" s="3"/>
      <c r="AP469" s="3"/>
      <c r="AQ469" s="7"/>
      <c r="AR469" s="3"/>
      <c r="AS469" s="3"/>
      <c r="AT469" s="3"/>
      <c r="AU469" s="7"/>
    </row>
    <row r="470" spans="1:47" x14ac:dyDescent="0.25">
      <c r="A470" s="23"/>
      <c r="B470" s="3"/>
      <c r="C470" s="3"/>
      <c r="D470" s="3"/>
      <c r="E470" s="3"/>
      <c r="F470" s="3"/>
      <c r="G470" s="3"/>
      <c r="H470" s="3"/>
      <c r="I470" s="3"/>
      <c r="J470" s="3"/>
      <c r="K470" s="3"/>
      <c r="L470" s="3"/>
      <c r="M470" s="7"/>
      <c r="N470" s="3"/>
      <c r="O470" s="7"/>
      <c r="P470" s="3"/>
      <c r="Q470" s="3"/>
      <c r="R470" s="7"/>
      <c r="S470" s="3"/>
      <c r="T470" s="3"/>
      <c r="U470" s="3"/>
      <c r="V470" s="7"/>
      <c r="W470" s="3"/>
      <c r="X470" s="3"/>
      <c r="Y470" s="7"/>
      <c r="Z470" s="3"/>
      <c r="AA470" s="3"/>
      <c r="AB470" s="3"/>
      <c r="AC470" s="3"/>
      <c r="AD470" s="3"/>
      <c r="AE470" s="3"/>
      <c r="AF470" s="3"/>
      <c r="AG470" s="3"/>
      <c r="AH470" s="3"/>
      <c r="AI470" s="3"/>
      <c r="AJ470" s="3"/>
      <c r="AK470" s="3"/>
      <c r="AL470" s="7"/>
      <c r="AM470" s="3"/>
      <c r="AN470" s="7"/>
      <c r="AO470" s="3"/>
      <c r="AP470" s="3"/>
      <c r="AQ470" s="7"/>
      <c r="AR470" s="3"/>
      <c r="AS470" s="3"/>
      <c r="AT470" s="3"/>
      <c r="AU470" s="7"/>
    </row>
    <row r="471" spans="1:47" x14ac:dyDescent="0.25">
      <c r="A471" s="23"/>
      <c r="B471" s="3"/>
      <c r="C471" s="3"/>
      <c r="D471" s="3"/>
      <c r="E471" s="3"/>
      <c r="F471" s="3"/>
      <c r="G471" s="3"/>
      <c r="H471" s="3"/>
      <c r="I471" s="3"/>
      <c r="J471" s="3"/>
      <c r="K471" s="3"/>
      <c r="L471" s="3"/>
      <c r="M471" s="7"/>
      <c r="N471" s="3"/>
      <c r="O471" s="7"/>
      <c r="P471" s="3"/>
      <c r="Q471" s="3"/>
      <c r="R471" s="7"/>
      <c r="S471" s="3"/>
      <c r="T471" s="3"/>
      <c r="U471" s="3"/>
      <c r="V471" s="7"/>
      <c r="W471" s="3"/>
      <c r="X471" s="3"/>
      <c r="Y471" s="7"/>
      <c r="Z471" s="3"/>
      <c r="AA471" s="3"/>
      <c r="AB471" s="3"/>
      <c r="AC471" s="3"/>
      <c r="AD471" s="3"/>
      <c r="AE471" s="3"/>
      <c r="AF471" s="3"/>
      <c r="AG471" s="3"/>
      <c r="AH471" s="3"/>
      <c r="AI471" s="3"/>
      <c r="AJ471" s="3"/>
      <c r="AK471" s="3"/>
      <c r="AL471" s="7"/>
      <c r="AM471" s="3"/>
      <c r="AN471" s="7"/>
      <c r="AO471" s="3"/>
      <c r="AP471" s="3"/>
      <c r="AQ471" s="7"/>
      <c r="AR471" s="3"/>
      <c r="AS471" s="3"/>
      <c r="AT471" s="3"/>
      <c r="AU471" s="7"/>
    </row>
    <row r="472" spans="1:47" x14ac:dyDescent="0.25">
      <c r="A472" s="23"/>
      <c r="B472" s="3"/>
      <c r="C472" s="3"/>
      <c r="D472" s="3"/>
      <c r="E472" s="3"/>
      <c r="F472" s="3"/>
      <c r="G472" s="3"/>
      <c r="H472" s="3"/>
      <c r="I472" s="3"/>
      <c r="J472" s="3"/>
      <c r="K472" s="3"/>
      <c r="L472" s="3"/>
      <c r="M472" s="7"/>
      <c r="N472" s="3"/>
      <c r="O472" s="7"/>
      <c r="P472" s="3"/>
      <c r="Q472" s="3"/>
      <c r="R472" s="7"/>
      <c r="S472" s="3"/>
      <c r="T472" s="3"/>
      <c r="U472" s="3"/>
      <c r="V472" s="7"/>
      <c r="W472" s="3"/>
      <c r="X472" s="3"/>
      <c r="Y472" s="7"/>
      <c r="Z472" s="3"/>
      <c r="AA472" s="3"/>
      <c r="AB472" s="3"/>
      <c r="AC472" s="3"/>
      <c r="AD472" s="3"/>
      <c r="AE472" s="3"/>
      <c r="AF472" s="3"/>
      <c r="AG472" s="3"/>
      <c r="AH472" s="3"/>
      <c r="AI472" s="3"/>
      <c r="AJ472" s="3"/>
      <c r="AK472" s="3"/>
      <c r="AL472" s="7"/>
      <c r="AM472" s="3"/>
      <c r="AN472" s="7"/>
      <c r="AO472" s="3"/>
      <c r="AP472" s="3"/>
      <c r="AQ472" s="7"/>
      <c r="AR472" s="3"/>
      <c r="AS472" s="3"/>
      <c r="AT472" s="3"/>
      <c r="AU472" s="7"/>
    </row>
    <row r="473" spans="1:47" x14ac:dyDescent="0.25">
      <c r="A473" s="23"/>
      <c r="B473" s="3"/>
      <c r="C473" s="3"/>
      <c r="D473" s="3"/>
      <c r="E473" s="3"/>
      <c r="F473" s="3"/>
      <c r="G473" s="3"/>
      <c r="H473" s="3"/>
      <c r="I473" s="3"/>
      <c r="J473" s="3"/>
      <c r="K473" s="3"/>
      <c r="L473" s="3"/>
      <c r="M473" s="7"/>
      <c r="N473" s="3"/>
      <c r="O473" s="7"/>
      <c r="P473" s="3"/>
      <c r="Q473" s="3"/>
      <c r="R473" s="7"/>
      <c r="S473" s="3"/>
      <c r="T473" s="3"/>
      <c r="U473" s="3"/>
      <c r="V473" s="7"/>
      <c r="W473" s="3"/>
      <c r="X473" s="3"/>
      <c r="Y473" s="7"/>
      <c r="Z473" s="3"/>
      <c r="AA473" s="3"/>
      <c r="AB473" s="3"/>
      <c r="AC473" s="3"/>
      <c r="AD473" s="3"/>
      <c r="AE473" s="3"/>
      <c r="AF473" s="3"/>
      <c r="AG473" s="3"/>
      <c r="AH473" s="3"/>
      <c r="AI473" s="3"/>
      <c r="AJ473" s="3"/>
      <c r="AK473" s="3"/>
      <c r="AL473" s="7"/>
      <c r="AM473" s="3"/>
      <c r="AN473" s="7"/>
      <c r="AO473" s="3"/>
      <c r="AP473" s="3"/>
      <c r="AQ473" s="7"/>
      <c r="AR473" s="3"/>
      <c r="AS473" s="3"/>
      <c r="AT473" s="3"/>
      <c r="AU473" s="7"/>
    </row>
    <row r="474" spans="1:47" x14ac:dyDescent="0.25">
      <c r="A474" s="23"/>
      <c r="B474" s="3"/>
      <c r="C474" s="3"/>
      <c r="D474" s="3"/>
      <c r="E474" s="3"/>
      <c r="F474" s="3"/>
      <c r="G474" s="3"/>
      <c r="H474" s="3"/>
      <c r="I474" s="3"/>
      <c r="J474" s="3"/>
      <c r="K474" s="3"/>
      <c r="L474" s="3"/>
      <c r="M474" s="7"/>
      <c r="N474" s="3"/>
      <c r="O474" s="7"/>
      <c r="P474" s="3"/>
      <c r="Q474" s="3"/>
      <c r="R474" s="7"/>
      <c r="S474" s="3"/>
      <c r="T474" s="3"/>
      <c r="U474" s="3"/>
      <c r="V474" s="7"/>
      <c r="W474" s="3"/>
      <c r="X474" s="3"/>
      <c r="Y474" s="7"/>
      <c r="Z474" s="3"/>
      <c r="AA474" s="3"/>
      <c r="AB474" s="3"/>
      <c r="AC474" s="3"/>
      <c r="AD474" s="3"/>
      <c r="AE474" s="3"/>
      <c r="AF474" s="3"/>
      <c r="AG474" s="3"/>
      <c r="AH474" s="3"/>
      <c r="AI474" s="3"/>
      <c r="AJ474" s="3"/>
      <c r="AK474" s="3"/>
      <c r="AL474" s="7"/>
      <c r="AM474" s="3"/>
      <c r="AN474" s="7"/>
      <c r="AO474" s="3"/>
      <c r="AP474" s="3"/>
      <c r="AQ474" s="7"/>
      <c r="AR474" s="3"/>
      <c r="AS474" s="3"/>
      <c r="AT474" s="3"/>
      <c r="AU474" s="7"/>
    </row>
    <row r="475" spans="1:47" x14ac:dyDescent="0.25">
      <c r="A475" s="23"/>
      <c r="B475" s="3"/>
      <c r="C475" s="3"/>
      <c r="D475" s="3"/>
      <c r="E475" s="3"/>
      <c r="F475" s="3"/>
      <c r="G475" s="3"/>
      <c r="H475" s="3"/>
      <c r="I475" s="3"/>
      <c r="J475" s="3"/>
      <c r="K475" s="3"/>
      <c r="L475" s="3"/>
      <c r="M475" s="7"/>
      <c r="N475" s="3"/>
      <c r="O475" s="7"/>
      <c r="P475" s="3"/>
      <c r="Q475" s="3"/>
      <c r="R475" s="7"/>
      <c r="S475" s="3"/>
      <c r="T475" s="3"/>
      <c r="U475" s="3"/>
      <c r="V475" s="7"/>
      <c r="W475" s="3"/>
      <c r="X475" s="3"/>
      <c r="Y475" s="7"/>
      <c r="Z475" s="3"/>
      <c r="AA475" s="3"/>
      <c r="AB475" s="3"/>
      <c r="AC475" s="3"/>
      <c r="AD475" s="3"/>
      <c r="AE475" s="3"/>
      <c r="AF475" s="3"/>
      <c r="AG475" s="3"/>
      <c r="AH475" s="3"/>
      <c r="AI475" s="3"/>
      <c r="AJ475" s="3"/>
      <c r="AK475" s="3"/>
      <c r="AL475" s="7"/>
      <c r="AM475" s="3"/>
      <c r="AN475" s="7"/>
      <c r="AO475" s="3"/>
      <c r="AP475" s="3"/>
      <c r="AQ475" s="7"/>
      <c r="AR475" s="3"/>
      <c r="AS475" s="3"/>
      <c r="AT475" s="3"/>
      <c r="AU475" s="7"/>
    </row>
    <row r="476" spans="1:47" x14ac:dyDescent="0.25">
      <c r="A476" s="23"/>
      <c r="B476" s="3"/>
      <c r="C476" s="3"/>
      <c r="D476" s="3"/>
      <c r="E476" s="3"/>
      <c r="F476" s="3"/>
      <c r="G476" s="3"/>
      <c r="H476" s="3"/>
      <c r="I476" s="3"/>
      <c r="J476" s="3"/>
      <c r="K476" s="3"/>
      <c r="L476" s="3"/>
      <c r="M476" s="7"/>
      <c r="N476" s="3"/>
      <c r="O476" s="7"/>
      <c r="P476" s="3"/>
      <c r="Q476" s="3"/>
      <c r="R476" s="7"/>
      <c r="S476" s="3"/>
      <c r="T476" s="3"/>
      <c r="U476" s="3"/>
      <c r="V476" s="7"/>
      <c r="W476" s="3"/>
      <c r="X476" s="3"/>
      <c r="Y476" s="7"/>
      <c r="Z476" s="3"/>
      <c r="AA476" s="3"/>
      <c r="AB476" s="3"/>
      <c r="AC476" s="3"/>
      <c r="AD476" s="3"/>
      <c r="AE476" s="3"/>
      <c r="AF476" s="3"/>
      <c r="AG476" s="3"/>
      <c r="AH476" s="3"/>
      <c r="AI476" s="3"/>
      <c r="AJ476" s="3"/>
      <c r="AK476" s="3"/>
      <c r="AL476" s="7"/>
      <c r="AM476" s="3"/>
      <c r="AN476" s="7"/>
      <c r="AO476" s="3"/>
      <c r="AP476" s="3"/>
      <c r="AQ476" s="7"/>
      <c r="AR476" s="3"/>
      <c r="AS476" s="3"/>
      <c r="AT476" s="3"/>
      <c r="AU476" s="7"/>
    </row>
    <row r="477" spans="1:47" x14ac:dyDescent="0.25">
      <c r="A477" s="23"/>
      <c r="B477" s="3"/>
      <c r="C477" s="3"/>
      <c r="D477" s="3"/>
      <c r="E477" s="3"/>
      <c r="F477" s="3"/>
      <c r="G477" s="3"/>
      <c r="H477" s="3"/>
      <c r="I477" s="3"/>
      <c r="J477" s="3"/>
      <c r="K477" s="3"/>
      <c r="L477" s="3"/>
      <c r="M477" s="7"/>
      <c r="N477" s="3"/>
      <c r="O477" s="7"/>
      <c r="P477" s="3"/>
      <c r="Q477" s="3"/>
      <c r="R477" s="7"/>
      <c r="S477" s="3"/>
      <c r="T477" s="3"/>
      <c r="U477" s="3"/>
      <c r="V477" s="7"/>
      <c r="W477" s="3"/>
      <c r="X477" s="3"/>
      <c r="Y477" s="7"/>
      <c r="Z477" s="3"/>
      <c r="AA477" s="3"/>
      <c r="AB477" s="3"/>
      <c r="AC477" s="3"/>
      <c r="AD477" s="3"/>
      <c r="AE477" s="3"/>
      <c r="AF477" s="3"/>
      <c r="AG477" s="3"/>
      <c r="AH477" s="3"/>
      <c r="AI477" s="3"/>
      <c r="AJ477" s="3"/>
      <c r="AK477" s="3"/>
      <c r="AL477" s="7"/>
      <c r="AM477" s="3"/>
      <c r="AN477" s="7"/>
      <c r="AO477" s="3"/>
      <c r="AP477" s="3"/>
      <c r="AQ477" s="7"/>
      <c r="AR477" s="3"/>
      <c r="AS477" s="3"/>
      <c r="AT477" s="3"/>
      <c r="AU477" s="7"/>
    </row>
    <row r="478" spans="1:47" x14ac:dyDescent="0.25">
      <c r="A478" s="23"/>
      <c r="B478" s="3"/>
      <c r="C478" s="3"/>
      <c r="D478" s="3"/>
      <c r="E478" s="3"/>
      <c r="F478" s="3"/>
      <c r="G478" s="3"/>
      <c r="H478" s="3"/>
      <c r="I478" s="3"/>
      <c r="J478" s="3"/>
      <c r="K478" s="3"/>
      <c r="L478" s="3"/>
      <c r="M478" s="7"/>
      <c r="N478" s="3"/>
      <c r="O478" s="7"/>
      <c r="P478" s="3"/>
      <c r="Q478" s="3"/>
      <c r="R478" s="7"/>
      <c r="S478" s="3"/>
      <c r="T478" s="3"/>
      <c r="U478" s="3"/>
      <c r="V478" s="7"/>
      <c r="W478" s="3"/>
      <c r="X478" s="3"/>
      <c r="Y478" s="7"/>
      <c r="Z478" s="3"/>
      <c r="AA478" s="3"/>
      <c r="AB478" s="3"/>
      <c r="AC478" s="3"/>
      <c r="AD478" s="3"/>
      <c r="AE478" s="3"/>
      <c r="AF478" s="3"/>
      <c r="AG478" s="3"/>
      <c r="AH478" s="3"/>
      <c r="AI478" s="3"/>
      <c r="AJ478" s="3"/>
      <c r="AK478" s="3"/>
      <c r="AL478" s="7"/>
      <c r="AM478" s="3"/>
      <c r="AN478" s="7"/>
      <c r="AO478" s="3"/>
      <c r="AP478" s="3"/>
      <c r="AQ478" s="7"/>
      <c r="AR478" s="3"/>
      <c r="AS478" s="3"/>
      <c r="AT478" s="3"/>
      <c r="AU478" s="7"/>
    </row>
    <row r="479" spans="1:47" x14ac:dyDescent="0.25">
      <c r="A479" s="23"/>
      <c r="B479" s="3"/>
      <c r="C479" s="3"/>
      <c r="D479" s="3"/>
      <c r="E479" s="3"/>
      <c r="F479" s="3"/>
      <c r="G479" s="3"/>
      <c r="H479" s="3"/>
      <c r="I479" s="3"/>
      <c r="J479" s="3"/>
      <c r="K479" s="3"/>
      <c r="L479" s="3"/>
      <c r="M479" s="7"/>
      <c r="N479" s="3"/>
      <c r="O479" s="7"/>
      <c r="P479" s="3"/>
      <c r="Q479" s="3"/>
      <c r="R479" s="7"/>
      <c r="S479" s="3"/>
      <c r="T479" s="3"/>
      <c r="U479" s="3"/>
      <c r="V479" s="7"/>
      <c r="W479" s="3"/>
      <c r="X479" s="3"/>
      <c r="Y479" s="7"/>
      <c r="Z479" s="3"/>
      <c r="AA479" s="3"/>
      <c r="AB479" s="3"/>
      <c r="AC479" s="3"/>
      <c r="AD479" s="3"/>
      <c r="AE479" s="3"/>
      <c r="AF479" s="3"/>
      <c r="AG479" s="3"/>
      <c r="AH479" s="3"/>
      <c r="AI479" s="3"/>
      <c r="AJ479" s="3"/>
      <c r="AK479" s="3"/>
      <c r="AL479" s="7"/>
      <c r="AM479" s="3"/>
      <c r="AN479" s="7"/>
      <c r="AO479" s="3"/>
      <c r="AP479" s="3"/>
      <c r="AQ479" s="7"/>
      <c r="AR479" s="3"/>
      <c r="AS479" s="3"/>
      <c r="AT479" s="3"/>
      <c r="AU479" s="7"/>
    </row>
    <row r="480" spans="1:47" x14ac:dyDescent="0.25">
      <c r="A480" s="23"/>
      <c r="B480" s="3"/>
      <c r="C480" s="3"/>
      <c r="D480" s="3"/>
      <c r="E480" s="3"/>
      <c r="F480" s="3"/>
      <c r="G480" s="3"/>
      <c r="H480" s="3"/>
      <c r="I480" s="3"/>
      <c r="J480" s="3"/>
      <c r="K480" s="3"/>
      <c r="L480" s="3"/>
      <c r="M480" s="7"/>
      <c r="N480" s="3"/>
      <c r="O480" s="7"/>
      <c r="P480" s="3"/>
      <c r="Q480" s="3"/>
      <c r="R480" s="7"/>
      <c r="S480" s="3"/>
      <c r="T480" s="3"/>
      <c r="U480" s="3"/>
      <c r="V480" s="7"/>
      <c r="W480" s="3"/>
      <c r="X480" s="3"/>
      <c r="Y480" s="7"/>
      <c r="Z480" s="3"/>
      <c r="AA480" s="3"/>
      <c r="AB480" s="3"/>
      <c r="AC480" s="3"/>
      <c r="AD480" s="3"/>
      <c r="AE480" s="3"/>
      <c r="AF480" s="3"/>
      <c r="AG480" s="3"/>
      <c r="AH480" s="3"/>
      <c r="AI480" s="3"/>
      <c r="AJ480" s="3"/>
      <c r="AK480" s="3"/>
      <c r="AL480" s="7"/>
      <c r="AM480" s="3"/>
      <c r="AN480" s="7"/>
      <c r="AO480" s="3"/>
      <c r="AP480" s="3"/>
      <c r="AQ480" s="7"/>
      <c r="AR480" s="3"/>
      <c r="AS480" s="3"/>
      <c r="AT480" s="3"/>
      <c r="AU480" s="7"/>
    </row>
    <row r="481" spans="1:47" x14ac:dyDescent="0.25">
      <c r="A481" s="23"/>
      <c r="B481" s="3"/>
      <c r="C481" s="3"/>
      <c r="D481" s="3"/>
      <c r="E481" s="3"/>
      <c r="F481" s="3"/>
      <c r="G481" s="3"/>
      <c r="H481" s="3"/>
      <c r="I481" s="3"/>
      <c r="J481" s="3"/>
      <c r="K481" s="3"/>
      <c r="L481" s="3"/>
      <c r="M481" s="7"/>
      <c r="N481" s="3"/>
      <c r="O481" s="7"/>
      <c r="P481" s="3"/>
      <c r="Q481" s="3"/>
      <c r="R481" s="7"/>
      <c r="S481" s="3"/>
      <c r="T481" s="3"/>
      <c r="U481" s="3"/>
      <c r="V481" s="7"/>
      <c r="W481" s="3"/>
      <c r="X481" s="3"/>
      <c r="Y481" s="7"/>
      <c r="Z481" s="3"/>
      <c r="AA481" s="3"/>
      <c r="AB481" s="3"/>
      <c r="AC481" s="3"/>
      <c r="AD481" s="3"/>
      <c r="AE481" s="3"/>
      <c r="AF481" s="3"/>
      <c r="AG481" s="3"/>
      <c r="AH481" s="3"/>
      <c r="AI481" s="3"/>
      <c r="AJ481" s="3"/>
      <c r="AK481" s="3"/>
      <c r="AL481" s="7"/>
      <c r="AM481" s="3"/>
      <c r="AN481" s="7"/>
      <c r="AO481" s="3"/>
      <c r="AP481" s="3"/>
      <c r="AQ481" s="7"/>
      <c r="AR481" s="3"/>
      <c r="AS481" s="3"/>
      <c r="AT481" s="3"/>
      <c r="AU481" s="7"/>
    </row>
    <row r="482" spans="1:47" x14ac:dyDescent="0.25">
      <c r="A482" s="23"/>
      <c r="B482" s="3"/>
      <c r="C482" s="3"/>
      <c r="D482" s="3"/>
      <c r="E482" s="3"/>
      <c r="F482" s="3"/>
      <c r="G482" s="3"/>
      <c r="H482" s="3"/>
      <c r="I482" s="3"/>
      <c r="J482" s="3"/>
      <c r="K482" s="3"/>
      <c r="L482" s="3"/>
      <c r="M482" s="7"/>
      <c r="N482" s="3"/>
      <c r="O482" s="7"/>
      <c r="P482" s="3"/>
      <c r="Q482" s="3"/>
      <c r="R482" s="7"/>
      <c r="S482" s="3"/>
      <c r="T482" s="3"/>
      <c r="U482" s="3"/>
      <c r="V482" s="7"/>
      <c r="W482" s="3"/>
      <c r="X482" s="3"/>
      <c r="Y482" s="7"/>
      <c r="Z482" s="3"/>
      <c r="AA482" s="3"/>
      <c r="AB482" s="3"/>
      <c r="AC482" s="3"/>
      <c r="AD482" s="3"/>
      <c r="AE482" s="3"/>
      <c r="AF482" s="3"/>
      <c r="AG482" s="3"/>
      <c r="AH482" s="3"/>
      <c r="AI482" s="3"/>
      <c r="AJ482" s="3"/>
      <c r="AK482" s="3"/>
      <c r="AL482" s="7"/>
      <c r="AM482" s="3"/>
      <c r="AN482" s="7"/>
      <c r="AO482" s="3"/>
      <c r="AP482" s="3"/>
      <c r="AQ482" s="7"/>
      <c r="AR482" s="3"/>
      <c r="AS482" s="3"/>
      <c r="AT482" s="3"/>
      <c r="AU482" s="7"/>
    </row>
    <row r="483" spans="1:47" x14ac:dyDescent="0.25">
      <c r="A483" s="23"/>
      <c r="B483" s="3"/>
      <c r="C483" s="3"/>
      <c r="D483" s="3"/>
      <c r="E483" s="3"/>
      <c r="F483" s="3"/>
      <c r="G483" s="3"/>
      <c r="H483" s="3"/>
      <c r="I483" s="3"/>
      <c r="J483" s="3"/>
      <c r="K483" s="3"/>
      <c r="L483" s="3"/>
      <c r="M483" s="7"/>
      <c r="N483" s="3"/>
      <c r="O483" s="7"/>
      <c r="P483" s="3"/>
      <c r="Q483" s="3"/>
      <c r="R483" s="7"/>
      <c r="S483" s="3"/>
      <c r="T483" s="3"/>
      <c r="U483" s="3"/>
      <c r="V483" s="7"/>
      <c r="W483" s="3"/>
      <c r="X483" s="3"/>
      <c r="Y483" s="7"/>
      <c r="Z483" s="3"/>
      <c r="AA483" s="3"/>
      <c r="AB483" s="3"/>
      <c r="AC483" s="3"/>
      <c r="AD483" s="3"/>
      <c r="AE483" s="3"/>
      <c r="AF483" s="3"/>
      <c r="AG483" s="3"/>
      <c r="AH483" s="3"/>
      <c r="AI483" s="3"/>
      <c r="AJ483" s="3"/>
      <c r="AK483" s="3"/>
      <c r="AL483" s="7"/>
      <c r="AM483" s="3"/>
      <c r="AN483" s="7"/>
      <c r="AO483" s="3"/>
      <c r="AP483" s="3"/>
      <c r="AQ483" s="7"/>
      <c r="AR483" s="3"/>
      <c r="AS483" s="3"/>
      <c r="AT483" s="3"/>
      <c r="AU483" s="7"/>
    </row>
    <row r="484" spans="1:47" x14ac:dyDescent="0.25">
      <c r="A484" s="23"/>
      <c r="B484" s="3"/>
      <c r="C484" s="3"/>
      <c r="D484" s="3"/>
      <c r="E484" s="3"/>
      <c r="F484" s="3"/>
      <c r="G484" s="3"/>
      <c r="H484" s="3"/>
      <c r="I484" s="3"/>
      <c r="J484" s="3"/>
      <c r="K484" s="3"/>
      <c r="L484" s="3"/>
      <c r="M484" s="7"/>
      <c r="N484" s="3"/>
      <c r="O484" s="7"/>
      <c r="P484" s="3"/>
      <c r="Q484" s="3"/>
      <c r="R484" s="7"/>
      <c r="S484" s="3"/>
      <c r="T484" s="3"/>
      <c r="U484" s="3"/>
      <c r="V484" s="7"/>
      <c r="W484" s="3"/>
      <c r="X484" s="3"/>
      <c r="Y484" s="7"/>
      <c r="Z484" s="3"/>
      <c r="AA484" s="3"/>
      <c r="AB484" s="3"/>
      <c r="AC484" s="3"/>
      <c r="AD484" s="3"/>
      <c r="AE484" s="3"/>
      <c r="AF484" s="3"/>
      <c r="AG484" s="3"/>
      <c r="AH484" s="3"/>
      <c r="AI484" s="3"/>
      <c r="AJ484" s="3"/>
      <c r="AK484" s="3"/>
      <c r="AL484" s="7"/>
      <c r="AM484" s="3"/>
      <c r="AN484" s="7"/>
      <c r="AO484" s="3"/>
      <c r="AP484" s="3"/>
      <c r="AQ484" s="7"/>
      <c r="AR484" s="3"/>
      <c r="AS484" s="3"/>
      <c r="AT484" s="3"/>
      <c r="AU484" s="7"/>
    </row>
    <row r="485" spans="1:47" x14ac:dyDescent="0.25">
      <c r="A485" s="23"/>
      <c r="B485" s="3"/>
      <c r="C485" s="3"/>
      <c r="D485" s="3"/>
      <c r="E485" s="3"/>
      <c r="F485" s="3"/>
      <c r="G485" s="3"/>
      <c r="H485" s="3"/>
      <c r="I485" s="3"/>
      <c r="J485" s="3"/>
      <c r="K485" s="3"/>
      <c r="L485" s="3"/>
      <c r="M485" s="7"/>
      <c r="N485" s="3"/>
      <c r="O485" s="7"/>
      <c r="P485" s="3"/>
      <c r="Q485" s="3"/>
      <c r="R485" s="7"/>
      <c r="S485" s="3"/>
      <c r="T485" s="3"/>
      <c r="U485" s="3"/>
      <c r="V485" s="7"/>
      <c r="W485" s="3"/>
      <c r="X485" s="3"/>
      <c r="Y485" s="7"/>
      <c r="Z485" s="3"/>
      <c r="AA485" s="3"/>
      <c r="AB485" s="3"/>
      <c r="AC485" s="3"/>
      <c r="AD485" s="3"/>
      <c r="AE485" s="3"/>
      <c r="AF485" s="3"/>
      <c r="AG485" s="3"/>
      <c r="AH485" s="3"/>
      <c r="AI485" s="3"/>
      <c r="AJ485" s="3"/>
      <c r="AK485" s="3"/>
      <c r="AL485" s="7"/>
      <c r="AM485" s="3"/>
      <c r="AN485" s="7"/>
      <c r="AO485" s="3"/>
      <c r="AP485" s="3"/>
      <c r="AQ485" s="7"/>
      <c r="AR485" s="3"/>
      <c r="AS485" s="3"/>
      <c r="AT485" s="3"/>
      <c r="AU485" s="7"/>
    </row>
    <row r="486" spans="1:47" x14ac:dyDescent="0.25">
      <c r="A486" s="23"/>
      <c r="B486" s="3"/>
      <c r="C486" s="3"/>
      <c r="D486" s="3"/>
      <c r="E486" s="3"/>
      <c r="F486" s="3"/>
      <c r="G486" s="3"/>
      <c r="H486" s="3"/>
      <c r="I486" s="3"/>
      <c r="J486" s="3"/>
      <c r="K486" s="3"/>
      <c r="L486" s="3"/>
      <c r="M486" s="7"/>
      <c r="N486" s="3"/>
      <c r="O486" s="7"/>
      <c r="P486" s="3"/>
      <c r="Q486" s="3"/>
      <c r="R486" s="7"/>
      <c r="S486" s="3"/>
      <c r="T486" s="3"/>
      <c r="U486" s="3"/>
      <c r="V486" s="7"/>
      <c r="W486" s="3"/>
      <c r="X486" s="3"/>
      <c r="Y486" s="7"/>
      <c r="Z486" s="3"/>
      <c r="AA486" s="3"/>
      <c r="AB486" s="3"/>
      <c r="AC486" s="3"/>
      <c r="AD486" s="3"/>
      <c r="AE486" s="3"/>
      <c r="AF486" s="3"/>
      <c r="AG486" s="3"/>
      <c r="AH486" s="3"/>
      <c r="AI486" s="3"/>
      <c r="AJ486" s="3"/>
      <c r="AK486" s="3"/>
      <c r="AL486" s="7"/>
      <c r="AM486" s="3"/>
      <c r="AN486" s="7"/>
      <c r="AO486" s="3"/>
      <c r="AP486" s="3"/>
      <c r="AQ486" s="7"/>
      <c r="AR486" s="3"/>
      <c r="AS486" s="3"/>
      <c r="AT486" s="3"/>
      <c r="AU486" s="7"/>
    </row>
    <row r="487" spans="1:47" x14ac:dyDescent="0.25">
      <c r="A487" s="23"/>
      <c r="B487" s="3"/>
      <c r="C487" s="3"/>
      <c r="D487" s="3"/>
      <c r="E487" s="3"/>
      <c r="F487" s="3"/>
      <c r="G487" s="3"/>
      <c r="H487" s="3"/>
      <c r="I487" s="3"/>
      <c r="J487" s="3"/>
      <c r="K487" s="3"/>
      <c r="L487" s="3"/>
      <c r="M487" s="7"/>
      <c r="N487" s="3"/>
      <c r="O487" s="7"/>
      <c r="P487" s="3"/>
      <c r="Q487" s="3"/>
      <c r="R487" s="7"/>
      <c r="S487" s="3"/>
      <c r="T487" s="3"/>
      <c r="U487" s="3"/>
      <c r="V487" s="7"/>
      <c r="W487" s="3"/>
      <c r="X487" s="3"/>
      <c r="Y487" s="7"/>
      <c r="Z487" s="3"/>
      <c r="AA487" s="3"/>
      <c r="AB487" s="3"/>
      <c r="AC487" s="3"/>
      <c r="AD487" s="3"/>
      <c r="AE487" s="3"/>
      <c r="AF487" s="3"/>
      <c r="AG487" s="3"/>
      <c r="AH487" s="3"/>
      <c r="AI487" s="3"/>
      <c r="AJ487" s="3"/>
      <c r="AK487" s="3"/>
      <c r="AL487" s="7"/>
      <c r="AM487" s="3"/>
      <c r="AN487" s="7"/>
      <c r="AO487" s="3"/>
      <c r="AP487" s="3"/>
      <c r="AQ487" s="7"/>
      <c r="AR487" s="3"/>
      <c r="AS487" s="3"/>
      <c r="AT487" s="3"/>
      <c r="AU487" s="7"/>
    </row>
    <row r="488" spans="1:47" x14ac:dyDescent="0.25">
      <c r="A488" s="23"/>
      <c r="B488" s="3"/>
      <c r="C488" s="3"/>
      <c r="D488" s="3"/>
      <c r="E488" s="3"/>
      <c r="F488" s="3"/>
      <c r="G488" s="3"/>
      <c r="H488" s="3"/>
      <c r="I488" s="3"/>
      <c r="J488" s="3"/>
      <c r="K488" s="3"/>
      <c r="L488" s="3"/>
      <c r="M488" s="7"/>
      <c r="N488" s="3"/>
      <c r="O488" s="7"/>
      <c r="P488" s="3"/>
      <c r="Q488" s="3"/>
      <c r="R488" s="7"/>
      <c r="S488" s="3"/>
      <c r="T488" s="3"/>
      <c r="U488" s="3"/>
      <c r="V488" s="7"/>
      <c r="W488" s="3"/>
      <c r="X488" s="3"/>
      <c r="Y488" s="7"/>
      <c r="Z488" s="3"/>
      <c r="AA488" s="3"/>
      <c r="AB488" s="3"/>
      <c r="AC488" s="3"/>
      <c r="AD488" s="3"/>
      <c r="AE488" s="3"/>
      <c r="AF488" s="3"/>
      <c r="AG488" s="3"/>
      <c r="AH488" s="3"/>
      <c r="AI488" s="3"/>
      <c r="AJ488" s="3"/>
      <c r="AK488" s="3"/>
      <c r="AL488" s="7"/>
      <c r="AM488" s="3"/>
      <c r="AN488" s="7"/>
      <c r="AO488" s="3"/>
      <c r="AP488" s="3"/>
      <c r="AQ488" s="7"/>
      <c r="AR488" s="3"/>
      <c r="AS488" s="3"/>
      <c r="AT488" s="3"/>
      <c r="AU488" s="7"/>
    </row>
    <row r="489" spans="1:47" x14ac:dyDescent="0.25">
      <c r="A489" s="23"/>
      <c r="B489" s="3"/>
      <c r="C489" s="3"/>
      <c r="D489" s="3"/>
      <c r="E489" s="3"/>
      <c r="F489" s="3"/>
      <c r="G489" s="3"/>
      <c r="H489" s="3"/>
      <c r="I489" s="3"/>
      <c r="J489" s="3"/>
      <c r="K489" s="3"/>
      <c r="L489" s="3"/>
      <c r="M489" s="7"/>
      <c r="N489" s="3"/>
      <c r="O489" s="7"/>
      <c r="P489" s="3"/>
      <c r="Q489" s="3"/>
      <c r="R489" s="7"/>
      <c r="S489" s="3"/>
      <c r="T489" s="3"/>
      <c r="U489" s="3"/>
      <c r="V489" s="7"/>
      <c r="W489" s="3"/>
      <c r="X489" s="3"/>
      <c r="Y489" s="7"/>
      <c r="Z489" s="3"/>
      <c r="AA489" s="3"/>
      <c r="AB489" s="3"/>
      <c r="AC489" s="3"/>
      <c r="AD489" s="3"/>
      <c r="AE489" s="3"/>
      <c r="AF489" s="3"/>
      <c r="AG489" s="3"/>
      <c r="AH489" s="3"/>
      <c r="AI489" s="3"/>
      <c r="AJ489" s="3"/>
      <c r="AK489" s="3"/>
      <c r="AL489" s="7"/>
      <c r="AM489" s="3"/>
      <c r="AN489" s="7"/>
      <c r="AO489" s="3"/>
      <c r="AP489" s="3"/>
      <c r="AQ489" s="7"/>
      <c r="AR489" s="3"/>
      <c r="AS489" s="3"/>
      <c r="AT489" s="3"/>
      <c r="AU489" s="7"/>
    </row>
    <row r="490" spans="1:47" x14ac:dyDescent="0.25">
      <c r="A490" s="23"/>
      <c r="B490" s="3"/>
      <c r="C490" s="3"/>
      <c r="D490" s="3"/>
      <c r="E490" s="3"/>
      <c r="F490" s="3"/>
      <c r="G490" s="3"/>
      <c r="H490" s="3"/>
      <c r="I490" s="3"/>
      <c r="J490" s="3"/>
      <c r="K490" s="3"/>
      <c r="L490" s="3"/>
      <c r="M490" s="7"/>
      <c r="N490" s="3"/>
      <c r="O490" s="7"/>
      <c r="P490" s="3"/>
      <c r="Q490" s="3"/>
      <c r="R490" s="7"/>
      <c r="S490" s="3"/>
      <c r="T490" s="3"/>
      <c r="U490" s="3"/>
      <c r="V490" s="7"/>
      <c r="W490" s="3"/>
      <c r="X490" s="3"/>
      <c r="Y490" s="7"/>
      <c r="Z490" s="3"/>
      <c r="AA490" s="3"/>
      <c r="AB490" s="3"/>
      <c r="AC490" s="3"/>
      <c r="AD490" s="3"/>
      <c r="AE490" s="3"/>
      <c r="AF490" s="3"/>
      <c r="AG490" s="3"/>
      <c r="AH490" s="3"/>
      <c r="AI490" s="3"/>
      <c r="AJ490" s="3"/>
      <c r="AK490" s="3"/>
      <c r="AL490" s="7"/>
      <c r="AM490" s="3"/>
      <c r="AN490" s="7"/>
      <c r="AO490" s="3"/>
      <c r="AP490" s="3"/>
      <c r="AQ490" s="7"/>
      <c r="AR490" s="3"/>
      <c r="AS490" s="3"/>
      <c r="AT490" s="3"/>
      <c r="AU490" s="7"/>
    </row>
    <row r="491" spans="1:47" x14ac:dyDescent="0.25">
      <c r="A491" s="23"/>
      <c r="B491" s="3"/>
      <c r="C491" s="3"/>
      <c r="D491" s="3"/>
      <c r="E491" s="3"/>
      <c r="F491" s="3"/>
      <c r="G491" s="3"/>
      <c r="H491" s="3"/>
      <c r="I491" s="3"/>
      <c r="J491" s="3"/>
      <c r="K491" s="3"/>
      <c r="L491" s="3"/>
      <c r="M491" s="7"/>
      <c r="N491" s="3"/>
      <c r="O491" s="7"/>
      <c r="P491" s="3"/>
      <c r="Q491" s="3"/>
      <c r="R491" s="7"/>
      <c r="S491" s="3"/>
      <c r="T491" s="3"/>
      <c r="U491" s="3"/>
      <c r="V491" s="7"/>
      <c r="W491" s="3"/>
      <c r="X491" s="3"/>
      <c r="Y491" s="7"/>
      <c r="Z491" s="3"/>
      <c r="AA491" s="3"/>
      <c r="AB491" s="3"/>
      <c r="AC491" s="3"/>
      <c r="AD491" s="3"/>
      <c r="AE491" s="3"/>
      <c r="AF491" s="3"/>
      <c r="AG491" s="3"/>
      <c r="AH491" s="3"/>
      <c r="AI491" s="3"/>
      <c r="AJ491" s="3"/>
      <c r="AK491" s="3"/>
      <c r="AL491" s="7"/>
      <c r="AM491" s="3"/>
      <c r="AN491" s="7"/>
      <c r="AO491" s="3"/>
      <c r="AP491" s="3"/>
      <c r="AQ491" s="7"/>
      <c r="AR491" s="3"/>
      <c r="AS491" s="3"/>
      <c r="AT491" s="3"/>
      <c r="AU491" s="7"/>
    </row>
    <row r="492" spans="1:47" x14ac:dyDescent="0.25">
      <c r="A492" s="23"/>
      <c r="B492" s="3"/>
      <c r="C492" s="3"/>
      <c r="D492" s="3"/>
      <c r="E492" s="3"/>
      <c r="F492" s="3"/>
      <c r="G492" s="3"/>
      <c r="H492" s="3"/>
      <c r="I492" s="3"/>
      <c r="J492" s="3"/>
      <c r="K492" s="3"/>
      <c r="L492" s="3"/>
      <c r="M492" s="7"/>
      <c r="N492" s="3"/>
      <c r="O492" s="7"/>
      <c r="P492" s="3"/>
      <c r="Q492" s="3"/>
      <c r="R492" s="7"/>
      <c r="S492" s="3"/>
      <c r="T492" s="3"/>
      <c r="U492" s="3"/>
      <c r="V492" s="7"/>
      <c r="W492" s="3"/>
      <c r="X492" s="3"/>
      <c r="Y492" s="7"/>
      <c r="Z492" s="3"/>
      <c r="AA492" s="3"/>
      <c r="AB492" s="3"/>
      <c r="AC492" s="3"/>
      <c r="AD492" s="3"/>
      <c r="AE492" s="3"/>
      <c r="AF492" s="3"/>
      <c r="AG492" s="3"/>
      <c r="AH492" s="3"/>
      <c r="AI492" s="3"/>
      <c r="AJ492" s="3"/>
      <c r="AK492" s="3"/>
      <c r="AL492" s="7"/>
      <c r="AM492" s="3"/>
      <c r="AN492" s="7"/>
      <c r="AO492" s="3"/>
      <c r="AP492" s="3"/>
      <c r="AQ492" s="7"/>
      <c r="AR492" s="3"/>
      <c r="AS492" s="3"/>
      <c r="AT492" s="3"/>
      <c r="AU492" s="7"/>
    </row>
    <row r="493" spans="1:47" x14ac:dyDescent="0.25">
      <c r="A493" s="23"/>
      <c r="B493" s="3"/>
      <c r="C493" s="3"/>
      <c r="D493" s="3"/>
      <c r="E493" s="3"/>
      <c r="F493" s="3"/>
      <c r="G493" s="3"/>
      <c r="H493" s="3"/>
      <c r="I493" s="3"/>
      <c r="J493" s="3"/>
      <c r="K493" s="3"/>
      <c r="L493" s="3"/>
      <c r="M493" s="7"/>
      <c r="N493" s="3"/>
      <c r="O493" s="7"/>
      <c r="P493" s="3"/>
      <c r="Q493" s="3"/>
      <c r="R493" s="7"/>
      <c r="S493" s="3"/>
      <c r="T493" s="3"/>
      <c r="U493" s="3"/>
      <c r="V493" s="7"/>
      <c r="W493" s="3"/>
      <c r="X493" s="3"/>
      <c r="Y493" s="7"/>
      <c r="Z493" s="3"/>
      <c r="AA493" s="3"/>
      <c r="AB493" s="3"/>
      <c r="AC493" s="3"/>
      <c r="AD493" s="3"/>
      <c r="AE493" s="3"/>
      <c r="AF493" s="3"/>
      <c r="AG493" s="3"/>
      <c r="AH493" s="3"/>
      <c r="AI493" s="3"/>
      <c r="AJ493" s="3"/>
      <c r="AK493" s="3"/>
      <c r="AL493" s="7"/>
      <c r="AM493" s="3"/>
      <c r="AN493" s="7"/>
      <c r="AO493" s="3"/>
      <c r="AP493" s="3"/>
      <c r="AQ493" s="7"/>
      <c r="AR493" s="3"/>
      <c r="AS493" s="3"/>
      <c r="AT493" s="3"/>
      <c r="AU493" s="7"/>
    </row>
    <row r="494" spans="1:47" x14ac:dyDescent="0.25">
      <c r="A494" s="23"/>
      <c r="B494" s="3"/>
      <c r="C494" s="3"/>
      <c r="D494" s="3"/>
      <c r="E494" s="3"/>
      <c r="F494" s="3"/>
      <c r="G494" s="3"/>
      <c r="H494" s="3"/>
      <c r="I494" s="3"/>
      <c r="J494" s="3"/>
      <c r="K494" s="3"/>
      <c r="L494" s="3"/>
      <c r="M494" s="7"/>
      <c r="N494" s="3"/>
      <c r="O494" s="7"/>
      <c r="P494" s="3"/>
      <c r="Q494" s="3"/>
      <c r="R494" s="7"/>
      <c r="S494" s="3"/>
      <c r="T494" s="3"/>
      <c r="U494" s="3"/>
      <c r="V494" s="7"/>
      <c r="W494" s="3"/>
      <c r="X494" s="3"/>
      <c r="Y494" s="7"/>
      <c r="Z494" s="3"/>
      <c r="AA494" s="3"/>
      <c r="AB494" s="3"/>
      <c r="AC494" s="3"/>
      <c r="AD494" s="3"/>
      <c r="AE494" s="3"/>
      <c r="AF494" s="3"/>
      <c r="AG494" s="3"/>
      <c r="AH494" s="3"/>
      <c r="AI494" s="3"/>
      <c r="AJ494" s="3"/>
      <c r="AK494" s="3"/>
      <c r="AL494" s="7"/>
      <c r="AM494" s="3"/>
      <c r="AN494" s="7"/>
      <c r="AO494" s="3"/>
      <c r="AP494" s="3"/>
      <c r="AQ494" s="7"/>
      <c r="AR494" s="3"/>
      <c r="AS494" s="3"/>
      <c r="AT494" s="3"/>
      <c r="AU494" s="7"/>
    </row>
    <row r="495" spans="1:47" x14ac:dyDescent="0.25">
      <c r="A495" s="23"/>
      <c r="B495" s="3"/>
      <c r="C495" s="3"/>
      <c r="D495" s="3"/>
      <c r="E495" s="3"/>
      <c r="F495" s="3"/>
      <c r="G495" s="3"/>
      <c r="H495" s="3"/>
      <c r="I495" s="3"/>
      <c r="J495" s="3"/>
      <c r="K495" s="3"/>
      <c r="L495" s="3"/>
      <c r="M495" s="7"/>
      <c r="N495" s="3"/>
      <c r="O495" s="7"/>
      <c r="P495" s="3"/>
      <c r="Q495" s="3"/>
      <c r="R495" s="7"/>
      <c r="S495" s="3"/>
      <c r="T495" s="3"/>
      <c r="U495" s="3"/>
      <c r="V495" s="7"/>
      <c r="W495" s="3"/>
      <c r="X495" s="3"/>
      <c r="Y495" s="7"/>
      <c r="Z495" s="3"/>
      <c r="AA495" s="3"/>
      <c r="AB495" s="3"/>
      <c r="AC495" s="3"/>
      <c r="AD495" s="3"/>
      <c r="AE495" s="3"/>
      <c r="AF495" s="3"/>
      <c r="AG495" s="3"/>
      <c r="AH495" s="3"/>
      <c r="AI495" s="3"/>
      <c r="AJ495" s="3"/>
      <c r="AK495" s="3"/>
      <c r="AL495" s="7"/>
      <c r="AM495" s="3"/>
      <c r="AN495" s="7"/>
      <c r="AO495" s="3"/>
      <c r="AP495" s="3"/>
      <c r="AQ495" s="7"/>
      <c r="AR495" s="3"/>
      <c r="AS495" s="3"/>
      <c r="AT495" s="3"/>
      <c r="AU495" s="7"/>
    </row>
    <row r="496" spans="1:47" x14ac:dyDescent="0.25">
      <c r="A496" s="23"/>
      <c r="B496" s="3"/>
      <c r="C496" s="3"/>
      <c r="D496" s="3"/>
      <c r="E496" s="3"/>
      <c r="F496" s="3"/>
      <c r="G496" s="3"/>
      <c r="H496" s="3"/>
      <c r="I496" s="3"/>
      <c r="J496" s="3"/>
      <c r="K496" s="3"/>
      <c r="L496" s="3"/>
      <c r="M496" s="7"/>
      <c r="N496" s="3"/>
      <c r="O496" s="7"/>
      <c r="P496" s="3"/>
      <c r="Q496" s="3"/>
      <c r="R496" s="7"/>
      <c r="S496" s="3"/>
      <c r="T496" s="3"/>
      <c r="U496" s="3"/>
      <c r="V496" s="7"/>
      <c r="W496" s="3"/>
      <c r="X496" s="3"/>
      <c r="Y496" s="7"/>
      <c r="Z496" s="3"/>
      <c r="AA496" s="3"/>
      <c r="AB496" s="3"/>
      <c r="AC496" s="3"/>
      <c r="AD496" s="3"/>
      <c r="AE496" s="3"/>
      <c r="AF496" s="3"/>
      <c r="AG496" s="3"/>
      <c r="AH496" s="3"/>
      <c r="AI496" s="3"/>
      <c r="AJ496" s="3"/>
      <c r="AK496" s="3"/>
      <c r="AL496" s="7"/>
      <c r="AM496" s="3"/>
      <c r="AN496" s="7"/>
      <c r="AO496" s="3"/>
      <c r="AP496" s="3"/>
      <c r="AQ496" s="7"/>
      <c r="AR496" s="3"/>
      <c r="AS496" s="3"/>
      <c r="AT496" s="3"/>
      <c r="AU496" s="7"/>
    </row>
    <row r="497" spans="1:47" x14ac:dyDescent="0.25">
      <c r="A497" s="23"/>
      <c r="B497" s="3"/>
      <c r="C497" s="3"/>
      <c r="D497" s="3"/>
      <c r="E497" s="3"/>
      <c r="F497" s="3"/>
      <c r="G497" s="3"/>
      <c r="H497" s="3"/>
      <c r="I497" s="3"/>
      <c r="J497" s="3"/>
      <c r="K497" s="3"/>
      <c r="L497" s="3"/>
      <c r="M497" s="7"/>
      <c r="N497" s="3"/>
      <c r="O497" s="7"/>
      <c r="P497" s="3"/>
      <c r="Q497" s="3"/>
      <c r="R497" s="7"/>
      <c r="S497" s="3"/>
      <c r="T497" s="3"/>
      <c r="U497" s="3"/>
      <c r="V497" s="7"/>
      <c r="W497" s="3"/>
      <c r="X497" s="3"/>
      <c r="Y497" s="7"/>
      <c r="Z497" s="3"/>
      <c r="AA497" s="3"/>
      <c r="AB497" s="3"/>
      <c r="AC497" s="3"/>
      <c r="AD497" s="3"/>
      <c r="AE497" s="3"/>
      <c r="AF497" s="3"/>
      <c r="AG497" s="3"/>
      <c r="AH497" s="3"/>
      <c r="AI497" s="3"/>
      <c r="AJ497" s="3"/>
      <c r="AK497" s="3"/>
      <c r="AL497" s="7"/>
      <c r="AM497" s="3"/>
      <c r="AN497" s="7"/>
      <c r="AO497" s="3"/>
      <c r="AP497" s="3"/>
      <c r="AQ497" s="7"/>
      <c r="AR497" s="3"/>
      <c r="AS497" s="3"/>
      <c r="AT497" s="3"/>
      <c r="AU497" s="7"/>
    </row>
    <row r="498" spans="1:47" x14ac:dyDescent="0.25">
      <c r="A498" s="23"/>
      <c r="B498" s="3"/>
      <c r="C498" s="3"/>
      <c r="D498" s="3"/>
      <c r="E498" s="3"/>
      <c r="F498" s="3"/>
      <c r="G498" s="3"/>
      <c r="H498" s="3"/>
      <c r="I498" s="3"/>
      <c r="J498" s="3"/>
      <c r="K498" s="3"/>
      <c r="L498" s="3"/>
      <c r="M498" s="7"/>
      <c r="N498" s="3"/>
      <c r="O498" s="7"/>
      <c r="P498" s="3"/>
      <c r="Q498" s="3"/>
      <c r="R498" s="7"/>
      <c r="S498" s="3"/>
      <c r="T498" s="3"/>
      <c r="U498" s="3"/>
      <c r="V498" s="7"/>
      <c r="W498" s="3"/>
      <c r="X498" s="3"/>
      <c r="Y498" s="7"/>
      <c r="Z498" s="3"/>
      <c r="AA498" s="3"/>
      <c r="AB498" s="3"/>
      <c r="AC498" s="3"/>
      <c r="AD498" s="3"/>
      <c r="AE498" s="3"/>
      <c r="AF498" s="3"/>
      <c r="AG498" s="3"/>
      <c r="AH498" s="3"/>
      <c r="AI498" s="3"/>
      <c r="AJ498" s="3"/>
      <c r="AK498" s="3"/>
      <c r="AL498" s="7"/>
      <c r="AM498" s="3"/>
      <c r="AN498" s="7"/>
      <c r="AO498" s="3"/>
      <c r="AP498" s="3"/>
      <c r="AQ498" s="7"/>
      <c r="AR498" s="3"/>
      <c r="AS498" s="3"/>
      <c r="AT498" s="3"/>
      <c r="AU498" s="7"/>
    </row>
    <row r="499" spans="1:47" x14ac:dyDescent="0.25">
      <c r="A499" s="23"/>
      <c r="B499" s="3"/>
      <c r="C499" s="3"/>
      <c r="D499" s="3"/>
      <c r="E499" s="3"/>
      <c r="F499" s="3"/>
      <c r="G499" s="3"/>
      <c r="H499" s="3"/>
      <c r="I499" s="3"/>
      <c r="J499" s="3"/>
      <c r="K499" s="3"/>
      <c r="L499" s="3"/>
      <c r="M499" s="7"/>
      <c r="N499" s="3"/>
      <c r="O499" s="7"/>
      <c r="P499" s="3"/>
      <c r="Q499" s="3"/>
      <c r="R499" s="7"/>
      <c r="S499" s="3"/>
      <c r="T499" s="3"/>
      <c r="U499" s="3"/>
      <c r="V499" s="7"/>
      <c r="W499" s="3"/>
      <c r="X499" s="3"/>
      <c r="Y499" s="7"/>
      <c r="Z499" s="3"/>
      <c r="AA499" s="3"/>
      <c r="AB499" s="3"/>
      <c r="AC499" s="3"/>
      <c r="AD499" s="3"/>
      <c r="AE499" s="3"/>
      <c r="AF499" s="3"/>
      <c r="AG499" s="3"/>
      <c r="AH499" s="3"/>
      <c r="AI499" s="3"/>
      <c r="AJ499" s="3"/>
      <c r="AK499" s="3"/>
      <c r="AL499" s="7"/>
      <c r="AM499" s="3"/>
      <c r="AN499" s="7"/>
      <c r="AO499" s="3"/>
      <c r="AP499" s="3"/>
      <c r="AQ499" s="7"/>
      <c r="AR499" s="3"/>
      <c r="AS499" s="3"/>
      <c r="AT499" s="3"/>
      <c r="AU499" s="7"/>
    </row>
    <row r="500" spans="1:47" x14ac:dyDescent="0.25">
      <c r="A500" s="23"/>
      <c r="B500" s="3"/>
      <c r="C500" s="3"/>
      <c r="D500" s="3"/>
      <c r="E500" s="3"/>
      <c r="F500" s="3"/>
      <c r="G500" s="3"/>
      <c r="H500" s="3"/>
      <c r="I500" s="3"/>
      <c r="J500" s="3"/>
      <c r="K500" s="3"/>
      <c r="L500" s="3"/>
      <c r="M500" s="7"/>
      <c r="N500" s="3"/>
      <c r="O500" s="7"/>
      <c r="P500" s="3"/>
      <c r="Q500" s="3"/>
      <c r="R500" s="7"/>
      <c r="S500" s="3"/>
      <c r="T500" s="3"/>
      <c r="U500" s="3"/>
      <c r="V500" s="7"/>
      <c r="W500" s="3"/>
      <c r="X500" s="3"/>
      <c r="Y500" s="7"/>
      <c r="Z500" s="3"/>
      <c r="AA500" s="3"/>
      <c r="AB500" s="3"/>
      <c r="AC500" s="3"/>
      <c r="AD500" s="3"/>
      <c r="AE500" s="3"/>
      <c r="AF500" s="3"/>
      <c r="AG500" s="3"/>
      <c r="AH500" s="3"/>
      <c r="AI500" s="3"/>
      <c r="AJ500" s="3"/>
      <c r="AK500" s="3"/>
      <c r="AL500" s="7"/>
      <c r="AM500" s="3"/>
      <c r="AN500" s="7"/>
      <c r="AO500" s="3"/>
      <c r="AP500" s="3"/>
      <c r="AQ500" s="7"/>
      <c r="AR500" s="3"/>
      <c r="AS500" s="3"/>
      <c r="AT500" s="3"/>
      <c r="AU500" s="7"/>
    </row>
    <row r="501" spans="1:47" x14ac:dyDescent="0.25">
      <c r="A501" s="23"/>
      <c r="B501" s="3"/>
      <c r="C501" s="3"/>
      <c r="D501" s="3"/>
      <c r="E501" s="3"/>
      <c r="F501" s="3"/>
      <c r="G501" s="3"/>
      <c r="H501" s="3"/>
      <c r="I501" s="3"/>
      <c r="J501" s="3"/>
      <c r="K501" s="3"/>
      <c r="L501" s="3"/>
      <c r="M501" s="7"/>
      <c r="N501" s="3"/>
      <c r="O501" s="7"/>
      <c r="P501" s="3"/>
      <c r="Q501" s="3"/>
      <c r="R501" s="7"/>
      <c r="S501" s="3"/>
      <c r="T501" s="3"/>
      <c r="U501" s="3"/>
      <c r="V501" s="7"/>
      <c r="W501" s="3"/>
      <c r="X501" s="3"/>
      <c r="Y501" s="7"/>
      <c r="Z501" s="3"/>
      <c r="AA501" s="3"/>
      <c r="AB501" s="3"/>
      <c r="AC501" s="3"/>
      <c r="AD501" s="3"/>
      <c r="AE501" s="3"/>
      <c r="AF501" s="3"/>
      <c r="AG501" s="3"/>
      <c r="AH501" s="3"/>
      <c r="AI501" s="3"/>
      <c r="AJ501" s="3"/>
      <c r="AK501" s="3"/>
      <c r="AL501" s="7"/>
      <c r="AM501" s="3"/>
      <c r="AN501" s="7"/>
      <c r="AO501" s="3"/>
      <c r="AP501" s="3"/>
      <c r="AQ501" s="7"/>
      <c r="AR501" s="3"/>
      <c r="AS501" s="3"/>
      <c r="AT501" s="3"/>
      <c r="AU501" s="7"/>
    </row>
    <row r="502" spans="1:47" x14ac:dyDescent="0.25">
      <c r="A502" s="23"/>
      <c r="B502" s="3"/>
      <c r="C502" s="3"/>
      <c r="D502" s="3"/>
      <c r="E502" s="3"/>
      <c r="F502" s="3"/>
      <c r="G502" s="3"/>
      <c r="H502" s="3"/>
      <c r="I502" s="3"/>
      <c r="J502" s="3"/>
      <c r="K502" s="3"/>
      <c r="L502" s="3"/>
      <c r="M502" s="7"/>
      <c r="N502" s="3"/>
      <c r="O502" s="7"/>
      <c r="P502" s="3"/>
      <c r="Q502" s="3"/>
      <c r="R502" s="7"/>
      <c r="S502" s="3"/>
      <c r="T502" s="3"/>
      <c r="U502" s="3"/>
      <c r="V502" s="7"/>
      <c r="W502" s="3"/>
      <c r="X502" s="3"/>
      <c r="Y502" s="7"/>
      <c r="Z502" s="3"/>
      <c r="AA502" s="3"/>
      <c r="AB502" s="3"/>
      <c r="AC502" s="3"/>
      <c r="AD502" s="3"/>
      <c r="AE502" s="3"/>
      <c r="AF502" s="3"/>
      <c r="AG502" s="3"/>
      <c r="AH502" s="3"/>
      <c r="AI502" s="3"/>
      <c r="AJ502" s="3"/>
      <c r="AK502" s="3"/>
      <c r="AL502" s="7"/>
      <c r="AM502" s="3"/>
      <c r="AN502" s="7"/>
      <c r="AO502" s="3"/>
      <c r="AP502" s="3"/>
      <c r="AQ502" s="7"/>
      <c r="AR502" s="3"/>
      <c r="AS502" s="3"/>
      <c r="AT502" s="3"/>
      <c r="AU502" s="7"/>
    </row>
    <row r="503" spans="1:47" x14ac:dyDescent="0.25">
      <c r="A503" s="23"/>
      <c r="B503" s="3"/>
      <c r="C503" s="3"/>
      <c r="D503" s="3"/>
      <c r="E503" s="3"/>
      <c r="F503" s="3"/>
      <c r="G503" s="3"/>
      <c r="H503" s="3"/>
      <c r="I503" s="3"/>
      <c r="J503" s="3"/>
      <c r="K503" s="3"/>
      <c r="L503" s="3"/>
      <c r="M503" s="7"/>
      <c r="N503" s="3"/>
      <c r="O503" s="7"/>
      <c r="P503" s="3"/>
      <c r="Q503" s="3"/>
      <c r="R503" s="7"/>
      <c r="S503" s="3"/>
      <c r="T503" s="3"/>
      <c r="U503" s="3"/>
      <c r="V503" s="7"/>
      <c r="W503" s="3"/>
      <c r="X503" s="3"/>
      <c r="Y503" s="7"/>
      <c r="Z503" s="3"/>
      <c r="AA503" s="3"/>
      <c r="AB503" s="3"/>
      <c r="AC503" s="3"/>
      <c r="AD503" s="3"/>
      <c r="AE503" s="3"/>
      <c r="AF503" s="3"/>
      <c r="AG503" s="3"/>
      <c r="AH503" s="3"/>
      <c r="AI503" s="3"/>
      <c r="AJ503" s="3"/>
      <c r="AK503" s="3"/>
      <c r="AL503" s="7"/>
      <c r="AM503" s="3"/>
      <c r="AN503" s="7"/>
      <c r="AO503" s="3"/>
      <c r="AP503" s="3"/>
      <c r="AQ503" s="7"/>
      <c r="AR503" s="3"/>
      <c r="AS503" s="3"/>
      <c r="AT503" s="3"/>
      <c r="AU503" s="7"/>
    </row>
    <row r="504" spans="1:47" x14ac:dyDescent="0.25">
      <c r="A504" s="23"/>
      <c r="B504" s="3"/>
      <c r="C504" s="3"/>
      <c r="D504" s="3"/>
      <c r="E504" s="3"/>
      <c r="F504" s="3"/>
      <c r="G504" s="3"/>
      <c r="H504" s="3"/>
      <c r="I504" s="3"/>
      <c r="J504" s="3"/>
      <c r="K504" s="3"/>
      <c r="L504" s="3"/>
      <c r="M504" s="7"/>
      <c r="N504" s="3"/>
      <c r="O504" s="7"/>
      <c r="P504" s="3"/>
      <c r="Q504" s="3"/>
      <c r="R504" s="7"/>
      <c r="S504" s="3"/>
      <c r="T504" s="3"/>
      <c r="U504" s="3"/>
      <c r="V504" s="7"/>
      <c r="W504" s="3"/>
      <c r="X504" s="3"/>
      <c r="Y504" s="7"/>
      <c r="Z504" s="3"/>
      <c r="AA504" s="3"/>
      <c r="AB504" s="3"/>
      <c r="AC504" s="3"/>
      <c r="AD504" s="3"/>
      <c r="AE504" s="3"/>
      <c r="AF504" s="3"/>
      <c r="AG504" s="3"/>
      <c r="AH504" s="3"/>
      <c r="AI504" s="3"/>
      <c r="AJ504" s="3"/>
      <c r="AK504" s="3"/>
      <c r="AL504" s="7"/>
      <c r="AM504" s="3"/>
      <c r="AN504" s="7"/>
      <c r="AO504" s="3"/>
      <c r="AP504" s="3"/>
      <c r="AQ504" s="7"/>
      <c r="AR504" s="3"/>
      <c r="AS504" s="3"/>
      <c r="AT504" s="3"/>
      <c r="AU504" s="7"/>
    </row>
    <row r="505" spans="1:47" x14ac:dyDescent="0.25">
      <c r="A505" s="23"/>
      <c r="B505" s="3"/>
      <c r="C505" s="3"/>
      <c r="D505" s="3"/>
      <c r="E505" s="3"/>
      <c r="F505" s="3"/>
      <c r="G505" s="3"/>
      <c r="H505" s="3"/>
      <c r="I505" s="3"/>
      <c r="J505" s="3"/>
      <c r="K505" s="3"/>
      <c r="L505" s="3"/>
      <c r="M505" s="7"/>
      <c r="N505" s="3"/>
      <c r="O505" s="7"/>
      <c r="P505" s="3"/>
      <c r="Q505" s="3"/>
      <c r="R505" s="7"/>
      <c r="S505" s="3"/>
      <c r="T505" s="3"/>
      <c r="U505" s="3"/>
      <c r="V505" s="7"/>
      <c r="W505" s="3"/>
      <c r="X505" s="3"/>
      <c r="Y505" s="7"/>
      <c r="Z505" s="3"/>
      <c r="AA505" s="3"/>
      <c r="AB505" s="3"/>
      <c r="AC505" s="3"/>
      <c r="AD505" s="3"/>
      <c r="AE505" s="3"/>
      <c r="AF505" s="3"/>
      <c r="AG505" s="3"/>
      <c r="AH505" s="3"/>
      <c r="AI505" s="3"/>
      <c r="AJ505" s="3"/>
      <c r="AK505" s="3"/>
      <c r="AL505" s="7"/>
      <c r="AM505" s="3"/>
      <c r="AN505" s="7"/>
      <c r="AO505" s="3"/>
      <c r="AP505" s="3"/>
      <c r="AQ505" s="7"/>
      <c r="AR505" s="3"/>
      <c r="AS505" s="3"/>
      <c r="AT505" s="3"/>
      <c r="AU505" s="7"/>
    </row>
    <row r="506" spans="1:47" x14ac:dyDescent="0.25">
      <c r="A506" s="23"/>
      <c r="B506" s="3"/>
      <c r="C506" s="3"/>
      <c r="D506" s="3"/>
      <c r="E506" s="3"/>
      <c r="F506" s="3"/>
      <c r="G506" s="3"/>
      <c r="H506" s="3"/>
      <c r="I506" s="3"/>
      <c r="J506" s="3"/>
      <c r="K506" s="3"/>
      <c r="L506" s="3"/>
      <c r="M506" s="7"/>
      <c r="N506" s="3"/>
      <c r="O506" s="7"/>
      <c r="P506" s="3"/>
      <c r="Q506" s="3"/>
      <c r="R506" s="7"/>
      <c r="S506" s="3"/>
      <c r="T506" s="3"/>
      <c r="U506" s="3"/>
      <c r="V506" s="7"/>
      <c r="W506" s="3"/>
      <c r="X506" s="3"/>
      <c r="Y506" s="7"/>
      <c r="Z506" s="3"/>
      <c r="AA506" s="3"/>
      <c r="AB506" s="3"/>
      <c r="AC506" s="3"/>
      <c r="AD506" s="3"/>
      <c r="AE506" s="3"/>
      <c r="AF506" s="3"/>
      <c r="AG506" s="3"/>
      <c r="AH506" s="3"/>
      <c r="AI506" s="3"/>
      <c r="AJ506" s="3"/>
      <c r="AK506" s="3"/>
      <c r="AL506" s="7"/>
      <c r="AM506" s="3"/>
      <c r="AN506" s="7"/>
      <c r="AO506" s="3"/>
      <c r="AP506" s="3"/>
      <c r="AQ506" s="7"/>
      <c r="AR506" s="3"/>
      <c r="AS506" s="3"/>
      <c r="AT506" s="3"/>
      <c r="AU506" s="7"/>
    </row>
    <row r="507" spans="1:47" x14ac:dyDescent="0.25">
      <c r="A507" s="23"/>
      <c r="B507" s="3"/>
      <c r="C507" s="3"/>
      <c r="D507" s="3"/>
      <c r="E507" s="3"/>
      <c r="F507" s="3"/>
      <c r="G507" s="3"/>
      <c r="H507" s="3"/>
      <c r="I507" s="3"/>
      <c r="J507" s="3"/>
      <c r="K507" s="3"/>
      <c r="L507" s="3"/>
      <c r="M507" s="7"/>
      <c r="N507" s="3"/>
      <c r="O507" s="7"/>
      <c r="P507" s="3"/>
      <c r="Q507" s="3"/>
      <c r="R507" s="7"/>
      <c r="S507" s="3"/>
      <c r="T507" s="3"/>
      <c r="U507" s="3"/>
      <c r="V507" s="7"/>
      <c r="W507" s="3"/>
      <c r="X507" s="3"/>
      <c r="Y507" s="7"/>
      <c r="Z507" s="3"/>
      <c r="AA507" s="3"/>
      <c r="AB507" s="3"/>
      <c r="AC507" s="3"/>
      <c r="AD507" s="3"/>
      <c r="AE507" s="3"/>
      <c r="AF507" s="3"/>
      <c r="AG507" s="3"/>
      <c r="AH507" s="3"/>
      <c r="AI507" s="3"/>
      <c r="AJ507" s="3"/>
      <c r="AK507" s="3"/>
      <c r="AL507" s="7"/>
      <c r="AM507" s="3"/>
      <c r="AN507" s="7"/>
      <c r="AO507" s="3"/>
      <c r="AP507" s="3"/>
      <c r="AQ507" s="7"/>
      <c r="AR507" s="3"/>
      <c r="AS507" s="3"/>
      <c r="AT507" s="3"/>
      <c r="AU507" s="7"/>
    </row>
    <row r="508" spans="1:47" x14ac:dyDescent="0.25">
      <c r="A508" s="23"/>
      <c r="B508" s="3"/>
      <c r="C508" s="3"/>
      <c r="D508" s="3"/>
      <c r="E508" s="3"/>
      <c r="F508" s="3"/>
      <c r="G508" s="3"/>
      <c r="H508" s="3"/>
      <c r="I508" s="3"/>
      <c r="J508" s="3"/>
      <c r="K508" s="3"/>
      <c r="L508" s="3"/>
      <c r="M508" s="7"/>
      <c r="N508" s="3"/>
      <c r="O508" s="7"/>
      <c r="P508" s="3"/>
      <c r="Q508" s="3"/>
      <c r="R508" s="7"/>
      <c r="S508" s="3"/>
      <c r="T508" s="3"/>
      <c r="U508" s="3"/>
      <c r="V508" s="7"/>
      <c r="W508" s="3"/>
      <c r="X508" s="3"/>
      <c r="Y508" s="7"/>
      <c r="Z508" s="3"/>
      <c r="AA508" s="3"/>
      <c r="AB508" s="3"/>
      <c r="AC508" s="3"/>
      <c r="AD508" s="3"/>
      <c r="AE508" s="3"/>
      <c r="AF508" s="3"/>
      <c r="AG508" s="3"/>
      <c r="AH508" s="3"/>
      <c r="AI508" s="3"/>
      <c r="AJ508" s="3"/>
      <c r="AK508" s="3"/>
      <c r="AL508" s="7"/>
      <c r="AM508" s="3"/>
      <c r="AN508" s="7"/>
      <c r="AO508" s="3"/>
      <c r="AP508" s="3"/>
      <c r="AQ508" s="7"/>
      <c r="AR508" s="3"/>
      <c r="AS508" s="3"/>
      <c r="AT508" s="3"/>
      <c r="AU508" s="7"/>
    </row>
    <row r="509" spans="1:47" x14ac:dyDescent="0.25">
      <c r="A509" s="23"/>
      <c r="B509" s="3"/>
      <c r="C509" s="3"/>
      <c r="D509" s="3"/>
      <c r="E509" s="3"/>
      <c r="F509" s="3"/>
      <c r="G509" s="3"/>
      <c r="H509" s="3"/>
      <c r="I509" s="3"/>
      <c r="J509" s="3"/>
      <c r="K509" s="3"/>
      <c r="L509" s="3"/>
      <c r="M509" s="7"/>
      <c r="N509" s="3"/>
      <c r="O509" s="7"/>
      <c r="P509" s="3"/>
      <c r="Q509" s="3"/>
      <c r="R509" s="7"/>
      <c r="S509" s="3"/>
      <c r="T509" s="3"/>
      <c r="U509" s="3"/>
      <c r="V509" s="7"/>
      <c r="W509" s="3"/>
      <c r="X509" s="3"/>
      <c r="Y509" s="7"/>
      <c r="Z509" s="3"/>
      <c r="AA509" s="3"/>
      <c r="AB509" s="3"/>
      <c r="AC509" s="3"/>
      <c r="AD509" s="3"/>
      <c r="AE509" s="3"/>
      <c r="AF509" s="3"/>
      <c r="AG509" s="3"/>
      <c r="AH509" s="3"/>
      <c r="AI509" s="3"/>
      <c r="AJ509" s="3"/>
      <c r="AK509" s="3"/>
      <c r="AL509" s="7"/>
      <c r="AM509" s="3"/>
      <c r="AN509" s="7"/>
      <c r="AO509" s="3"/>
      <c r="AP509" s="3"/>
      <c r="AQ509" s="7"/>
      <c r="AR509" s="3"/>
      <c r="AS509" s="3"/>
      <c r="AT509" s="3"/>
      <c r="AU509" s="7"/>
    </row>
    <row r="510" spans="1:47" x14ac:dyDescent="0.25">
      <c r="A510" s="23"/>
      <c r="B510" s="3"/>
      <c r="C510" s="3"/>
      <c r="D510" s="3"/>
      <c r="E510" s="3"/>
      <c r="F510" s="3"/>
      <c r="G510" s="3"/>
      <c r="H510" s="3"/>
      <c r="I510" s="3"/>
      <c r="J510" s="3"/>
      <c r="K510" s="3"/>
      <c r="L510" s="3"/>
      <c r="M510" s="7"/>
      <c r="N510" s="3"/>
      <c r="O510" s="7"/>
      <c r="P510" s="3"/>
      <c r="Q510" s="3"/>
      <c r="R510" s="7"/>
      <c r="S510" s="3"/>
      <c r="T510" s="3"/>
      <c r="U510" s="3"/>
      <c r="V510" s="7"/>
      <c r="W510" s="3"/>
      <c r="X510" s="3"/>
      <c r="Y510" s="7"/>
      <c r="Z510" s="3"/>
      <c r="AA510" s="3"/>
      <c r="AB510" s="3"/>
      <c r="AC510" s="3"/>
      <c r="AD510" s="3"/>
      <c r="AE510" s="3"/>
      <c r="AF510" s="3"/>
      <c r="AG510" s="3"/>
      <c r="AH510" s="3"/>
      <c r="AI510" s="3"/>
      <c r="AJ510" s="3"/>
      <c r="AK510" s="3"/>
      <c r="AL510" s="7"/>
      <c r="AM510" s="3"/>
      <c r="AN510" s="7"/>
      <c r="AO510" s="3"/>
      <c r="AP510" s="3"/>
      <c r="AQ510" s="7"/>
      <c r="AR510" s="3"/>
      <c r="AS510" s="3"/>
      <c r="AT510" s="3"/>
      <c r="AU510" s="7"/>
    </row>
    <row r="511" spans="1:47" x14ac:dyDescent="0.25">
      <c r="A511" s="23"/>
      <c r="B511" s="3"/>
      <c r="C511" s="3"/>
      <c r="D511" s="3"/>
      <c r="E511" s="3"/>
      <c r="F511" s="3"/>
      <c r="G511" s="3"/>
      <c r="H511" s="3"/>
      <c r="I511" s="3"/>
      <c r="J511" s="3"/>
      <c r="K511" s="3"/>
      <c r="L511" s="3"/>
      <c r="M511" s="7"/>
      <c r="N511" s="3"/>
      <c r="O511" s="7"/>
      <c r="P511" s="3"/>
      <c r="Q511" s="3"/>
      <c r="R511" s="7"/>
      <c r="S511" s="3"/>
      <c r="T511" s="3"/>
      <c r="U511" s="3"/>
      <c r="V511" s="7"/>
      <c r="W511" s="3"/>
      <c r="X511" s="3"/>
      <c r="Y511" s="7"/>
      <c r="Z511" s="3"/>
      <c r="AA511" s="3"/>
      <c r="AB511" s="3"/>
      <c r="AC511" s="3"/>
      <c r="AD511" s="3"/>
      <c r="AE511" s="3"/>
      <c r="AF511" s="3"/>
      <c r="AG511" s="3"/>
      <c r="AH511" s="3"/>
      <c r="AI511" s="3"/>
      <c r="AJ511" s="3"/>
      <c r="AK511" s="3"/>
      <c r="AL511" s="7"/>
      <c r="AM511" s="3"/>
      <c r="AN511" s="7"/>
      <c r="AO511" s="3"/>
      <c r="AP511" s="3"/>
      <c r="AQ511" s="7"/>
      <c r="AR511" s="3"/>
      <c r="AS511" s="3"/>
      <c r="AT511" s="3"/>
      <c r="AU511" s="7"/>
    </row>
    <row r="512" spans="1:47" x14ac:dyDescent="0.25">
      <c r="A512" s="23"/>
      <c r="B512" s="3"/>
      <c r="C512" s="3"/>
      <c r="D512" s="3"/>
      <c r="E512" s="3"/>
      <c r="F512" s="3"/>
      <c r="G512" s="3"/>
      <c r="H512" s="3"/>
      <c r="I512" s="3"/>
      <c r="J512" s="3"/>
      <c r="K512" s="3"/>
      <c r="L512" s="3"/>
      <c r="M512" s="7"/>
      <c r="N512" s="3"/>
      <c r="O512" s="7"/>
      <c r="P512" s="3"/>
      <c r="Q512" s="3"/>
      <c r="R512" s="7"/>
      <c r="S512" s="3"/>
      <c r="T512" s="3"/>
      <c r="U512" s="3"/>
      <c r="V512" s="7"/>
      <c r="W512" s="3"/>
      <c r="X512" s="3"/>
      <c r="Y512" s="7"/>
      <c r="Z512" s="3"/>
      <c r="AA512" s="3"/>
      <c r="AB512" s="3"/>
      <c r="AC512" s="3"/>
      <c r="AD512" s="3"/>
      <c r="AE512" s="3"/>
      <c r="AF512" s="3"/>
      <c r="AG512" s="3"/>
      <c r="AH512" s="3"/>
      <c r="AI512" s="3"/>
      <c r="AJ512" s="3"/>
      <c r="AK512" s="3"/>
      <c r="AL512" s="7"/>
      <c r="AM512" s="3"/>
      <c r="AN512" s="7"/>
      <c r="AO512" s="3"/>
      <c r="AP512" s="3"/>
      <c r="AQ512" s="7"/>
      <c r="AR512" s="3"/>
      <c r="AS512" s="3"/>
      <c r="AT512" s="3"/>
      <c r="AU512" s="7"/>
    </row>
    <row r="513" spans="1:47" x14ac:dyDescent="0.25">
      <c r="A513" s="23"/>
      <c r="B513" s="3"/>
      <c r="C513" s="3"/>
      <c r="D513" s="3"/>
      <c r="E513" s="3"/>
      <c r="F513" s="3"/>
      <c r="G513" s="3"/>
      <c r="H513" s="3"/>
      <c r="I513" s="3"/>
      <c r="J513" s="3"/>
      <c r="K513" s="3"/>
      <c r="L513" s="3"/>
      <c r="M513" s="7"/>
      <c r="N513" s="3"/>
      <c r="O513" s="7"/>
      <c r="P513" s="3"/>
      <c r="Q513" s="3"/>
      <c r="R513" s="7"/>
      <c r="S513" s="3"/>
      <c r="T513" s="3"/>
      <c r="U513" s="3"/>
      <c r="V513" s="7"/>
      <c r="W513" s="3"/>
      <c r="X513" s="3"/>
      <c r="Y513" s="7"/>
      <c r="Z513" s="3"/>
      <c r="AA513" s="3"/>
      <c r="AB513" s="3"/>
      <c r="AC513" s="3"/>
      <c r="AD513" s="3"/>
      <c r="AE513" s="3"/>
      <c r="AF513" s="3"/>
      <c r="AG513" s="3"/>
      <c r="AH513" s="3"/>
      <c r="AI513" s="3"/>
      <c r="AJ513" s="3"/>
      <c r="AK513" s="3"/>
      <c r="AL513" s="7"/>
      <c r="AM513" s="3"/>
      <c r="AN513" s="7"/>
      <c r="AO513" s="3"/>
      <c r="AP513" s="3"/>
      <c r="AQ513" s="7"/>
      <c r="AR513" s="3"/>
      <c r="AS513" s="3"/>
      <c r="AT513" s="3"/>
      <c r="AU513" s="7"/>
    </row>
    <row r="514" spans="1:47" x14ac:dyDescent="0.25">
      <c r="A514" s="23"/>
      <c r="B514" s="3"/>
      <c r="C514" s="3"/>
      <c r="D514" s="3"/>
      <c r="E514" s="3"/>
      <c r="F514" s="3"/>
      <c r="G514" s="3"/>
      <c r="H514" s="3"/>
      <c r="I514" s="3"/>
      <c r="J514" s="3"/>
      <c r="K514" s="3"/>
      <c r="L514" s="3"/>
      <c r="M514" s="7"/>
      <c r="N514" s="3"/>
      <c r="O514" s="7"/>
      <c r="P514" s="3"/>
      <c r="Q514" s="3"/>
      <c r="R514" s="7"/>
      <c r="S514" s="3"/>
      <c r="T514" s="3"/>
      <c r="U514" s="3"/>
      <c r="V514" s="7"/>
      <c r="W514" s="3"/>
      <c r="X514" s="3"/>
      <c r="Y514" s="7"/>
      <c r="Z514" s="3"/>
      <c r="AA514" s="3"/>
      <c r="AB514" s="3"/>
      <c r="AC514" s="3"/>
      <c r="AD514" s="3"/>
      <c r="AE514" s="3"/>
      <c r="AF514" s="3"/>
      <c r="AG514" s="3"/>
      <c r="AH514" s="3"/>
      <c r="AI514" s="3"/>
      <c r="AJ514" s="3"/>
      <c r="AK514" s="3"/>
      <c r="AL514" s="7"/>
      <c r="AM514" s="3"/>
      <c r="AN514" s="7"/>
      <c r="AO514" s="3"/>
      <c r="AP514" s="3"/>
      <c r="AQ514" s="7"/>
      <c r="AR514" s="3"/>
      <c r="AS514" s="3"/>
      <c r="AT514" s="3"/>
      <c r="AU514" s="7"/>
    </row>
    <row r="515" spans="1:47" x14ac:dyDescent="0.25">
      <c r="A515" s="23"/>
      <c r="B515" s="3"/>
      <c r="C515" s="3"/>
      <c r="D515" s="3"/>
      <c r="E515" s="3"/>
      <c r="F515" s="3"/>
      <c r="G515" s="3"/>
      <c r="H515" s="3"/>
      <c r="I515" s="3"/>
      <c r="J515" s="3"/>
      <c r="K515" s="3"/>
      <c r="L515" s="3"/>
      <c r="M515" s="7"/>
      <c r="N515" s="3"/>
      <c r="O515" s="7"/>
      <c r="P515" s="3"/>
      <c r="Q515" s="3"/>
      <c r="R515" s="7"/>
      <c r="S515" s="3"/>
      <c r="T515" s="3"/>
      <c r="U515" s="3"/>
      <c r="V515" s="7"/>
      <c r="W515" s="3"/>
      <c r="X515" s="3"/>
      <c r="Y515" s="7"/>
      <c r="Z515" s="3"/>
      <c r="AA515" s="3"/>
      <c r="AB515" s="3"/>
      <c r="AC515" s="3"/>
      <c r="AD515" s="3"/>
      <c r="AE515" s="3"/>
      <c r="AF515" s="3"/>
      <c r="AG515" s="3"/>
      <c r="AH515" s="3"/>
      <c r="AI515" s="3"/>
      <c r="AJ515" s="3"/>
      <c r="AK515" s="3"/>
      <c r="AL515" s="7"/>
      <c r="AM515" s="3"/>
      <c r="AN515" s="7"/>
      <c r="AO515" s="3"/>
      <c r="AP515" s="3"/>
      <c r="AQ515" s="7"/>
      <c r="AR515" s="3"/>
      <c r="AS515" s="3"/>
      <c r="AT515" s="3"/>
      <c r="AU515" s="7"/>
    </row>
    <row r="516" spans="1:47" x14ac:dyDescent="0.25">
      <c r="A516" s="23"/>
      <c r="B516" s="3"/>
      <c r="C516" s="3"/>
      <c r="D516" s="3"/>
      <c r="E516" s="3"/>
      <c r="F516" s="3"/>
      <c r="G516" s="3"/>
      <c r="H516" s="3"/>
      <c r="I516" s="3"/>
      <c r="J516" s="3"/>
      <c r="K516" s="3"/>
      <c r="L516" s="3"/>
      <c r="M516" s="7"/>
      <c r="N516" s="3"/>
      <c r="O516" s="7"/>
      <c r="P516" s="3"/>
      <c r="Q516" s="3"/>
      <c r="R516" s="7"/>
      <c r="S516" s="3"/>
      <c r="T516" s="3"/>
      <c r="U516" s="3"/>
      <c r="V516" s="7"/>
      <c r="W516" s="3"/>
      <c r="X516" s="3"/>
      <c r="Y516" s="7"/>
      <c r="Z516" s="3"/>
      <c r="AA516" s="3"/>
      <c r="AB516" s="3"/>
      <c r="AC516" s="3"/>
      <c r="AD516" s="3"/>
      <c r="AE516" s="3"/>
      <c r="AF516" s="3"/>
      <c r="AG516" s="3"/>
      <c r="AH516" s="3"/>
      <c r="AI516" s="3"/>
      <c r="AJ516" s="3"/>
      <c r="AK516" s="3"/>
      <c r="AL516" s="7"/>
      <c r="AM516" s="3"/>
      <c r="AN516" s="7"/>
      <c r="AO516" s="3"/>
      <c r="AP516" s="3"/>
      <c r="AQ516" s="7"/>
      <c r="AR516" s="3"/>
      <c r="AS516" s="3"/>
      <c r="AT516" s="3"/>
      <c r="AU516" s="7"/>
    </row>
    <row r="517" spans="1:47" x14ac:dyDescent="0.25">
      <c r="A517" s="23"/>
      <c r="B517" s="3"/>
      <c r="C517" s="3"/>
      <c r="D517" s="3"/>
      <c r="E517" s="3"/>
      <c r="F517" s="3"/>
      <c r="G517" s="3"/>
      <c r="H517" s="3"/>
      <c r="I517" s="3"/>
      <c r="J517" s="3"/>
      <c r="K517" s="3"/>
      <c r="L517" s="3"/>
      <c r="M517" s="7"/>
      <c r="N517" s="3"/>
      <c r="O517" s="7"/>
      <c r="P517" s="3"/>
      <c r="Q517" s="3"/>
      <c r="R517" s="7"/>
      <c r="S517" s="3"/>
      <c r="T517" s="3"/>
      <c r="U517" s="3"/>
      <c r="V517" s="7"/>
      <c r="W517" s="3"/>
      <c r="X517" s="3"/>
      <c r="Y517" s="7"/>
      <c r="Z517" s="3"/>
      <c r="AA517" s="3"/>
      <c r="AB517" s="3"/>
      <c r="AC517" s="3"/>
      <c r="AD517" s="3"/>
      <c r="AE517" s="3"/>
      <c r="AF517" s="3"/>
      <c r="AG517" s="3"/>
      <c r="AH517" s="3"/>
      <c r="AI517" s="3"/>
      <c r="AJ517" s="3"/>
      <c r="AK517" s="3"/>
      <c r="AL517" s="7"/>
      <c r="AM517" s="3"/>
      <c r="AN517" s="7"/>
      <c r="AO517" s="3"/>
      <c r="AP517" s="3"/>
      <c r="AQ517" s="7"/>
      <c r="AR517" s="3"/>
      <c r="AS517" s="3"/>
      <c r="AT517" s="3"/>
      <c r="AU517" s="7"/>
    </row>
    <row r="518" spans="1:47" x14ac:dyDescent="0.25">
      <c r="A518" s="23"/>
      <c r="B518" s="3"/>
      <c r="C518" s="3"/>
      <c r="D518" s="3"/>
      <c r="E518" s="3"/>
      <c r="F518" s="3"/>
      <c r="G518" s="3"/>
      <c r="H518" s="3"/>
      <c r="I518" s="3"/>
      <c r="J518" s="3"/>
      <c r="K518" s="3"/>
      <c r="L518" s="3"/>
      <c r="M518" s="7"/>
      <c r="N518" s="3"/>
      <c r="O518" s="7"/>
      <c r="P518" s="3"/>
      <c r="Q518" s="3"/>
      <c r="R518" s="7"/>
      <c r="S518" s="3"/>
      <c r="T518" s="3"/>
      <c r="U518" s="3"/>
      <c r="V518" s="7"/>
      <c r="W518" s="3"/>
      <c r="X518" s="3"/>
      <c r="Y518" s="7"/>
      <c r="Z518" s="3"/>
      <c r="AA518" s="3"/>
      <c r="AB518" s="3"/>
      <c r="AC518" s="3"/>
      <c r="AD518" s="3"/>
      <c r="AE518" s="3"/>
      <c r="AF518" s="3"/>
      <c r="AG518" s="3"/>
      <c r="AH518" s="3"/>
      <c r="AI518" s="3"/>
      <c r="AJ518" s="3"/>
      <c r="AK518" s="3"/>
      <c r="AL518" s="7"/>
      <c r="AM518" s="3"/>
      <c r="AN518" s="7"/>
      <c r="AO518" s="3"/>
      <c r="AP518" s="3"/>
      <c r="AQ518" s="7"/>
      <c r="AR518" s="3"/>
      <c r="AS518" s="3"/>
      <c r="AT518" s="3"/>
      <c r="AU518" s="7"/>
    </row>
    <row r="519" spans="1:47" x14ac:dyDescent="0.25">
      <c r="A519" s="23"/>
      <c r="B519" s="3"/>
      <c r="C519" s="3"/>
      <c r="D519" s="3"/>
      <c r="E519" s="3"/>
      <c r="F519" s="3"/>
      <c r="G519" s="3"/>
      <c r="H519" s="3"/>
      <c r="I519" s="3"/>
      <c r="J519" s="3"/>
      <c r="K519" s="3"/>
      <c r="L519" s="3"/>
      <c r="M519" s="7"/>
      <c r="N519" s="3"/>
      <c r="O519" s="7"/>
      <c r="P519" s="3"/>
      <c r="Q519" s="3"/>
      <c r="R519" s="7"/>
      <c r="S519" s="3"/>
      <c r="T519" s="3"/>
      <c r="U519" s="3"/>
      <c r="V519" s="7"/>
      <c r="W519" s="3"/>
      <c r="X519" s="3"/>
      <c r="Y519" s="7"/>
      <c r="Z519" s="3"/>
      <c r="AA519" s="3"/>
      <c r="AB519" s="3"/>
      <c r="AC519" s="3"/>
      <c r="AD519" s="3"/>
      <c r="AE519" s="3"/>
      <c r="AF519" s="3"/>
      <c r="AG519" s="3"/>
      <c r="AH519" s="3"/>
      <c r="AI519" s="3"/>
      <c r="AJ519" s="3"/>
      <c r="AK519" s="3"/>
      <c r="AL519" s="7"/>
      <c r="AM519" s="3"/>
      <c r="AN519" s="7"/>
      <c r="AO519" s="3"/>
      <c r="AP519" s="3"/>
      <c r="AQ519" s="7"/>
      <c r="AR519" s="3"/>
      <c r="AS519" s="3"/>
      <c r="AT519" s="3"/>
      <c r="AU519" s="7"/>
    </row>
    <row r="520" spans="1:47" x14ac:dyDescent="0.25">
      <c r="A520" s="23"/>
      <c r="B520" s="3"/>
      <c r="C520" s="3"/>
      <c r="D520" s="3"/>
      <c r="E520" s="3"/>
      <c r="F520" s="3"/>
      <c r="G520" s="3"/>
      <c r="H520" s="3"/>
      <c r="I520" s="3"/>
      <c r="J520" s="3"/>
      <c r="K520" s="3"/>
      <c r="L520" s="3"/>
      <c r="M520" s="7"/>
      <c r="N520" s="3"/>
      <c r="O520" s="7"/>
      <c r="P520" s="3"/>
      <c r="Q520" s="3"/>
      <c r="R520" s="7"/>
      <c r="S520" s="3"/>
      <c r="T520" s="3"/>
      <c r="U520" s="3"/>
      <c r="V520" s="7"/>
      <c r="W520" s="3"/>
      <c r="X520" s="3"/>
      <c r="Y520" s="7"/>
      <c r="Z520" s="3"/>
      <c r="AA520" s="3"/>
      <c r="AB520" s="3"/>
      <c r="AC520" s="3"/>
      <c r="AD520" s="3"/>
      <c r="AE520" s="3"/>
      <c r="AF520" s="3"/>
      <c r="AG520" s="3"/>
      <c r="AH520" s="3"/>
      <c r="AI520" s="3"/>
      <c r="AJ520" s="3"/>
      <c r="AK520" s="3"/>
      <c r="AL520" s="7"/>
      <c r="AM520" s="3"/>
      <c r="AN520" s="7"/>
      <c r="AO520" s="3"/>
      <c r="AP520" s="3"/>
      <c r="AQ520" s="7"/>
      <c r="AR520" s="3"/>
      <c r="AS520" s="3"/>
      <c r="AT520" s="3"/>
      <c r="AU520" s="7"/>
    </row>
    <row r="521" spans="1:47" x14ac:dyDescent="0.25">
      <c r="A521" s="23"/>
      <c r="B521" s="3"/>
      <c r="C521" s="3"/>
      <c r="D521" s="3"/>
      <c r="E521" s="3"/>
      <c r="F521" s="3"/>
      <c r="G521" s="3"/>
      <c r="H521" s="3"/>
      <c r="I521" s="3"/>
      <c r="J521" s="3"/>
      <c r="K521" s="3"/>
      <c r="L521" s="3"/>
      <c r="M521" s="7"/>
      <c r="N521" s="3"/>
      <c r="O521" s="7"/>
      <c r="P521" s="3"/>
      <c r="Q521" s="3"/>
      <c r="R521" s="7"/>
      <c r="S521" s="3"/>
      <c r="T521" s="3"/>
      <c r="U521" s="3"/>
      <c r="V521" s="7"/>
      <c r="W521" s="3"/>
      <c r="X521" s="3"/>
      <c r="Y521" s="7"/>
      <c r="Z521" s="3"/>
      <c r="AA521" s="3"/>
      <c r="AB521" s="3"/>
      <c r="AC521" s="3"/>
      <c r="AD521" s="3"/>
      <c r="AE521" s="3"/>
      <c r="AF521" s="3"/>
      <c r="AG521" s="3"/>
      <c r="AH521" s="3"/>
      <c r="AI521" s="3"/>
      <c r="AJ521" s="3"/>
      <c r="AK521" s="3"/>
      <c r="AL521" s="7"/>
      <c r="AM521" s="3"/>
      <c r="AN521" s="7"/>
      <c r="AO521" s="3"/>
      <c r="AP521" s="3"/>
      <c r="AQ521" s="7"/>
      <c r="AR521" s="3"/>
      <c r="AS521" s="3"/>
      <c r="AT521" s="3"/>
      <c r="AU521" s="7"/>
    </row>
    <row r="522" spans="1:47" x14ac:dyDescent="0.25">
      <c r="A522" s="23"/>
      <c r="B522" s="3"/>
      <c r="C522" s="3"/>
      <c r="D522" s="3"/>
      <c r="E522" s="3"/>
      <c r="F522" s="3"/>
      <c r="G522" s="3"/>
      <c r="H522" s="3"/>
      <c r="I522" s="3"/>
      <c r="J522" s="3"/>
      <c r="K522" s="3"/>
      <c r="L522" s="3"/>
      <c r="M522" s="7"/>
      <c r="N522" s="3"/>
      <c r="O522" s="7"/>
      <c r="P522" s="3"/>
      <c r="Q522" s="3"/>
      <c r="R522" s="7"/>
      <c r="S522" s="3"/>
      <c r="T522" s="3"/>
      <c r="U522" s="3"/>
      <c r="V522" s="7"/>
      <c r="W522" s="3"/>
      <c r="X522" s="3"/>
      <c r="Y522" s="7"/>
      <c r="Z522" s="3"/>
      <c r="AA522" s="3"/>
      <c r="AB522" s="3"/>
      <c r="AC522" s="3"/>
      <c r="AD522" s="3"/>
      <c r="AE522" s="3"/>
      <c r="AF522" s="3"/>
      <c r="AG522" s="3"/>
      <c r="AH522" s="3"/>
      <c r="AI522" s="3"/>
      <c r="AJ522" s="3"/>
      <c r="AK522" s="3"/>
      <c r="AL522" s="7"/>
      <c r="AM522" s="3"/>
      <c r="AN522" s="7"/>
      <c r="AO522" s="3"/>
      <c r="AP522" s="3"/>
      <c r="AQ522" s="7"/>
      <c r="AR522" s="3"/>
      <c r="AS522" s="3"/>
      <c r="AT522" s="3"/>
      <c r="AU522" s="7"/>
    </row>
    <row r="523" spans="1:47" x14ac:dyDescent="0.25">
      <c r="A523" s="23"/>
      <c r="B523" s="3"/>
      <c r="C523" s="3"/>
      <c r="D523" s="3"/>
      <c r="E523" s="3"/>
      <c r="F523" s="3"/>
      <c r="G523" s="3"/>
      <c r="H523" s="3"/>
      <c r="I523" s="3"/>
      <c r="J523" s="3"/>
      <c r="K523" s="3"/>
      <c r="L523" s="3"/>
      <c r="M523" s="7"/>
      <c r="N523" s="3"/>
      <c r="O523" s="7"/>
      <c r="P523" s="3"/>
      <c r="Q523" s="3"/>
      <c r="R523" s="7"/>
      <c r="S523" s="3"/>
      <c r="T523" s="3"/>
      <c r="U523" s="3"/>
      <c r="V523" s="7"/>
      <c r="W523" s="3"/>
      <c r="X523" s="3"/>
      <c r="Y523" s="7"/>
      <c r="Z523" s="3"/>
      <c r="AA523" s="3"/>
      <c r="AB523" s="3"/>
      <c r="AC523" s="3"/>
      <c r="AD523" s="3"/>
      <c r="AE523" s="3"/>
      <c r="AF523" s="3"/>
      <c r="AG523" s="3"/>
      <c r="AH523" s="3"/>
      <c r="AI523" s="3"/>
      <c r="AJ523" s="3"/>
      <c r="AK523" s="3"/>
      <c r="AL523" s="7"/>
      <c r="AM523" s="3"/>
      <c r="AN523" s="7"/>
      <c r="AO523" s="3"/>
      <c r="AP523" s="3"/>
      <c r="AQ523" s="7"/>
      <c r="AR523" s="3"/>
      <c r="AS523" s="3"/>
      <c r="AT523" s="3"/>
      <c r="AU523" s="7"/>
    </row>
    <row r="524" spans="1:47" x14ac:dyDescent="0.25">
      <c r="A524" s="23"/>
      <c r="B524" s="3"/>
      <c r="C524" s="3"/>
      <c r="D524" s="3"/>
      <c r="E524" s="3"/>
      <c r="F524" s="3"/>
      <c r="G524" s="3"/>
      <c r="H524" s="3"/>
      <c r="I524" s="3"/>
      <c r="J524" s="3"/>
      <c r="K524" s="3"/>
      <c r="L524" s="3"/>
      <c r="M524" s="7"/>
      <c r="N524" s="3"/>
      <c r="O524" s="7"/>
      <c r="P524" s="3"/>
      <c r="Q524" s="3"/>
      <c r="R524" s="7"/>
      <c r="S524" s="3"/>
      <c r="T524" s="3"/>
      <c r="U524" s="3"/>
      <c r="V524" s="7"/>
      <c r="W524" s="3"/>
      <c r="X524" s="3"/>
      <c r="Y524" s="7"/>
      <c r="Z524" s="3"/>
      <c r="AA524" s="3"/>
      <c r="AB524" s="3"/>
      <c r="AC524" s="3"/>
      <c r="AD524" s="3"/>
      <c r="AE524" s="3"/>
      <c r="AF524" s="3"/>
      <c r="AG524" s="3"/>
      <c r="AH524" s="3"/>
      <c r="AI524" s="3"/>
      <c r="AJ524" s="3"/>
      <c r="AK524" s="3"/>
      <c r="AL524" s="7"/>
      <c r="AM524" s="3"/>
      <c r="AN524" s="7"/>
      <c r="AO524" s="3"/>
      <c r="AP524" s="3"/>
      <c r="AQ524" s="7"/>
      <c r="AR524" s="3"/>
      <c r="AS524" s="3"/>
      <c r="AT524" s="3"/>
      <c r="AU524" s="7"/>
    </row>
    <row r="525" spans="1:47" x14ac:dyDescent="0.25">
      <c r="A525" s="23"/>
      <c r="B525" s="3"/>
      <c r="C525" s="3"/>
      <c r="D525" s="3"/>
      <c r="E525" s="3"/>
      <c r="F525" s="3"/>
      <c r="G525" s="3"/>
      <c r="H525" s="3"/>
      <c r="I525" s="3"/>
      <c r="J525" s="3"/>
      <c r="K525" s="3"/>
      <c r="L525" s="3"/>
      <c r="M525" s="7"/>
      <c r="N525" s="3"/>
      <c r="O525" s="7"/>
      <c r="P525" s="3"/>
      <c r="Q525" s="3"/>
      <c r="R525" s="7"/>
      <c r="S525" s="3"/>
      <c r="T525" s="3"/>
      <c r="U525" s="3"/>
      <c r="V525" s="7"/>
      <c r="W525" s="3"/>
      <c r="X525" s="3"/>
      <c r="Y525" s="7"/>
      <c r="Z525" s="3"/>
      <c r="AA525" s="3"/>
      <c r="AB525" s="3"/>
      <c r="AC525" s="3"/>
      <c r="AD525" s="3"/>
      <c r="AE525" s="3"/>
      <c r="AF525" s="3"/>
      <c r="AG525" s="3"/>
      <c r="AH525" s="3"/>
      <c r="AI525" s="3"/>
      <c r="AJ525" s="3"/>
      <c r="AK525" s="3"/>
      <c r="AL525" s="7"/>
      <c r="AM525" s="3"/>
      <c r="AN525" s="7"/>
      <c r="AO525" s="3"/>
      <c r="AP525" s="3"/>
      <c r="AQ525" s="7"/>
      <c r="AR525" s="3"/>
      <c r="AS525" s="3"/>
      <c r="AT525" s="3"/>
      <c r="AU525" s="7"/>
    </row>
    <row r="526" spans="1:47" x14ac:dyDescent="0.25">
      <c r="A526" s="23"/>
      <c r="B526" s="3"/>
      <c r="C526" s="3"/>
      <c r="D526" s="3"/>
      <c r="E526" s="3"/>
      <c r="F526" s="3"/>
      <c r="G526" s="3"/>
      <c r="H526" s="3"/>
      <c r="I526" s="3"/>
      <c r="J526" s="3"/>
      <c r="K526" s="3"/>
      <c r="L526" s="3"/>
      <c r="M526" s="7"/>
      <c r="N526" s="3"/>
      <c r="O526" s="7"/>
      <c r="P526" s="3"/>
      <c r="Q526" s="3"/>
      <c r="R526" s="7"/>
      <c r="S526" s="3"/>
      <c r="T526" s="3"/>
      <c r="U526" s="3"/>
      <c r="V526" s="7"/>
      <c r="W526" s="3"/>
      <c r="X526" s="3"/>
      <c r="Y526" s="7"/>
      <c r="Z526" s="3"/>
      <c r="AA526" s="3"/>
      <c r="AB526" s="3"/>
      <c r="AC526" s="3"/>
      <c r="AD526" s="3"/>
      <c r="AE526" s="3"/>
      <c r="AF526" s="3"/>
      <c r="AG526" s="3"/>
      <c r="AH526" s="3"/>
      <c r="AI526" s="3"/>
      <c r="AJ526" s="3"/>
      <c r="AK526" s="3"/>
      <c r="AL526" s="7"/>
      <c r="AM526" s="3"/>
      <c r="AN526" s="7"/>
      <c r="AO526" s="3"/>
      <c r="AP526" s="3"/>
      <c r="AQ526" s="7"/>
      <c r="AR526" s="3"/>
      <c r="AS526" s="3"/>
      <c r="AT526" s="3"/>
      <c r="AU526" s="7"/>
    </row>
    <row r="527" spans="1:47" x14ac:dyDescent="0.25">
      <c r="A527" s="23"/>
      <c r="B527" s="3"/>
      <c r="C527" s="3"/>
      <c r="D527" s="3"/>
      <c r="E527" s="3"/>
      <c r="F527" s="3"/>
      <c r="G527" s="3"/>
      <c r="H527" s="3"/>
      <c r="I527" s="3"/>
      <c r="J527" s="3"/>
      <c r="K527" s="3"/>
      <c r="L527" s="3"/>
      <c r="M527" s="7"/>
      <c r="N527" s="3"/>
      <c r="O527" s="7"/>
      <c r="P527" s="3"/>
      <c r="Q527" s="3"/>
      <c r="R527" s="7"/>
      <c r="S527" s="3"/>
      <c r="T527" s="3"/>
      <c r="U527" s="3"/>
      <c r="V527" s="7"/>
      <c r="W527" s="3"/>
      <c r="X527" s="3"/>
      <c r="Y527" s="7"/>
      <c r="Z527" s="3"/>
      <c r="AA527" s="3"/>
      <c r="AB527" s="3"/>
      <c r="AC527" s="3"/>
      <c r="AD527" s="3"/>
      <c r="AE527" s="3"/>
      <c r="AF527" s="3"/>
      <c r="AG527" s="3"/>
      <c r="AH527" s="3"/>
      <c r="AI527" s="3"/>
      <c r="AJ527" s="3"/>
      <c r="AK527" s="3"/>
      <c r="AL527" s="7"/>
      <c r="AM527" s="3"/>
      <c r="AN527" s="7"/>
      <c r="AO527" s="3"/>
      <c r="AP527" s="3"/>
      <c r="AQ527" s="7"/>
      <c r="AR527" s="3"/>
      <c r="AS527" s="3"/>
      <c r="AT527" s="3"/>
      <c r="AU527" s="7"/>
    </row>
    <row r="528" spans="1:47" x14ac:dyDescent="0.25">
      <c r="A528" s="23"/>
      <c r="B528" s="3"/>
      <c r="C528" s="3"/>
      <c r="D528" s="3"/>
      <c r="E528" s="3"/>
      <c r="F528" s="3"/>
      <c r="G528" s="3"/>
      <c r="H528" s="3"/>
      <c r="I528" s="3"/>
      <c r="J528" s="3"/>
      <c r="K528" s="3"/>
      <c r="L528" s="3"/>
      <c r="M528" s="7"/>
      <c r="N528" s="3"/>
      <c r="O528" s="7"/>
      <c r="P528" s="3"/>
      <c r="Q528" s="3"/>
      <c r="R528" s="7"/>
      <c r="S528" s="3"/>
      <c r="T528" s="3"/>
      <c r="U528" s="3"/>
      <c r="V528" s="7"/>
      <c r="W528" s="3"/>
      <c r="X528" s="3"/>
      <c r="Y528" s="7"/>
      <c r="Z528" s="3"/>
      <c r="AA528" s="3"/>
      <c r="AB528" s="3"/>
      <c r="AC528" s="3"/>
      <c r="AD528" s="3"/>
      <c r="AE528" s="3"/>
      <c r="AF528" s="3"/>
      <c r="AG528" s="3"/>
      <c r="AH528" s="3"/>
      <c r="AI528" s="3"/>
      <c r="AJ528" s="3"/>
      <c r="AK528" s="3"/>
      <c r="AL528" s="7"/>
      <c r="AM528" s="3"/>
      <c r="AN528" s="7"/>
      <c r="AO528" s="3"/>
      <c r="AP528" s="3"/>
      <c r="AQ528" s="7"/>
      <c r="AR528" s="3"/>
      <c r="AS528" s="3"/>
      <c r="AT528" s="3"/>
      <c r="AU528" s="7"/>
    </row>
    <row r="529" spans="1:47" x14ac:dyDescent="0.25">
      <c r="A529" s="23"/>
      <c r="B529" s="3"/>
      <c r="C529" s="3"/>
      <c r="D529" s="3"/>
      <c r="E529" s="3"/>
      <c r="F529" s="3"/>
      <c r="G529" s="3"/>
      <c r="H529" s="3"/>
      <c r="I529" s="3"/>
      <c r="J529" s="3"/>
      <c r="K529" s="3"/>
      <c r="L529" s="3"/>
      <c r="M529" s="7"/>
      <c r="N529" s="3"/>
      <c r="O529" s="7"/>
      <c r="P529" s="3"/>
      <c r="Q529" s="3"/>
      <c r="R529" s="7"/>
      <c r="S529" s="3"/>
      <c r="T529" s="3"/>
      <c r="U529" s="3"/>
      <c r="V529" s="7"/>
      <c r="W529" s="3"/>
      <c r="X529" s="3"/>
      <c r="Y529" s="7"/>
      <c r="Z529" s="3"/>
      <c r="AA529" s="3"/>
      <c r="AB529" s="3"/>
      <c r="AC529" s="3"/>
      <c r="AD529" s="3"/>
      <c r="AE529" s="3"/>
      <c r="AF529" s="3"/>
      <c r="AG529" s="3"/>
      <c r="AH529" s="3"/>
      <c r="AI529" s="3"/>
      <c r="AJ529" s="3"/>
      <c r="AK529" s="3"/>
      <c r="AL529" s="7"/>
      <c r="AM529" s="3"/>
      <c r="AN529" s="7"/>
      <c r="AO529" s="3"/>
      <c r="AP529" s="3"/>
      <c r="AQ529" s="7"/>
      <c r="AR529" s="3"/>
      <c r="AS529" s="3"/>
      <c r="AT529" s="3"/>
      <c r="AU529" s="7"/>
    </row>
    <row r="530" spans="1:47" x14ac:dyDescent="0.25">
      <c r="A530" s="23"/>
      <c r="B530" s="3"/>
      <c r="C530" s="3"/>
      <c r="D530" s="3"/>
      <c r="E530" s="3"/>
      <c r="F530" s="3"/>
      <c r="G530" s="3"/>
      <c r="H530" s="3"/>
      <c r="I530" s="3"/>
      <c r="J530" s="3"/>
      <c r="K530" s="3"/>
      <c r="L530" s="3"/>
      <c r="M530" s="7"/>
      <c r="N530" s="3"/>
      <c r="O530" s="7"/>
      <c r="P530" s="3"/>
      <c r="Q530" s="3"/>
      <c r="R530" s="7"/>
      <c r="S530" s="3"/>
      <c r="T530" s="3"/>
      <c r="U530" s="3"/>
      <c r="V530" s="7"/>
      <c r="W530" s="3"/>
      <c r="X530" s="3"/>
      <c r="Y530" s="7"/>
      <c r="Z530" s="3"/>
      <c r="AA530" s="3"/>
      <c r="AB530" s="3"/>
      <c r="AC530" s="3"/>
      <c r="AD530" s="3"/>
      <c r="AE530" s="3"/>
      <c r="AF530" s="3"/>
      <c r="AG530" s="3"/>
      <c r="AH530" s="3"/>
      <c r="AI530" s="3"/>
      <c r="AJ530" s="3"/>
      <c r="AK530" s="3"/>
      <c r="AL530" s="7"/>
      <c r="AM530" s="3"/>
      <c r="AN530" s="7"/>
      <c r="AO530" s="3"/>
      <c r="AP530" s="3"/>
      <c r="AQ530" s="7"/>
      <c r="AR530" s="3"/>
      <c r="AS530" s="3"/>
      <c r="AT530" s="3"/>
      <c r="AU530" s="7"/>
    </row>
    <row r="531" spans="1:47" x14ac:dyDescent="0.25">
      <c r="A531" s="23"/>
      <c r="B531" s="3"/>
      <c r="C531" s="3"/>
      <c r="D531" s="3"/>
      <c r="E531" s="3"/>
      <c r="F531" s="3"/>
      <c r="G531" s="3"/>
      <c r="H531" s="3"/>
      <c r="I531" s="3"/>
      <c r="J531" s="3"/>
      <c r="K531" s="3"/>
      <c r="L531" s="3"/>
      <c r="M531" s="7"/>
      <c r="N531" s="3"/>
      <c r="O531" s="7"/>
      <c r="P531" s="3"/>
      <c r="Q531" s="3"/>
      <c r="R531" s="7"/>
      <c r="S531" s="3"/>
      <c r="T531" s="3"/>
      <c r="U531" s="3"/>
      <c r="V531" s="7"/>
      <c r="W531" s="3"/>
      <c r="X531" s="3"/>
      <c r="Y531" s="7"/>
      <c r="Z531" s="3"/>
      <c r="AA531" s="3"/>
      <c r="AB531" s="3"/>
      <c r="AC531" s="3"/>
      <c r="AD531" s="3"/>
      <c r="AE531" s="3"/>
      <c r="AF531" s="3"/>
      <c r="AG531" s="3"/>
      <c r="AH531" s="3"/>
      <c r="AI531" s="3"/>
      <c r="AJ531" s="3"/>
      <c r="AK531" s="3"/>
      <c r="AL531" s="7"/>
      <c r="AM531" s="3"/>
      <c r="AN531" s="7"/>
      <c r="AO531" s="3"/>
      <c r="AP531" s="3"/>
      <c r="AQ531" s="7"/>
      <c r="AR531" s="3"/>
      <c r="AS531" s="3"/>
      <c r="AT531" s="3"/>
      <c r="AU531" s="7"/>
    </row>
    <row r="532" spans="1:47" x14ac:dyDescent="0.25">
      <c r="A532" s="23"/>
      <c r="B532" s="3"/>
      <c r="C532" s="3"/>
      <c r="D532" s="3"/>
      <c r="E532" s="3"/>
      <c r="F532" s="3"/>
      <c r="G532" s="3"/>
      <c r="H532" s="3"/>
      <c r="I532" s="3"/>
      <c r="J532" s="3"/>
      <c r="K532" s="3"/>
      <c r="L532" s="3"/>
      <c r="M532" s="7"/>
      <c r="N532" s="3"/>
      <c r="O532" s="7"/>
      <c r="P532" s="3"/>
      <c r="Q532" s="3"/>
      <c r="R532" s="7"/>
      <c r="S532" s="3"/>
      <c r="T532" s="3"/>
      <c r="U532" s="3"/>
      <c r="V532" s="7"/>
      <c r="W532" s="3"/>
      <c r="X532" s="3"/>
      <c r="Y532" s="7"/>
      <c r="Z532" s="3"/>
      <c r="AA532" s="3"/>
      <c r="AB532" s="3"/>
      <c r="AC532" s="3"/>
      <c r="AD532" s="3"/>
      <c r="AE532" s="3"/>
      <c r="AF532" s="3"/>
      <c r="AG532" s="3"/>
      <c r="AH532" s="3"/>
      <c r="AI532" s="3"/>
      <c r="AJ532" s="3"/>
      <c r="AK532" s="3"/>
      <c r="AL532" s="7"/>
      <c r="AM532" s="3"/>
      <c r="AN532" s="7"/>
      <c r="AO532" s="3"/>
      <c r="AP532" s="3"/>
      <c r="AQ532" s="7"/>
      <c r="AR532" s="3"/>
      <c r="AS532" s="3"/>
      <c r="AT532" s="3"/>
      <c r="AU532" s="7"/>
    </row>
    <row r="533" spans="1:47" x14ac:dyDescent="0.25">
      <c r="A533" s="23"/>
      <c r="B533" s="3"/>
      <c r="C533" s="3"/>
      <c r="D533" s="3"/>
      <c r="E533" s="3"/>
      <c r="F533" s="3"/>
      <c r="G533" s="3"/>
      <c r="H533" s="3"/>
      <c r="I533" s="3"/>
      <c r="J533" s="3"/>
      <c r="K533" s="3"/>
      <c r="L533" s="3"/>
      <c r="M533" s="7"/>
      <c r="N533" s="3"/>
      <c r="O533" s="7"/>
      <c r="P533" s="3"/>
      <c r="Q533" s="3"/>
      <c r="R533" s="7"/>
      <c r="S533" s="3"/>
      <c r="T533" s="3"/>
      <c r="U533" s="3"/>
      <c r="V533" s="7"/>
      <c r="W533" s="3"/>
      <c r="X533" s="3"/>
      <c r="Y533" s="7"/>
      <c r="Z533" s="3"/>
      <c r="AA533" s="3"/>
      <c r="AB533" s="3"/>
      <c r="AC533" s="3"/>
      <c r="AD533" s="3"/>
      <c r="AE533" s="3"/>
      <c r="AF533" s="3"/>
      <c r="AG533" s="3"/>
      <c r="AH533" s="3"/>
      <c r="AI533" s="3"/>
      <c r="AJ533" s="3"/>
      <c r="AK533" s="3"/>
      <c r="AL533" s="7"/>
      <c r="AM533" s="3"/>
      <c r="AN533" s="7"/>
      <c r="AO533" s="3"/>
      <c r="AP533" s="3"/>
      <c r="AQ533" s="7"/>
      <c r="AR533" s="3"/>
      <c r="AS533" s="3"/>
      <c r="AT533" s="3"/>
      <c r="AU533" s="7"/>
    </row>
    <row r="534" spans="1:47" x14ac:dyDescent="0.25">
      <c r="A534" s="23"/>
      <c r="B534" s="3"/>
      <c r="C534" s="3"/>
      <c r="D534" s="3"/>
      <c r="E534" s="3"/>
      <c r="F534" s="3"/>
      <c r="G534" s="3"/>
      <c r="H534" s="3"/>
      <c r="I534" s="3"/>
      <c r="J534" s="3"/>
      <c r="K534" s="3"/>
      <c r="L534" s="3"/>
      <c r="M534" s="7"/>
      <c r="N534" s="3"/>
      <c r="O534" s="7"/>
      <c r="P534" s="3"/>
      <c r="Q534" s="3"/>
      <c r="R534" s="7"/>
      <c r="S534" s="3"/>
      <c r="T534" s="3"/>
      <c r="U534" s="3"/>
      <c r="V534" s="7"/>
      <c r="W534" s="3"/>
      <c r="X534" s="3"/>
      <c r="Y534" s="7"/>
      <c r="Z534" s="3"/>
      <c r="AA534" s="3"/>
      <c r="AB534" s="3"/>
      <c r="AC534" s="3"/>
      <c r="AD534" s="3"/>
      <c r="AE534" s="3"/>
      <c r="AF534" s="3"/>
      <c r="AG534" s="3"/>
      <c r="AH534" s="3"/>
      <c r="AI534" s="3"/>
      <c r="AJ534" s="3"/>
      <c r="AK534" s="3"/>
      <c r="AL534" s="7"/>
      <c r="AM534" s="3"/>
      <c r="AN534" s="7"/>
      <c r="AO534" s="3"/>
      <c r="AP534" s="3"/>
      <c r="AQ534" s="7"/>
      <c r="AR534" s="3"/>
      <c r="AS534" s="3"/>
      <c r="AT534" s="3"/>
      <c r="AU534" s="7"/>
    </row>
    <row r="535" spans="1:47" x14ac:dyDescent="0.25">
      <c r="A535" s="23"/>
      <c r="B535" s="3"/>
      <c r="C535" s="3"/>
      <c r="D535" s="3"/>
      <c r="E535" s="3"/>
      <c r="F535" s="3"/>
      <c r="G535" s="3"/>
      <c r="H535" s="3"/>
      <c r="I535" s="3"/>
      <c r="J535" s="3"/>
      <c r="K535" s="3"/>
      <c r="L535" s="3"/>
      <c r="M535" s="7"/>
      <c r="N535" s="3"/>
      <c r="O535" s="7"/>
      <c r="P535" s="3"/>
      <c r="Q535" s="3"/>
      <c r="R535" s="7"/>
      <c r="S535" s="3"/>
      <c r="T535" s="3"/>
      <c r="U535" s="3"/>
      <c r="V535" s="7"/>
      <c r="W535" s="3"/>
      <c r="X535" s="3"/>
      <c r="Y535" s="7"/>
      <c r="Z535" s="3"/>
      <c r="AA535" s="3"/>
      <c r="AB535" s="3"/>
      <c r="AC535" s="3"/>
      <c r="AD535" s="3"/>
      <c r="AE535" s="3"/>
      <c r="AF535" s="3"/>
      <c r="AG535" s="3"/>
      <c r="AH535" s="3"/>
      <c r="AI535" s="3"/>
      <c r="AJ535" s="3"/>
      <c r="AK535" s="3"/>
      <c r="AL535" s="7"/>
      <c r="AM535" s="3"/>
      <c r="AN535" s="7"/>
      <c r="AO535" s="3"/>
      <c r="AP535" s="3"/>
      <c r="AQ535" s="7"/>
      <c r="AR535" s="3"/>
      <c r="AS535" s="3"/>
      <c r="AT535" s="3"/>
      <c r="AU535" s="7"/>
    </row>
    <row r="536" spans="1:47" x14ac:dyDescent="0.25">
      <c r="A536" s="23"/>
      <c r="B536" s="3"/>
      <c r="C536" s="3"/>
      <c r="D536" s="3"/>
      <c r="E536" s="3"/>
      <c r="F536" s="3"/>
      <c r="G536" s="3"/>
      <c r="H536" s="3"/>
      <c r="I536" s="3"/>
      <c r="J536" s="3"/>
      <c r="K536" s="3"/>
      <c r="L536" s="3"/>
      <c r="M536" s="7"/>
      <c r="N536" s="3"/>
      <c r="O536" s="7"/>
      <c r="P536" s="3"/>
      <c r="Q536" s="3"/>
      <c r="R536" s="7"/>
      <c r="S536" s="3"/>
      <c r="T536" s="3"/>
      <c r="U536" s="3"/>
      <c r="V536" s="7"/>
      <c r="W536" s="3"/>
      <c r="X536" s="3"/>
      <c r="Y536" s="7"/>
      <c r="Z536" s="3"/>
      <c r="AA536" s="3"/>
      <c r="AB536" s="3"/>
      <c r="AC536" s="3"/>
      <c r="AD536" s="3"/>
      <c r="AE536" s="3"/>
      <c r="AF536" s="3"/>
      <c r="AG536" s="3"/>
      <c r="AH536" s="3"/>
      <c r="AI536" s="3"/>
      <c r="AJ536" s="3"/>
      <c r="AK536" s="3"/>
      <c r="AL536" s="7"/>
      <c r="AM536" s="3"/>
      <c r="AN536" s="7"/>
      <c r="AO536" s="3"/>
      <c r="AP536" s="3"/>
      <c r="AQ536" s="7"/>
      <c r="AR536" s="3"/>
      <c r="AS536" s="3"/>
      <c r="AT536" s="3"/>
      <c r="AU536" s="7"/>
    </row>
    <row r="537" spans="1:47" x14ac:dyDescent="0.25">
      <c r="A537" s="23"/>
      <c r="B537" s="3"/>
      <c r="C537" s="3"/>
      <c r="D537" s="3"/>
      <c r="E537" s="3"/>
      <c r="F537" s="3"/>
      <c r="G537" s="3"/>
      <c r="H537" s="3"/>
      <c r="I537" s="3"/>
      <c r="J537" s="3"/>
      <c r="K537" s="3"/>
      <c r="L537" s="3"/>
      <c r="M537" s="7"/>
      <c r="N537" s="3"/>
      <c r="O537" s="7"/>
      <c r="P537" s="3"/>
      <c r="Q537" s="3"/>
      <c r="R537" s="7"/>
      <c r="S537" s="3"/>
      <c r="T537" s="3"/>
      <c r="U537" s="3"/>
      <c r="V537" s="7"/>
      <c r="W537" s="3"/>
      <c r="X537" s="3"/>
      <c r="Y537" s="7"/>
      <c r="Z537" s="3"/>
      <c r="AA537" s="3"/>
      <c r="AB537" s="3"/>
      <c r="AC537" s="3"/>
      <c r="AD537" s="3"/>
      <c r="AE537" s="3"/>
      <c r="AF537" s="3"/>
      <c r="AG537" s="3"/>
      <c r="AH537" s="3"/>
      <c r="AI537" s="3"/>
      <c r="AJ537" s="3"/>
      <c r="AK537" s="3"/>
      <c r="AL537" s="7"/>
      <c r="AM537" s="3"/>
      <c r="AN537" s="7"/>
      <c r="AO537" s="3"/>
      <c r="AP537" s="3"/>
      <c r="AQ537" s="7"/>
      <c r="AR537" s="3"/>
      <c r="AS537" s="3"/>
      <c r="AT537" s="3"/>
      <c r="AU537" s="7"/>
    </row>
    <row r="538" spans="1:47" x14ac:dyDescent="0.25">
      <c r="A538" s="23"/>
      <c r="B538" s="3"/>
      <c r="C538" s="3"/>
      <c r="D538" s="3"/>
      <c r="E538" s="3"/>
      <c r="F538" s="3"/>
      <c r="G538" s="3"/>
      <c r="H538" s="3"/>
      <c r="I538" s="3"/>
      <c r="J538" s="3"/>
      <c r="K538" s="3"/>
      <c r="L538" s="3"/>
      <c r="M538" s="7"/>
      <c r="N538" s="3"/>
      <c r="O538" s="7"/>
      <c r="P538" s="3"/>
      <c r="Q538" s="3"/>
      <c r="R538" s="7"/>
      <c r="S538" s="3"/>
      <c r="T538" s="3"/>
      <c r="U538" s="3"/>
      <c r="V538" s="7"/>
      <c r="W538" s="3"/>
      <c r="X538" s="3"/>
      <c r="Y538" s="7"/>
      <c r="Z538" s="3"/>
      <c r="AA538" s="3"/>
      <c r="AB538" s="3"/>
      <c r="AC538" s="3"/>
      <c r="AD538" s="3"/>
      <c r="AE538" s="3"/>
      <c r="AF538" s="3"/>
      <c r="AG538" s="3"/>
      <c r="AH538" s="3"/>
      <c r="AI538" s="3"/>
      <c r="AJ538" s="3"/>
      <c r="AK538" s="3"/>
      <c r="AL538" s="7"/>
      <c r="AM538" s="3"/>
      <c r="AN538" s="7"/>
      <c r="AO538" s="3"/>
      <c r="AP538" s="3"/>
      <c r="AQ538" s="7"/>
      <c r="AR538" s="3"/>
      <c r="AS538" s="3"/>
      <c r="AT538" s="3"/>
      <c r="AU538" s="7"/>
    </row>
    <row r="539" spans="1:47" x14ac:dyDescent="0.25">
      <c r="A539" s="23"/>
      <c r="B539" s="3"/>
      <c r="C539" s="3"/>
      <c r="D539" s="3"/>
      <c r="E539" s="3"/>
      <c r="F539" s="3"/>
      <c r="G539" s="3"/>
      <c r="H539" s="3"/>
      <c r="I539" s="3"/>
      <c r="J539" s="3"/>
      <c r="K539" s="3"/>
      <c r="L539" s="3"/>
      <c r="M539" s="7"/>
      <c r="N539" s="3"/>
      <c r="O539" s="7"/>
      <c r="P539" s="3"/>
      <c r="Q539" s="3"/>
      <c r="R539" s="7"/>
      <c r="S539" s="3"/>
      <c r="T539" s="3"/>
      <c r="U539" s="3"/>
      <c r="V539" s="7"/>
      <c r="W539" s="3"/>
      <c r="X539" s="3"/>
      <c r="Y539" s="7"/>
      <c r="Z539" s="3"/>
      <c r="AA539" s="3"/>
      <c r="AB539" s="3"/>
      <c r="AC539" s="3"/>
      <c r="AD539" s="3"/>
      <c r="AE539" s="3"/>
      <c r="AF539" s="3"/>
      <c r="AG539" s="3"/>
      <c r="AH539" s="3"/>
      <c r="AI539" s="3"/>
      <c r="AJ539" s="3"/>
      <c r="AK539" s="3"/>
      <c r="AL539" s="7"/>
      <c r="AM539" s="3"/>
      <c r="AN539" s="7"/>
      <c r="AO539" s="3"/>
      <c r="AP539" s="3"/>
      <c r="AQ539" s="7"/>
      <c r="AR539" s="3"/>
      <c r="AS539" s="3"/>
      <c r="AT539" s="3"/>
      <c r="AU539" s="7"/>
    </row>
    <row r="540" spans="1:47" x14ac:dyDescent="0.25">
      <c r="A540" s="23"/>
      <c r="B540" s="3"/>
      <c r="C540" s="3"/>
      <c r="D540" s="3"/>
      <c r="E540" s="3"/>
      <c r="F540" s="3"/>
      <c r="G540" s="3"/>
      <c r="H540" s="3"/>
      <c r="I540" s="3"/>
      <c r="J540" s="3"/>
      <c r="K540" s="3"/>
      <c r="L540" s="3"/>
      <c r="M540" s="7"/>
      <c r="N540" s="3"/>
      <c r="O540" s="7"/>
      <c r="P540" s="3"/>
      <c r="Q540" s="3"/>
      <c r="R540" s="7"/>
      <c r="S540" s="3"/>
      <c r="T540" s="3"/>
      <c r="U540" s="3"/>
      <c r="V540" s="7"/>
      <c r="W540" s="3"/>
      <c r="X540" s="3"/>
      <c r="Y540" s="7"/>
      <c r="Z540" s="3"/>
      <c r="AA540" s="3"/>
      <c r="AB540" s="3"/>
      <c r="AC540" s="3"/>
      <c r="AD540" s="3"/>
      <c r="AE540" s="3"/>
      <c r="AF540" s="3"/>
      <c r="AG540" s="3"/>
      <c r="AH540" s="3"/>
      <c r="AI540" s="3"/>
      <c r="AJ540" s="3"/>
      <c r="AK540" s="3"/>
      <c r="AL540" s="7"/>
      <c r="AM540" s="3"/>
      <c r="AN540" s="7"/>
      <c r="AO540" s="3"/>
      <c r="AP540" s="3"/>
      <c r="AQ540" s="7"/>
      <c r="AR540" s="3"/>
      <c r="AS540" s="3"/>
      <c r="AT540" s="3"/>
      <c r="AU540" s="7"/>
    </row>
    <row r="541" spans="1:47" x14ac:dyDescent="0.25">
      <c r="A541" s="23"/>
      <c r="B541" s="3"/>
      <c r="C541" s="3"/>
      <c r="D541" s="3"/>
      <c r="E541" s="3"/>
      <c r="F541" s="3"/>
      <c r="G541" s="3"/>
      <c r="H541" s="3"/>
      <c r="I541" s="3"/>
      <c r="J541" s="3"/>
      <c r="K541" s="3"/>
      <c r="L541" s="3"/>
      <c r="M541" s="7"/>
      <c r="N541" s="3"/>
      <c r="O541" s="7"/>
      <c r="P541" s="3"/>
      <c r="Q541" s="3"/>
      <c r="R541" s="7"/>
      <c r="S541" s="3"/>
      <c r="T541" s="3"/>
      <c r="U541" s="3"/>
      <c r="V541" s="7"/>
      <c r="W541" s="3"/>
      <c r="X541" s="3"/>
      <c r="Y541" s="7"/>
      <c r="Z541" s="3"/>
      <c r="AA541" s="3"/>
      <c r="AB541" s="3"/>
      <c r="AC541" s="3"/>
      <c r="AD541" s="3"/>
      <c r="AE541" s="3"/>
      <c r="AF541" s="3"/>
      <c r="AG541" s="3"/>
      <c r="AH541" s="3"/>
      <c r="AI541" s="3"/>
      <c r="AJ541" s="3"/>
      <c r="AK541" s="3"/>
      <c r="AL541" s="7"/>
      <c r="AM541" s="3"/>
      <c r="AN541" s="7"/>
      <c r="AO541" s="3"/>
      <c r="AP541" s="3"/>
      <c r="AQ541" s="7"/>
      <c r="AR541" s="3"/>
      <c r="AS541" s="3"/>
      <c r="AT541" s="3"/>
      <c r="AU541" s="7"/>
    </row>
    <row r="542" spans="1:47" x14ac:dyDescent="0.25">
      <c r="A542" s="23"/>
      <c r="B542" s="3"/>
      <c r="C542" s="3"/>
      <c r="D542" s="3"/>
      <c r="E542" s="3"/>
      <c r="F542" s="3"/>
      <c r="G542" s="3"/>
      <c r="H542" s="3"/>
      <c r="I542" s="3"/>
      <c r="J542" s="3"/>
      <c r="K542" s="3"/>
      <c r="L542" s="3"/>
      <c r="M542" s="7"/>
      <c r="N542" s="3"/>
      <c r="O542" s="7"/>
      <c r="P542" s="3"/>
      <c r="Q542" s="3"/>
      <c r="R542" s="7"/>
      <c r="S542" s="3"/>
      <c r="T542" s="3"/>
      <c r="U542" s="3"/>
      <c r="V542" s="7"/>
      <c r="W542" s="3"/>
      <c r="X542" s="3"/>
      <c r="Y542" s="7"/>
      <c r="Z542" s="3"/>
      <c r="AA542" s="3"/>
      <c r="AB542" s="3"/>
      <c r="AC542" s="3"/>
      <c r="AD542" s="3"/>
      <c r="AE542" s="3"/>
      <c r="AF542" s="3"/>
      <c r="AG542" s="3"/>
      <c r="AH542" s="3"/>
      <c r="AI542" s="3"/>
      <c r="AJ542" s="3"/>
      <c r="AK542" s="3"/>
      <c r="AL542" s="7"/>
      <c r="AM542" s="3"/>
      <c r="AN542" s="7"/>
      <c r="AO542" s="3"/>
      <c r="AP542" s="3"/>
      <c r="AQ542" s="7"/>
      <c r="AR542" s="3"/>
      <c r="AS542" s="3"/>
      <c r="AT542" s="3"/>
      <c r="AU542" s="7"/>
    </row>
    <row r="543" spans="1:47" x14ac:dyDescent="0.25">
      <c r="A543" s="23"/>
      <c r="B543" s="3"/>
      <c r="C543" s="3"/>
      <c r="D543" s="3"/>
      <c r="E543" s="3"/>
      <c r="F543" s="3"/>
      <c r="G543" s="3"/>
      <c r="H543" s="3"/>
      <c r="I543" s="3"/>
      <c r="J543" s="3"/>
      <c r="K543" s="3"/>
      <c r="L543" s="3"/>
      <c r="M543" s="7"/>
      <c r="N543" s="3"/>
      <c r="O543" s="7"/>
      <c r="P543" s="3"/>
      <c r="Q543" s="3"/>
      <c r="R543" s="7"/>
      <c r="S543" s="3"/>
      <c r="T543" s="3"/>
      <c r="U543" s="3"/>
      <c r="V543" s="7"/>
      <c r="W543" s="3"/>
      <c r="X543" s="3"/>
      <c r="Y543" s="7"/>
      <c r="Z543" s="3"/>
      <c r="AA543" s="3"/>
      <c r="AB543" s="3"/>
      <c r="AC543" s="3"/>
      <c r="AD543" s="3"/>
      <c r="AE543" s="3"/>
      <c r="AF543" s="3"/>
      <c r="AG543" s="3"/>
      <c r="AH543" s="3"/>
      <c r="AI543" s="3"/>
      <c r="AJ543" s="3"/>
      <c r="AK543" s="3"/>
      <c r="AL543" s="7"/>
      <c r="AM543" s="3"/>
      <c r="AN543" s="7"/>
      <c r="AO543" s="3"/>
      <c r="AP543" s="3"/>
      <c r="AQ543" s="7"/>
      <c r="AR543" s="3"/>
      <c r="AS543" s="3"/>
      <c r="AT543" s="3"/>
      <c r="AU543" s="7"/>
    </row>
    <row r="544" spans="1:47" x14ac:dyDescent="0.25">
      <c r="A544" s="23"/>
      <c r="B544" s="3"/>
      <c r="C544" s="3"/>
      <c r="D544" s="3"/>
      <c r="E544" s="3"/>
      <c r="F544" s="3"/>
      <c r="G544" s="3"/>
      <c r="H544" s="3"/>
      <c r="I544" s="3"/>
      <c r="J544" s="3"/>
      <c r="K544" s="3"/>
      <c r="L544" s="3"/>
      <c r="M544" s="7"/>
      <c r="N544" s="3"/>
      <c r="O544" s="7"/>
      <c r="P544" s="3"/>
      <c r="Q544" s="3"/>
      <c r="R544" s="7"/>
      <c r="S544" s="3"/>
      <c r="T544" s="3"/>
      <c r="U544" s="3"/>
      <c r="V544" s="7"/>
      <c r="W544" s="3"/>
      <c r="X544" s="3"/>
      <c r="Y544" s="7"/>
      <c r="Z544" s="3"/>
      <c r="AA544" s="3"/>
      <c r="AB544" s="3"/>
      <c r="AC544" s="3"/>
      <c r="AD544" s="3"/>
      <c r="AE544" s="3"/>
      <c r="AF544" s="3"/>
      <c r="AG544" s="3"/>
      <c r="AH544" s="3"/>
      <c r="AI544" s="3"/>
      <c r="AJ544" s="3"/>
      <c r="AK544" s="3"/>
      <c r="AL544" s="7"/>
      <c r="AM544" s="3"/>
      <c r="AN544" s="7"/>
      <c r="AO544" s="3"/>
      <c r="AP544" s="3"/>
      <c r="AQ544" s="7"/>
      <c r="AR544" s="3"/>
      <c r="AS544" s="3"/>
      <c r="AT544" s="3"/>
      <c r="AU544" s="7"/>
    </row>
    <row r="545" spans="1:47" x14ac:dyDescent="0.25">
      <c r="A545" s="23"/>
      <c r="B545" s="3"/>
      <c r="C545" s="3"/>
      <c r="D545" s="3"/>
      <c r="E545" s="3"/>
      <c r="F545" s="3"/>
      <c r="G545" s="3"/>
      <c r="H545" s="3"/>
      <c r="I545" s="3"/>
      <c r="J545" s="3"/>
      <c r="K545" s="3"/>
      <c r="L545" s="3"/>
      <c r="M545" s="7"/>
      <c r="N545" s="3"/>
      <c r="O545" s="7"/>
      <c r="P545" s="3"/>
      <c r="Q545" s="3"/>
      <c r="R545" s="7"/>
      <c r="S545" s="3"/>
      <c r="T545" s="3"/>
      <c r="U545" s="3"/>
      <c r="V545" s="7"/>
      <c r="W545" s="3"/>
      <c r="X545" s="3"/>
      <c r="Y545" s="7"/>
      <c r="Z545" s="3"/>
      <c r="AA545" s="3"/>
      <c r="AB545" s="3"/>
      <c r="AC545" s="3"/>
      <c r="AD545" s="3"/>
      <c r="AE545" s="3"/>
      <c r="AF545" s="3"/>
      <c r="AG545" s="3"/>
      <c r="AH545" s="3"/>
      <c r="AI545" s="3"/>
      <c r="AJ545" s="3"/>
      <c r="AK545" s="3"/>
      <c r="AL545" s="7"/>
      <c r="AM545" s="3"/>
      <c r="AN545" s="7"/>
      <c r="AO545" s="3"/>
      <c r="AP545" s="3"/>
      <c r="AQ545" s="7"/>
      <c r="AR545" s="3"/>
      <c r="AS545" s="3"/>
      <c r="AT545" s="3"/>
      <c r="AU545" s="7"/>
    </row>
    <row r="546" spans="1:47" x14ac:dyDescent="0.25">
      <c r="A546" s="23"/>
      <c r="B546" s="3"/>
      <c r="C546" s="3"/>
      <c r="D546" s="3"/>
      <c r="E546" s="3"/>
      <c r="F546" s="3"/>
      <c r="G546" s="3"/>
      <c r="H546" s="3"/>
      <c r="I546" s="3"/>
      <c r="J546" s="3"/>
      <c r="K546" s="3"/>
      <c r="L546" s="3"/>
      <c r="M546" s="7"/>
      <c r="N546" s="3"/>
      <c r="O546" s="7"/>
      <c r="P546" s="3"/>
      <c r="Q546" s="3"/>
      <c r="R546" s="7"/>
      <c r="S546" s="3"/>
      <c r="T546" s="3"/>
      <c r="U546" s="3"/>
      <c r="V546" s="7"/>
      <c r="W546" s="3"/>
      <c r="X546" s="3"/>
      <c r="Y546" s="7"/>
      <c r="Z546" s="3"/>
      <c r="AA546" s="3"/>
      <c r="AB546" s="3"/>
      <c r="AC546" s="3"/>
      <c r="AD546" s="3"/>
      <c r="AE546" s="3"/>
      <c r="AF546" s="3"/>
      <c r="AG546" s="3"/>
      <c r="AH546" s="3"/>
      <c r="AI546" s="3"/>
      <c r="AJ546" s="3"/>
      <c r="AK546" s="3"/>
      <c r="AL546" s="7"/>
      <c r="AM546" s="3"/>
      <c r="AN546" s="7"/>
      <c r="AO546" s="3"/>
      <c r="AP546" s="3"/>
      <c r="AQ546" s="7"/>
      <c r="AR546" s="3"/>
      <c r="AS546" s="3"/>
      <c r="AT546" s="3"/>
      <c r="AU546" s="7"/>
    </row>
    <row r="547" spans="1:47" x14ac:dyDescent="0.25">
      <c r="A547" s="23"/>
      <c r="B547" s="3"/>
      <c r="C547" s="3"/>
      <c r="D547" s="3"/>
      <c r="E547" s="3"/>
      <c r="F547" s="3"/>
      <c r="G547" s="3"/>
      <c r="H547" s="3"/>
      <c r="I547" s="3"/>
      <c r="J547" s="3"/>
      <c r="K547" s="3"/>
      <c r="L547" s="3"/>
      <c r="M547" s="7"/>
      <c r="N547" s="3"/>
      <c r="O547" s="7"/>
      <c r="P547" s="3"/>
      <c r="Q547" s="3"/>
      <c r="R547" s="7"/>
      <c r="S547" s="3"/>
      <c r="T547" s="3"/>
      <c r="U547" s="3"/>
      <c r="V547" s="7"/>
      <c r="W547" s="3"/>
      <c r="X547" s="3"/>
      <c r="Y547" s="7"/>
      <c r="Z547" s="3"/>
      <c r="AA547" s="3"/>
      <c r="AB547" s="3"/>
      <c r="AC547" s="3"/>
      <c r="AD547" s="3"/>
      <c r="AE547" s="3"/>
      <c r="AF547" s="3"/>
      <c r="AG547" s="3"/>
      <c r="AH547" s="3"/>
      <c r="AI547" s="3"/>
      <c r="AJ547" s="3"/>
      <c r="AK547" s="3"/>
      <c r="AL547" s="7"/>
      <c r="AM547" s="3"/>
      <c r="AN547" s="7"/>
      <c r="AO547" s="3"/>
      <c r="AP547" s="3"/>
      <c r="AQ547" s="7"/>
      <c r="AR547" s="3"/>
      <c r="AS547" s="3"/>
      <c r="AT547" s="3"/>
      <c r="AU547" s="7"/>
    </row>
    <row r="548" spans="1:47" x14ac:dyDescent="0.25">
      <c r="A548" s="23"/>
      <c r="B548" s="3"/>
      <c r="C548" s="3"/>
      <c r="D548" s="3"/>
      <c r="E548" s="3"/>
      <c r="F548" s="3"/>
      <c r="G548" s="3"/>
      <c r="H548" s="3"/>
      <c r="I548" s="3"/>
      <c r="J548" s="3"/>
      <c r="K548" s="3"/>
      <c r="L548" s="3"/>
      <c r="M548" s="7"/>
      <c r="N548" s="3"/>
      <c r="O548" s="7"/>
      <c r="P548" s="3"/>
      <c r="Q548" s="3"/>
      <c r="R548" s="7"/>
      <c r="S548" s="3"/>
      <c r="T548" s="3"/>
      <c r="U548" s="3"/>
      <c r="V548" s="7"/>
      <c r="W548" s="3"/>
      <c r="X548" s="3"/>
      <c r="Y548" s="7"/>
      <c r="Z548" s="3"/>
      <c r="AA548" s="3"/>
      <c r="AB548" s="3"/>
      <c r="AC548" s="3"/>
      <c r="AD548" s="3"/>
      <c r="AE548" s="3"/>
      <c r="AF548" s="3"/>
      <c r="AG548" s="3"/>
      <c r="AH548" s="3"/>
      <c r="AI548" s="3"/>
      <c r="AJ548" s="3"/>
      <c r="AK548" s="3"/>
      <c r="AL548" s="7"/>
      <c r="AM548" s="3"/>
      <c r="AN548" s="7"/>
      <c r="AO548" s="3"/>
      <c r="AP548" s="3"/>
      <c r="AQ548" s="7"/>
      <c r="AR548" s="3"/>
      <c r="AS548" s="3"/>
      <c r="AT548" s="3"/>
      <c r="AU548" s="7"/>
    </row>
    <row r="549" spans="1:47" x14ac:dyDescent="0.25">
      <c r="A549" s="23"/>
      <c r="B549" s="3"/>
      <c r="C549" s="3"/>
      <c r="D549" s="3"/>
      <c r="E549" s="3"/>
      <c r="F549" s="3"/>
      <c r="G549" s="3"/>
      <c r="H549" s="3"/>
      <c r="I549" s="3"/>
      <c r="J549" s="3"/>
      <c r="K549" s="3"/>
      <c r="L549" s="3"/>
      <c r="M549" s="7"/>
      <c r="N549" s="3"/>
      <c r="O549" s="7"/>
      <c r="P549" s="3"/>
      <c r="Q549" s="3"/>
      <c r="R549" s="7"/>
      <c r="S549" s="3"/>
      <c r="T549" s="3"/>
      <c r="U549" s="3"/>
      <c r="V549" s="7"/>
      <c r="W549" s="3"/>
      <c r="X549" s="3"/>
      <c r="Y549" s="7"/>
      <c r="Z549" s="3"/>
      <c r="AA549" s="3"/>
      <c r="AB549" s="3"/>
      <c r="AC549" s="3"/>
      <c r="AD549" s="3"/>
      <c r="AE549" s="3"/>
      <c r="AF549" s="3"/>
      <c r="AG549" s="3"/>
      <c r="AH549" s="3"/>
      <c r="AI549" s="3"/>
      <c r="AJ549" s="3"/>
      <c r="AK549" s="3"/>
      <c r="AL549" s="7"/>
      <c r="AM549" s="3"/>
      <c r="AN549" s="7"/>
      <c r="AO549" s="3"/>
      <c r="AP549" s="3"/>
      <c r="AQ549" s="7"/>
      <c r="AR549" s="3"/>
      <c r="AS549" s="3"/>
      <c r="AT549" s="3"/>
      <c r="AU549" s="7"/>
    </row>
    <row r="550" spans="1:47" x14ac:dyDescent="0.25">
      <c r="A550" s="23"/>
      <c r="B550" s="3"/>
      <c r="C550" s="3"/>
      <c r="D550" s="3"/>
      <c r="E550" s="3"/>
      <c r="F550" s="3"/>
      <c r="G550" s="3"/>
      <c r="H550" s="3"/>
      <c r="I550" s="3"/>
      <c r="J550" s="3"/>
      <c r="K550" s="3"/>
      <c r="L550" s="3"/>
      <c r="M550" s="7"/>
      <c r="N550" s="3"/>
      <c r="O550" s="7"/>
      <c r="P550" s="3"/>
      <c r="Q550" s="3"/>
      <c r="R550" s="7"/>
      <c r="S550" s="3"/>
      <c r="T550" s="3"/>
      <c r="U550" s="3"/>
      <c r="V550" s="7"/>
      <c r="W550" s="3"/>
      <c r="X550" s="3"/>
      <c r="Y550" s="7"/>
      <c r="Z550" s="3"/>
      <c r="AA550" s="3"/>
      <c r="AB550" s="3"/>
      <c r="AC550" s="3"/>
      <c r="AD550" s="3"/>
      <c r="AE550" s="3"/>
      <c r="AF550" s="3"/>
      <c r="AG550" s="3"/>
      <c r="AH550" s="3"/>
      <c r="AI550" s="3"/>
      <c r="AJ550" s="3"/>
      <c r="AK550" s="3"/>
      <c r="AL550" s="7"/>
      <c r="AM550" s="3"/>
      <c r="AN550" s="7"/>
      <c r="AO550" s="3"/>
      <c r="AP550" s="3"/>
      <c r="AQ550" s="7"/>
      <c r="AR550" s="3"/>
      <c r="AS550" s="3"/>
      <c r="AT550" s="3"/>
      <c r="AU550" s="7"/>
    </row>
    <row r="551" spans="1:47" x14ac:dyDescent="0.25">
      <c r="A551" s="23"/>
      <c r="B551" s="3"/>
      <c r="C551" s="3"/>
      <c r="D551" s="3"/>
      <c r="E551" s="3"/>
      <c r="F551" s="3"/>
      <c r="G551" s="3"/>
      <c r="H551" s="3"/>
      <c r="I551" s="3"/>
      <c r="J551" s="3"/>
      <c r="K551" s="3"/>
      <c r="L551" s="3"/>
      <c r="M551" s="7"/>
      <c r="N551" s="3"/>
      <c r="O551" s="7"/>
      <c r="P551" s="3"/>
      <c r="Q551" s="3"/>
      <c r="R551" s="7"/>
      <c r="S551" s="3"/>
      <c r="T551" s="3"/>
      <c r="U551" s="3"/>
      <c r="V551" s="7"/>
      <c r="W551" s="3"/>
      <c r="X551" s="3"/>
      <c r="Y551" s="7"/>
      <c r="Z551" s="3"/>
      <c r="AA551" s="3"/>
      <c r="AB551" s="3"/>
      <c r="AC551" s="3"/>
      <c r="AD551" s="3"/>
      <c r="AE551" s="3"/>
      <c r="AF551" s="3"/>
      <c r="AG551" s="3"/>
      <c r="AH551" s="3"/>
      <c r="AI551" s="3"/>
      <c r="AJ551" s="3"/>
      <c r="AK551" s="3"/>
      <c r="AL551" s="7"/>
      <c r="AM551" s="3"/>
      <c r="AN551" s="7"/>
      <c r="AO551" s="3"/>
      <c r="AP551" s="3"/>
      <c r="AQ551" s="7"/>
      <c r="AR551" s="3"/>
      <c r="AS551" s="3"/>
      <c r="AT551" s="3"/>
      <c r="AU551" s="7"/>
    </row>
    <row r="552" spans="1:47" x14ac:dyDescent="0.25">
      <c r="A552" s="23"/>
      <c r="B552" s="3"/>
      <c r="C552" s="3"/>
      <c r="D552" s="3"/>
      <c r="E552" s="3"/>
      <c r="F552" s="3"/>
      <c r="G552" s="3"/>
      <c r="H552" s="3"/>
      <c r="I552" s="3"/>
      <c r="J552" s="3"/>
      <c r="K552" s="3"/>
      <c r="L552" s="3"/>
      <c r="M552" s="7"/>
      <c r="N552" s="3"/>
      <c r="O552" s="7"/>
      <c r="P552" s="3"/>
      <c r="Q552" s="3"/>
      <c r="R552" s="7"/>
      <c r="S552" s="3"/>
      <c r="T552" s="3"/>
      <c r="U552" s="3"/>
      <c r="V552" s="7"/>
      <c r="W552" s="3"/>
      <c r="X552" s="3"/>
      <c r="Y552" s="7"/>
      <c r="Z552" s="3"/>
      <c r="AA552" s="3"/>
      <c r="AB552" s="3"/>
      <c r="AC552" s="3"/>
      <c r="AD552" s="3"/>
      <c r="AE552" s="3"/>
      <c r="AF552" s="3"/>
      <c r="AG552" s="3"/>
      <c r="AH552" s="3"/>
      <c r="AI552" s="3"/>
      <c r="AJ552" s="3"/>
      <c r="AK552" s="3"/>
      <c r="AL552" s="7"/>
      <c r="AM552" s="3"/>
      <c r="AN552" s="7"/>
      <c r="AO552" s="3"/>
      <c r="AP552" s="3"/>
      <c r="AQ552" s="7"/>
      <c r="AR552" s="3"/>
      <c r="AS552" s="3"/>
      <c r="AT552" s="3"/>
      <c r="AU552" s="7"/>
    </row>
    <row r="553" spans="1:47" x14ac:dyDescent="0.25">
      <c r="A553" s="23"/>
      <c r="B553" s="3"/>
      <c r="C553" s="3"/>
      <c r="D553" s="3"/>
      <c r="E553" s="3"/>
      <c r="F553" s="3"/>
      <c r="G553" s="3"/>
      <c r="H553" s="3"/>
      <c r="I553" s="3"/>
      <c r="J553" s="3"/>
      <c r="K553" s="3"/>
      <c r="L553" s="3"/>
      <c r="M553" s="7"/>
      <c r="N553" s="3"/>
      <c r="O553" s="7"/>
      <c r="P553" s="3"/>
      <c r="Q553" s="3"/>
      <c r="R553" s="7"/>
      <c r="S553" s="3"/>
      <c r="T553" s="3"/>
      <c r="U553" s="3"/>
      <c r="V553" s="7"/>
      <c r="W553" s="3"/>
      <c r="X553" s="3"/>
      <c r="Y553" s="7"/>
      <c r="Z553" s="3"/>
      <c r="AA553" s="3"/>
      <c r="AB553" s="3"/>
      <c r="AC553" s="3"/>
      <c r="AD553" s="3"/>
      <c r="AE553" s="3"/>
      <c r="AF553" s="3"/>
      <c r="AG553" s="3"/>
      <c r="AH553" s="3"/>
      <c r="AI553" s="3"/>
      <c r="AJ553" s="3"/>
      <c r="AK553" s="3"/>
      <c r="AL553" s="7"/>
      <c r="AM553" s="3"/>
      <c r="AN553" s="7"/>
      <c r="AO553" s="3"/>
      <c r="AP553" s="3"/>
      <c r="AQ553" s="7"/>
      <c r="AR553" s="3"/>
      <c r="AS553" s="3"/>
      <c r="AT553" s="3"/>
      <c r="AU553" s="7"/>
    </row>
    <row r="554" spans="1:47" x14ac:dyDescent="0.25">
      <c r="A554" s="23"/>
      <c r="B554" s="3"/>
      <c r="C554" s="3"/>
      <c r="D554" s="3"/>
      <c r="E554" s="3"/>
      <c r="F554" s="3"/>
      <c r="G554" s="3"/>
      <c r="H554" s="3"/>
      <c r="I554" s="3"/>
      <c r="J554" s="3"/>
      <c r="K554" s="3"/>
      <c r="L554" s="3"/>
      <c r="M554" s="7"/>
      <c r="N554" s="3"/>
      <c r="O554" s="7"/>
      <c r="P554" s="3"/>
      <c r="Q554" s="3"/>
      <c r="R554" s="7"/>
      <c r="S554" s="3"/>
      <c r="T554" s="3"/>
      <c r="U554" s="3"/>
      <c r="V554" s="7"/>
      <c r="W554" s="3"/>
      <c r="X554" s="3"/>
      <c r="Y554" s="7"/>
      <c r="Z554" s="3"/>
      <c r="AA554" s="3"/>
      <c r="AB554" s="3"/>
      <c r="AC554" s="3"/>
      <c r="AD554" s="3"/>
      <c r="AE554" s="3"/>
      <c r="AF554" s="3"/>
      <c r="AG554" s="3"/>
      <c r="AH554" s="3"/>
      <c r="AI554" s="3"/>
      <c r="AJ554" s="3"/>
      <c r="AK554" s="3"/>
      <c r="AL554" s="7"/>
      <c r="AM554" s="3"/>
      <c r="AN554" s="7"/>
      <c r="AO554" s="3"/>
      <c r="AP554" s="3"/>
      <c r="AQ554" s="7"/>
      <c r="AR554" s="3"/>
      <c r="AS554" s="3"/>
      <c r="AT554" s="3"/>
      <c r="AU554" s="7"/>
    </row>
    <row r="555" spans="1:47" x14ac:dyDescent="0.25">
      <c r="A555" s="23"/>
      <c r="B555" s="3"/>
      <c r="C555" s="3"/>
      <c r="D555" s="3"/>
      <c r="E555" s="3"/>
      <c r="F555" s="3"/>
      <c r="G555" s="3"/>
      <c r="H555" s="3"/>
      <c r="I555" s="3"/>
      <c r="J555" s="3"/>
      <c r="K555" s="3"/>
      <c r="L555" s="3"/>
      <c r="M555" s="7"/>
      <c r="N555" s="3"/>
      <c r="O555" s="7"/>
      <c r="P555" s="3"/>
      <c r="Q555" s="3"/>
      <c r="R555" s="7"/>
      <c r="S555" s="3"/>
      <c r="T555" s="3"/>
      <c r="U555" s="3"/>
      <c r="V555" s="7"/>
      <c r="W555" s="3"/>
      <c r="X555" s="3"/>
      <c r="Y555" s="7"/>
      <c r="Z555" s="3"/>
      <c r="AA555" s="3"/>
      <c r="AB555" s="3"/>
      <c r="AC555" s="3"/>
      <c r="AD555" s="3"/>
      <c r="AE555" s="3"/>
      <c r="AF555" s="3"/>
      <c r="AG555" s="3"/>
      <c r="AH555" s="3"/>
      <c r="AI555" s="3"/>
      <c r="AJ555" s="3"/>
      <c r="AK555" s="3"/>
      <c r="AL555" s="7"/>
      <c r="AM555" s="3"/>
      <c r="AN555" s="7"/>
      <c r="AO555" s="3"/>
      <c r="AP555" s="3"/>
      <c r="AQ555" s="7"/>
      <c r="AR555" s="3"/>
      <c r="AS555" s="3"/>
      <c r="AT555" s="3"/>
      <c r="AU555" s="7"/>
    </row>
    <row r="556" spans="1:47" x14ac:dyDescent="0.25">
      <c r="A556" s="23"/>
      <c r="B556" s="3"/>
      <c r="C556" s="3"/>
      <c r="D556" s="3"/>
      <c r="E556" s="3"/>
      <c r="F556" s="3"/>
      <c r="G556" s="3"/>
      <c r="H556" s="3"/>
      <c r="I556" s="3"/>
      <c r="J556" s="3"/>
      <c r="K556" s="3"/>
      <c r="L556" s="3"/>
      <c r="M556" s="7"/>
      <c r="N556" s="3"/>
      <c r="O556" s="7"/>
      <c r="P556" s="3"/>
      <c r="Q556" s="3"/>
      <c r="R556" s="7"/>
      <c r="S556" s="3"/>
      <c r="T556" s="3"/>
      <c r="U556" s="3"/>
      <c r="V556" s="7"/>
      <c r="W556" s="3"/>
      <c r="X556" s="3"/>
      <c r="Y556" s="7"/>
      <c r="Z556" s="3"/>
      <c r="AA556" s="3"/>
      <c r="AB556" s="3"/>
      <c r="AC556" s="3"/>
      <c r="AD556" s="3"/>
      <c r="AE556" s="3"/>
      <c r="AF556" s="3"/>
      <c r="AG556" s="3"/>
      <c r="AH556" s="3"/>
      <c r="AI556" s="3"/>
      <c r="AJ556" s="3"/>
      <c r="AK556" s="3"/>
      <c r="AL556" s="7"/>
      <c r="AM556" s="3"/>
      <c r="AN556" s="7"/>
      <c r="AO556" s="3"/>
      <c r="AP556" s="3"/>
      <c r="AQ556" s="7"/>
      <c r="AR556" s="3"/>
      <c r="AS556" s="3"/>
      <c r="AT556" s="3"/>
      <c r="AU556" s="7"/>
    </row>
    <row r="557" spans="1:47" x14ac:dyDescent="0.25">
      <c r="A557" s="23"/>
      <c r="B557" s="3"/>
      <c r="C557" s="3"/>
      <c r="D557" s="3"/>
      <c r="E557" s="3"/>
      <c r="F557" s="3"/>
      <c r="G557" s="3"/>
      <c r="H557" s="3"/>
      <c r="I557" s="3"/>
      <c r="J557" s="3"/>
      <c r="K557" s="3"/>
      <c r="L557" s="3"/>
      <c r="M557" s="7"/>
      <c r="N557" s="3"/>
      <c r="O557" s="7"/>
      <c r="P557" s="3"/>
      <c r="Q557" s="3"/>
      <c r="R557" s="7"/>
      <c r="S557" s="3"/>
      <c r="T557" s="3"/>
      <c r="U557" s="3"/>
      <c r="V557" s="7"/>
      <c r="W557" s="3"/>
      <c r="X557" s="3"/>
      <c r="Y557" s="7"/>
      <c r="Z557" s="3"/>
      <c r="AA557" s="3"/>
      <c r="AB557" s="3"/>
      <c r="AC557" s="3"/>
      <c r="AD557" s="3"/>
      <c r="AE557" s="3"/>
      <c r="AF557" s="3"/>
      <c r="AG557" s="3"/>
      <c r="AH557" s="3"/>
      <c r="AI557" s="3"/>
      <c r="AJ557" s="3"/>
      <c r="AK557" s="3"/>
      <c r="AL557" s="7"/>
      <c r="AM557" s="3"/>
      <c r="AN557" s="7"/>
      <c r="AO557" s="3"/>
      <c r="AP557" s="3"/>
      <c r="AQ557" s="7"/>
      <c r="AR557" s="3"/>
      <c r="AS557" s="3"/>
      <c r="AT557" s="3"/>
      <c r="AU557" s="7"/>
    </row>
    <row r="558" spans="1:47" x14ac:dyDescent="0.25">
      <c r="A558" s="23"/>
      <c r="B558" s="3"/>
      <c r="C558" s="3"/>
      <c r="D558" s="3"/>
      <c r="E558" s="3"/>
      <c r="F558" s="3"/>
      <c r="G558" s="3"/>
      <c r="H558" s="3"/>
      <c r="I558" s="3"/>
      <c r="J558" s="3"/>
      <c r="K558" s="3"/>
      <c r="L558" s="3"/>
      <c r="M558" s="7"/>
      <c r="N558" s="3"/>
      <c r="O558" s="7"/>
      <c r="P558" s="3"/>
      <c r="Q558" s="3"/>
      <c r="R558" s="7"/>
      <c r="S558" s="3"/>
      <c r="T558" s="3"/>
      <c r="U558" s="3"/>
      <c r="V558" s="7"/>
      <c r="W558" s="3"/>
      <c r="X558" s="3"/>
      <c r="Y558" s="7"/>
      <c r="Z558" s="3"/>
      <c r="AA558" s="3"/>
      <c r="AB558" s="3"/>
      <c r="AC558" s="3"/>
      <c r="AD558" s="3"/>
      <c r="AE558" s="3"/>
      <c r="AF558" s="3"/>
      <c r="AG558" s="3"/>
      <c r="AH558" s="3"/>
      <c r="AI558" s="3"/>
      <c r="AJ558" s="3"/>
      <c r="AK558" s="3"/>
      <c r="AL558" s="7"/>
      <c r="AM558" s="3"/>
      <c r="AN558" s="7"/>
      <c r="AO558" s="3"/>
      <c r="AP558" s="3"/>
      <c r="AQ558" s="7"/>
      <c r="AR558" s="3"/>
      <c r="AS558" s="3"/>
      <c r="AT558" s="3"/>
      <c r="AU558" s="7"/>
    </row>
    <row r="559" spans="1:47" x14ac:dyDescent="0.25">
      <c r="A559" s="23"/>
      <c r="B559" s="3"/>
      <c r="C559" s="3"/>
      <c r="D559" s="3"/>
      <c r="E559" s="3"/>
      <c r="F559" s="3"/>
      <c r="G559" s="3"/>
      <c r="H559" s="3"/>
      <c r="I559" s="3"/>
      <c r="J559" s="3"/>
      <c r="K559" s="3"/>
      <c r="L559" s="3"/>
      <c r="M559" s="7"/>
      <c r="N559" s="3"/>
      <c r="O559" s="7"/>
      <c r="P559" s="3"/>
      <c r="Q559" s="3"/>
      <c r="R559" s="7"/>
      <c r="S559" s="3"/>
      <c r="T559" s="3"/>
      <c r="U559" s="3"/>
      <c r="V559" s="7"/>
      <c r="W559" s="3"/>
      <c r="X559" s="3"/>
      <c r="Y559" s="7"/>
      <c r="Z559" s="3"/>
      <c r="AA559" s="3"/>
      <c r="AB559" s="3"/>
      <c r="AC559" s="3"/>
      <c r="AD559" s="3"/>
      <c r="AE559" s="3"/>
      <c r="AF559" s="3"/>
      <c r="AG559" s="3"/>
      <c r="AH559" s="3"/>
      <c r="AI559" s="3"/>
      <c r="AJ559" s="3"/>
      <c r="AK559" s="3"/>
      <c r="AL559" s="7"/>
      <c r="AM559" s="3"/>
      <c r="AN559" s="7"/>
      <c r="AO559" s="3"/>
      <c r="AP559" s="3"/>
      <c r="AQ559" s="7"/>
      <c r="AR559" s="3"/>
      <c r="AS559" s="3"/>
      <c r="AT559" s="3"/>
      <c r="AU559" s="7"/>
    </row>
    <row r="560" spans="1:47" x14ac:dyDescent="0.25">
      <c r="A560" s="23"/>
      <c r="B560" s="3"/>
      <c r="C560" s="3"/>
      <c r="D560" s="3"/>
      <c r="E560" s="3"/>
      <c r="F560" s="3"/>
      <c r="G560" s="3"/>
      <c r="H560" s="3"/>
      <c r="I560" s="3"/>
      <c r="J560" s="3"/>
      <c r="K560" s="3"/>
      <c r="L560" s="3"/>
      <c r="M560" s="7"/>
      <c r="N560" s="3"/>
      <c r="O560" s="7"/>
      <c r="P560" s="3"/>
      <c r="Q560" s="3"/>
      <c r="R560" s="7"/>
      <c r="S560" s="3"/>
      <c r="T560" s="3"/>
      <c r="U560" s="3"/>
      <c r="V560" s="7"/>
      <c r="W560" s="3"/>
      <c r="X560" s="3"/>
      <c r="Y560" s="7"/>
      <c r="Z560" s="3"/>
      <c r="AA560" s="3"/>
      <c r="AB560" s="3"/>
      <c r="AC560" s="3"/>
      <c r="AD560" s="3"/>
      <c r="AE560" s="3"/>
      <c r="AF560" s="3"/>
      <c r="AG560" s="3"/>
      <c r="AH560" s="3"/>
      <c r="AI560" s="3"/>
      <c r="AJ560" s="3"/>
      <c r="AK560" s="3"/>
      <c r="AL560" s="7"/>
      <c r="AM560" s="3"/>
      <c r="AN560" s="7"/>
      <c r="AO560" s="3"/>
      <c r="AP560" s="3"/>
      <c r="AQ560" s="7"/>
      <c r="AR560" s="3"/>
      <c r="AS560" s="3"/>
      <c r="AT560" s="3"/>
      <c r="AU560" s="7"/>
    </row>
    <row r="561" spans="1:47" x14ac:dyDescent="0.25">
      <c r="A561" s="23"/>
      <c r="B561" s="3"/>
      <c r="C561" s="3"/>
      <c r="D561" s="3"/>
      <c r="E561" s="3"/>
      <c r="F561" s="3"/>
      <c r="G561" s="3"/>
      <c r="H561" s="3"/>
      <c r="I561" s="3"/>
      <c r="J561" s="3"/>
      <c r="K561" s="3"/>
      <c r="L561" s="3"/>
      <c r="M561" s="7"/>
      <c r="N561" s="3"/>
      <c r="O561" s="7"/>
      <c r="P561" s="3"/>
      <c r="Q561" s="3"/>
      <c r="R561" s="7"/>
      <c r="S561" s="3"/>
      <c r="T561" s="3"/>
      <c r="U561" s="3"/>
      <c r="V561" s="7"/>
      <c r="W561" s="3"/>
      <c r="X561" s="3"/>
      <c r="Y561" s="7"/>
      <c r="Z561" s="3"/>
      <c r="AA561" s="3"/>
      <c r="AB561" s="3"/>
      <c r="AC561" s="3"/>
      <c r="AD561" s="3"/>
      <c r="AE561" s="3"/>
      <c r="AF561" s="3"/>
      <c r="AG561" s="3"/>
      <c r="AH561" s="3"/>
      <c r="AI561" s="3"/>
      <c r="AJ561" s="3"/>
      <c r="AK561" s="3"/>
      <c r="AL561" s="7"/>
      <c r="AM561" s="3"/>
      <c r="AN561" s="7"/>
      <c r="AO561" s="3"/>
      <c r="AP561" s="3"/>
      <c r="AQ561" s="7"/>
      <c r="AR561" s="3"/>
      <c r="AS561" s="3"/>
      <c r="AT561" s="3"/>
      <c r="AU561" s="7"/>
    </row>
    <row r="562" spans="1:47" x14ac:dyDescent="0.25">
      <c r="A562" s="23"/>
      <c r="B562" s="3"/>
      <c r="C562" s="3"/>
      <c r="D562" s="3"/>
      <c r="E562" s="3"/>
      <c r="F562" s="3"/>
      <c r="G562" s="3"/>
      <c r="H562" s="3"/>
      <c r="I562" s="3"/>
      <c r="J562" s="3"/>
      <c r="K562" s="3"/>
      <c r="L562" s="3"/>
      <c r="M562" s="7"/>
      <c r="N562" s="3"/>
      <c r="O562" s="7"/>
      <c r="P562" s="3"/>
      <c r="Q562" s="3"/>
      <c r="R562" s="7"/>
      <c r="S562" s="3"/>
      <c r="T562" s="3"/>
      <c r="U562" s="3"/>
      <c r="V562" s="7"/>
      <c r="W562" s="3"/>
      <c r="X562" s="3"/>
      <c r="Y562" s="7"/>
      <c r="Z562" s="3"/>
      <c r="AA562" s="3"/>
      <c r="AB562" s="3"/>
      <c r="AC562" s="3"/>
      <c r="AD562" s="3"/>
      <c r="AE562" s="3"/>
      <c r="AF562" s="3"/>
      <c r="AG562" s="3"/>
      <c r="AH562" s="3"/>
      <c r="AI562" s="3"/>
      <c r="AJ562" s="3"/>
      <c r="AK562" s="3"/>
      <c r="AL562" s="7"/>
      <c r="AM562" s="3"/>
      <c r="AN562" s="7"/>
      <c r="AO562" s="3"/>
      <c r="AP562" s="3"/>
      <c r="AQ562" s="7"/>
      <c r="AR562" s="3"/>
      <c r="AS562" s="3"/>
      <c r="AT562" s="3"/>
      <c r="AU562" s="7"/>
    </row>
    <row r="563" spans="1:47" x14ac:dyDescent="0.25">
      <c r="A563" s="23"/>
      <c r="B563" s="3"/>
      <c r="C563" s="3"/>
      <c r="D563" s="3"/>
      <c r="E563" s="3"/>
      <c r="F563" s="3"/>
      <c r="G563" s="3"/>
      <c r="H563" s="3"/>
      <c r="I563" s="3"/>
      <c r="J563" s="3"/>
      <c r="K563" s="3"/>
      <c r="L563" s="3"/>
      <c r="M563" s="7"/>
      <c r="N563" s="3"/>
      <c r="O563" s="7"/>
      <c r="P563" s="3"/>
      <c r="Q563" s="3"/>
      <c r="R563" s="7"/>
      <c r="S563" s="3"/>
      <c r="T563" s="3"/>
      <c r="U563" s="3"/>
      <c r="V563" s="7"/>
      <c r="W563" s="3"/>
      <c r="X563" s="3"/>
      <c r="Y563" s="7"/>
      <c r="Z563" s="3"/>
      <c r="AA563" s="3"/>
      <c r="AB563" s="3"/>
      <c r="AC563" s="3"/>
      <c r="AD563" s="3"/>
      <c r="AE563" s="3"/>
      <c r="AF563" s="3"/>
      <c r="AG563" s="3"/>
      <c r="AH563" s="3"/>
      <c r="AI563" s="3"/>
      <c r="AJ563" s="3"/>
      <c r="AK563" s="3"/>
      <c r="AL563" s="7"/>
      <c r="AM563" s="3"/>
      <c r="AN563" s="7"/>
      <c r="AO563" s="3"/>
      <c r="AP563" s="3"/>
      <c r="AQ563" s="7"/>
      <c r="AR563" s="3"/>
      <c r="AS563" s="3"/>
      <c r="AT563" s="3"/>
      <c r="AU563" s="7"/>
    </row>
    <row r="564" spans="1:47" x14ac:dyDescent="0.25">
      <c r="A564" s="23"/>
      <c r="B564" s="3"/>
      <c r="C564" s="3"/>
      <c r="D564" s="3"/>
      <c r="E564" s="3"/>
      <c r="F564" s="3"/>
      <c r="G564" s="3"/>
      <c r="H564" s="3"/>
      <c r="I564" s="3"/>
      <c r="J564" s="3"/>
      <c r="K564" s="3"/>
      <c r="L564" s="3"/>
      <c r="M564" s="7"/>
      <c r="N564" s="3"/>
      <c r="O564" s="7"/>
      <c r="P564" s="3"/>
      <c r="Q564" s="3"/>
      <c r="R564" s="7"/>
      <c r="S564" s="3"/>
      <c r="T564" s="3"/>
      <c r="U564" s="3"/>
      <c r="V564" s="7"/>
      <c r="W564" s="3"/>
      <c r="X564" s="3"/>
      <c r="Y564" s="7"/>
      <c r="Z564" s="3"/>
      <c r="AA564" s="3"/>
      <c r="AB564" s="3"/>
      <c r="AC564" s="3"/>
      <c r="AD564" s="3"/>
      <c r="AE564" s="3"/>
      <c r="AF564" s="3"/>
      <c r="AG564" s="3"/>
      <c r="AH564" s="3"/>
      <c r="AI564" s="3"/>
      <c r="AJ564" s="3"/>
      <c r="AK564" s="3"/>
      <c r="AL564" s="7"/>
      <c r="AM564" s="3"/>
      <c r="AN564" s="7"/>
      <c r="AO564" s="3"/>
      <c r="AP564" s="3"/>
      <c r="AQ564" s="7"/>
      <c r="AR564" s="3"/>
      <c r="AS564" s="3"/>
      <c r="AT564" s="3"/>
      <c r="AU564" s="7"/>
    </row>
    <row r="565" spans="1:47" x14ac:dyDescent="0.25">
      <c r="A565" s="23"/>
      <c r="B565" s="3"/>
      <c r="C565" s="3"/>
      <c r="D565" s="3"/>
      <c r="E565" s="3"/>
      <c r="F565" s="3"/>
      <c r="G565" s="3"/>
      <c r="H565" s="3"/>
      <c r="I565" s="3"/>
      <c r="J565" s="3"/>
      <c r="K565" s="3"/>
      <c r="L565" s="3"/>
      <c r="M565" s="7"/>
      <c r="N565" s="3"/>
      <c r="O565" s="7"/>
      <c r="P565" s="3"/>
      <c r="Q565" s="3"/>
      <c r="R565" s="7"/>
      <c r="S565" s="3"/>
      <c r="T565" s="3"/>
      <c r="U565" s="3"/>
      <c r="V565" s="7"/>
      <c r="W565" s="3"/>
      <c r="X565" s="3"/>
      <c r="Y565" s="7"/>
      <c r="Z565" s="3"/>
      <c r="AA565" s="3"/>
      <c r="AB565" s="3"/>
      <c r="AC565" s="3"/>
      <c r="AD565" s="3"/>
      <c r="AE565" s="3"/>
      <c r="AF565" s="3"/>
      <c r="AG565" s="3"/>
      <c r="AH565" s="3"/>
      <c r="AI565" s="3"/>
      <c r="AJ565" s="3"/>
      <c r="AK565" s="3"/>
      <c r="AL565" s="7"/>
      <c r="AM565" s="3"/>
      <c r="AN565" s="7"/>
      <c r="AO565" s="3"/>
      <c r="AP565" s="3"/>
      <c r="AQ565" s="7"/>
      <c r="AR565" s="3"/>
      <c r="AS565" s="3"/>
      <c r="AT565" s="3"/>
      <c r="AU565" s="7"/>
    </row>
    <row r="566" spans="1:47" x14ac:dyDescent="0.25">
      <c r="A566" s="23"/>
      <c r="B566" s="3"/>
      <c r="C566" s="3"/>
      <c r="D566" s="3"/>
      <c r="E566" s="3"/>
      <c r="F566" s="3"/>
      <c r="G566" s="3"/>
      <c r="H566" s="3"/>
      <c r="I566" s="3"/>
      <c r="J566" s="3"/>
      <c r="K566" s="3"/>
      <c r="L566" s="3"/>
      <c r="M566" s="7"/>
      <c r="N566" s="3"/>
      <c r="O566" s="7"/>
      <c r="P566" s="3"/>
      <c r="Q566" s="3"/>
      <c r="R566" s="7"/>
      <c r="S566" s="3"/>
      <c r="T566" s="3"/>
      <c r="U566" s="3"/>
      <c r="V566" s="7"/>
      <c r="W566" s="3"/>
      <c r="X566" s="3"/>
      <c r="Y566" s="7"/>
      <c r="Z566" s="3"/>
      <c r="AA566" s="3"/>
      <c r="AB566" s="3"/>
      <c r="AC566" s="3"/>
      <c r="AD566" s="3"/>
      <c r="AE566" s="3"/>
      <c r="AF566" s="3"/>
      <c r="AG566" s="3"/>
      <c r="AH566" s="3"/>
      <c r="AI566" s="3"/>
      <c r="AJ566" s="3"/>
      <c r="AK566" s="3"/>
      <c r="AL566" s="7"/>
      <c r="AM566" s="3"/>
      <c r="AN566" s="7"/>
      <c r="AO566" s="3"/>
      <c r="AP566" s="3"/>
      <c r="AQ566" s="7"/>
      <c r="AR566" s="3"/>
      <c r="AS566" s="3"/>
      <c r="AT566" s="3"/>
      <c r="AU566" s="7"/>
    </row>
    <row r="567" spans="1:47" x14ac:dyDescent="0.25">
      <c r="A567" s="23"/>
      <c r="B567" s="3"/>
      <c r="C567" s="3"/>
      <c r="D567" s="3"/>
      <c r="E567" s="3"/>
      <c r="F567" s="3"/>
      <c r="G567" s="3"/>
      <c r="H567" s="3"/>
      <c r="I567" s="3"/>
      <c r="J567" s="3"/>
      <c r="K567" s="3"/>
      <c r="L567" s="3"/>
      <c r="M567" s="7"/>
      <c r="N567" s="3"/>
      <c r="O567" s="7"/>
      <c r="P567" s="3"/>
      <c r="Q567" s="3"/>
      <c r="R567" s="7"/>
      <c r="S567" s="3"/>
      <c r="T567" s="3"/>
      <c r="U567" s="3"/>
      <c r="V567" s="7"/>
      <c r="W567" s="3"/>
      <c r="X567" s="3"/>
      <c r="Y567" s="7"/>
      <c r="Z567" s="3"/>
      <c r="AA567" s="3"/>
      <c r="AB567" s="3"/>
      <c r="AC567" s="3"/>
      <c r="AD567" s="3"/>
      <c r="AE567" s="3"/>
      <c r="AF567" s="3"/>
      <c r="AG567" s="3"/>
      <c r="AH567" s="3"/>
      <c r="AI567" s="3"/>
      <c r="AJ567" s="3"/>
      <c r="AK567" s="3"/>
      <c r="AL567" s="7"/>
      <c r="AM567" s="3"/>
      <c r="AN567" s="7"/>
      <c r="AO567" s="3"/>
      <c r="AP567" s="3"/>
      <c r="AQ567" s="7"/>
      <c r="AR567" s="3"/>
      <c r="AS567" s="3"/>
      <c r="AT567" s="3"/>
      <c r="AU567" s="7"/>
    </row>
    <row r="568" spans="1:47" x14ac:dyDescent="0.25">
      <c r="A568" s="23"/>
      <c r="B568" s="3"/>
      <c r="C568" s="3"/>
      <c r="D568" s="3"/>
      <c r="E568" s="3"/>
      <c r="F568" s="3"/>
      <c r="G568" s="3"/>
      <c r="H568" s="3"/>
      <c r="I568" s="3"/>
      <c r="J568" s="3"/>
      <c r="K568" s="3"/>
      <c r="L568" s="3"/>
      <c r="M568" s="7"/>
      <c r="N568" s="3"/>
      <c r="O568" s="7"/>
      <c r="P568" s="3"/>
      <c r="Q568" s="3"/>
      <c r="R568" s="7"/>
      <c r="S568" s="3"/>
      <c r="T568" s="3"/>
      <c r="U568" s="3"/>
      <c r="V568" s="7"/>
      <c r="W568" s="3"/>
      <c r="X568" s="3"/>
      <c r="Y568" s="7"/>
      <c r="Z568" s="3"/>
      <c r="AA568" s="3"/>
      <c r="AB568" s="3"/>
      <c r="AC568" s="3"/>
      <c r="AD568" s="3"/>
      <c r="AE568" s="3"/>
      <c r="AF568" s="3"/>
      <c r="AG568" s="3"/>
      <c r="AH568" s="3"/>
      <c r="AI568" s="3"/>
      <c r="AJ568" s="3"/>
      <c r="AK568" s="3"/>
      <c r="AL568" s="7"/>
      <c r="AM568" s="3"/>
      <c r="AN568" s="7"/>
      <c r="AO568" s="3"/>
      <c r="AP568" s="3"/>
      <c r="AQ568" s="7"/>
      <c r="AR568" s="3"/>
      <c r="AS568" s="3"/>
      <c r="AT568" s="3"/>
      <c r="AU568" s="7"/>
    </row>
    <row r="569" spans="1:47" x14ac:dyDescent="0.25">
      <c r="A569" s="23"/>
      <c r="B569" s="3"/>
      <c r="C569" s="3"/>
      <c r="D569" s="3"/>
      <c r="E569" s="3"/>
      <c r="F569" s="3"/>
      <c r="G569" s="3"/>
      <c r="H569" s="3"/>
      <c r="I569" s="3"/>
      <c r="J569" s="3"/>
      <c r="K569" s="3"/>
      <c r="L569" s="3"/>
      <c r="M569" s="7"/>
      <c r="N569" s="3"/>
      <c r="O569" s="7"/>
      <c r="P569" s="3"/>
      <c r="Q569" s="3"/>
      <c r="R569" s="7"/>
      <c r="S569" s="3"/>
      <c r="T569" s="3"/>
      <c r="U569" s="3"/>
      <c r="V569" s="7"/>
      <c r="W569" s="3"/>
      <c r="X569" s="3"/>
      <c r="Y569" s="7"/>
      <c r="Z569" s="3"/>
      <c r="AA569" s="3"/>
      <c r="AB569" s="3"/>
      <c r="AC569" s="3"/>
      <c r="AD569" s="3"/>
      <c r="AE569" s="3"/>
      <c r="AF569" s="3"/>
      <c r="AG569" s="3"/>
      <c r="AH569" s="3"/>
      <c r="AI569" s="3"/>
      <c r="AJ569" s="3"/>
      <c r="AK569" s="3"/>
      <c r="AL569" s="7"/>
      <c r="AM569" s="3"/>
      <c r="AN569" s="7"/>
      <c r="AO569" s="3"/>
      <c r="AP569" s="3"/>
      <c r="AQ569" s="7"/>
      <c r="AR569" s="3"/>
      <c r="AS569" s="3"/>
      <c r="AT569" s="3"/>
      <c r="AU569" s="7"/>
    </row>
    <row r="570" spans="1:47" x14ac:dyDescent="0.25">
      <c r="A570" s="23"/>
      <c r="B570" s="3"/>
      <c r="C570" s="3"/>
      <c r="D570" s="3"/>
      <c r="E570" s="3"/>
      <c r="F570" s="3"/>
      <c r="G570" s="3"/>
      <c r="H570" s="3"/>
      <c r="I570" s="3"/>
      <c r="J570" s="3"/>
      <c r="K570" s="3"/>
      <c r="L570" s="3"/>
      <c r="M570" s="7"/>
      <c r="N570" s="3"/>
      <c r="O570" s="7"/>
      <c r="P570" s="3"/>
      <c r="Q570" s="3"/>
      <c r="R570" s="7"/>
      <c r="S570" s="3"/>
      <c r="T570" s="3"/>
      <c r="U570" s="3"/>
      <c r="V570" s="7"/>
      <c r="W570" s="3"/>
      <c r="X570" s="3"/>
      <c r="Y570" s="7"/>
      <c r="Z570" s="3"/>
      <c r="AA570" s="3"/>
      <c r="AB570" s="3"/>
      <c r="AC570" s="3"/>
      <c r="AD570" s="3"/>
      <c r="AE570" s="3"/>
      <c r="AF570" s="3"/>
      <c r="AG570" s="3"/>
      <c r="AH570" s="3"/>
      <c r="AI570" s="3"/>
      <c r="AJ570" s="3"/>
      <c r="AK570" s="3"/>
      <c r="AL570" s="7"/>
      <c r="AM570" s="3"/>
      <c r="AN570" s="7"/>
      <c r="AO570" s="3"/>
      <c r="AP570" s="3"/>
      <c r="AQ570" s="7"/>
      <c r="AR570" s="3"/>
      <c r="AS570" s="3"/>
      <c r="AT570" s="3"/>
      <c r="AU570" s="7"/>
    </row>
    <row r="571" spans="1:47" x14ac:dyDescent="0.25">
      <c r="A571" s="23"/>
      <c r="B571" s="3"/>
      <c r="C571" s="3"/>
      <c r="D571" s="3"/>
      <c r="E571" s="3"/>
      <c r="F571" s="3"/>
      <c r="G571" s="3"/>
      <c r="H571" s="3"/>
      <c r="I571" s="3"/>
      <c r="J571" s="3"/>
      <c r="K571" s="3"/>
      <c r="L571" s="3"/>
      <c r="M571" s="7"/>
      <c r="N571" s="3"/>
      <c r="O571" s="7"/>
      <c r="P571" s="3"/>
      <c r="Q571" s="3"/>
      <c r="R571" s="7"/>
      <c r="S571" s="3"/>
      <c r="T571" s="3"/>
      <c r="U571" s="3"/>
      <c r="V571" s="7"/>
      <c r="W571" s="3"/>
      <c r="X571" s="3"/>
      <c r="Y571" s="7"/>
      <c r="Z571" s="3"/>
      <c r="AA571" s="3"/>
      <c r="AB571" s="3"/>
      <c r="AC571" s="3"/>
      <c r="AD571" s="3"/>
      <c r="AE571" s="3"/>
      <c r="AF571" s="3"/>
      <c r="AG571" s="3"/>
      <c r="AH571" s="3"/>
      <c r="AI571" s="3"/>
      <c r="AJ571" s="3"/>
      <c r="AK571" s="3"/>
      <c r="AL571" s="7"/>
      <c r="AM571" s="3"/>
      <c r="AN571" s="7"/>
      <c r="AO571" s="3"/>
      <c r="AP571" s="3"/>
      <c r="AQ571" s="7"/>
      <c r="AR571" s="3"/>
      <c r="AS571" s="3"/>
      <c r="AT571" s="3"/>
      <c r="AU571" s="7"/>
    </row>
    <row r="572" spans="1:47" x14ac:dyDescent="0.25">
      <c r="A572" s="23"/>
      <c r="B572" s="3"/>
      <c r="C572" s="3"/>
      <c r="D572" s="3"/>
      <c r="E572" s="3"/>
      <c r="F572" s="3"/>
      <c r="G572" s="3"/>
      <c r="H572" s="3"/>
      <c r="I572" s="3"/>
      <c r="J572" s="3"/>
      <c r="K572" s="3"/>
      <c r="L572" s="3"/>
      <c r="M572" s="7"/>
      <c r="N572" s="3"/>
      <c r="O572" s="7"/>
      <c r="P572" s="3"/>
      <c r="Q572" s="3"/>
      <c r="R572" s="7"/>
      <c r="S572" s="3"/>
      <c r="T572" s="3"/>
      <c r="U572" s="3"/>
      <c r="V572" s="7"/>
      <c r="W572" s="3"/>
      <c r="X572" s="3"/>
      <c r="Y572" s="7"/>
      <c r="Z572" s="3"/>
      <c r="AA572" s="3"/>
      <c r="AB572" s="3"/>
      <c r="AC572" s="3"/>
      <c r="AD572" s="3"/>
      <c r="AE572" s="3"/>
      <c r="AF572" s="3"/>
      <c r="AG572" s="3"/>
      <c r="AH572" s="3"/>
      <c r="AI572" s="3"/>
      <c r="AJ572" s="3"/>
      <c r="AK572" s="3"/>
      <c r="AL572" s="7"/>
      <c r="AM572" s="3"/>
      <c r="AN572" s="7"/>
      <c r="AO572" s="3"/>
      <c r="AP572" s="3"/>
      <c r="AQ572" s="7"/>
      <c r="AR572" s="3"/>
      <c r="AS572" s="3"/>
      <c r="AT572" s="3"/>
      <c r="AU572" s="7"/>
    </row>
    <row r="573" spans="1:47" x14ac:dyDescent="0.25">
      <c r="A573" s="23"/>
      <c r="B573" s="3"/>
      <c r="C573" s="3"/>
      <c r="D573" s="3"/>
      <c r="E573" s="3"/>
      <c r="F573" s="3"/>
      <c r="G573" s="3"/>
      <c r="H573" s="3"/>
      <c r="I573" s="3"/>
      <c r="J573" s="3"/>
      <c r="K573" s="3"/>
      <c r="L573" s="3"/>
      <c r="M573" s="7"/>
      <c r="N573" s="3"/>
      <c r="O573" s="7"/>
      <c r="P573" s="3"/>
      <c r="Q573" s="3"/>
      <c r="R573" s="7"/>
      <c r="S573" s="3"/>
      <c r="T573" s="3"/>
      <c r="U573" s="3"/>
      <c r="V573" s="7"/>
      <c r="W573" s="3"/>
      <c r="X573" s="3"/>
      <c r="Y573" s="7"/>
      <c r="Z573" s="3"/>
      <c r="AA573" s="3"/>
      <c r="AB573" s="3"/>
      <c r="AC573" s="3"/>
      <c r="AD573" s="3"/>
      <c r="AE573" s="3"/>
      <c r="AF573" s="3"/>
      <c r="AG573" s="3"/>
      <c r="AH573" s="3"/>
      <c r="AI573" s="3"/>
      <c r="AJ573" s="3"/>
      <c r="AK573" s="3"/>
      <c r="AL573" s="7"/>
      <c r="AM573" s="3"/>
      <c r="AN573" s="7"/>
      <c r="AO573" s="3"/>
      <c r="AP573" s="3"/>
      <c r="AQ573" s="7"/>
      <c r="AR573" s="3"/>
      <c r="AS573" s="3"/>
      <c r="AT573" s="3"/>
      <c r="AU573" s="7"/>
    </row>
    <row r="574" spans="1:47" x14ac:dyDescent="0.25">
      <c r="A574" s="23"/>
      <c r="B574" s="3"/>
      <c r="C574" s="3"/>
      <c r="D574" s="3"/>
      <c r="E574" s="3"/>
      <c r="F574" s="3"/>
      <c r="G574" s="3"/>
      <c r="H574" s="3"/>
      <c r="I574" s="3"/>
      <c r="J574" s="3"/>
      <c r="K574" s="3"/>
      <c r="L574" s="3"/>
      <c r="M574" s="7"/>
      <c r="N574" s="3"/>
      <c r="O574" s="7"/>
      <c r="P574" s="3"/>
      <c r="Q574" s="3"/>
      <c r="R574" s="7"/>
      <c r="S574" s="3"/>
      <c r="T574" s="3"/>
      <c r="U574" s="3"/>
      <c r="V574" s="7"/>
      <c r="W574" s="3"/>
      <c r="X574" s="3"/>
      <c r="Y574" s="7"/>
      <c r="Z574" s="3"/>
      <c r="AA574" s="3"/>
      <c r="AB574" s="3"/>
      <c r="AC574" s="3"/>
      <c r="AD574" s="3"/>
      <c r="AE574" s="3"/>
      <c r="AF574" s="3"/>
      <c r="AG574" s="3"/>
      <c r="AH574" s="3"/>
      <c r="AI574" s="3"/>
      <c r="AJ574" s="3"/>
      <c r="AK574" s="3"/>
      <c r="AL574" s="7"/>
      <c r="AM574" s="3"/>
      <c r="AN574" s="7"/>
      <c r="AO574" s="3"/>
      <c r="AP574" s="3"/>
      <c r="AQ574" s="7"/>
      <c r="AR574" s="3"/>
      <c r="AS574" s="3"/>
      <c r="AT574" s="3"/>
      <c r="AU574" s="7"/>
    </row>
    <row r="575" spans="1:47" x14ac:dyDescent="0.25">
      <c r="A575" s="23"/>
      <c r="B575" s="3"/>
      <c r="C575" s="3"/>
      <c r="D575" s="3"/>
      <c r="E575" s="3"/>
      <c r="F575" s="3"/>
      <c r="G575" s="3"/>
      <c r="H575" s="3"/>
      <c r="I575" s="3"/>
      <c r="J575" s="3"/>
      <c r="K575" s="3"/>
      <c r="L575" s="3"/>
      <c r="M575" s="7"/>
      <c r="N575" s="3"/>
      <c r="O575" s="7"/>
      <c r="P575" s="3"/>
      <c r="Q575" s="3"/>
      <c r="R575" s="7"/>
      <c r="S575" s="3"/>
      <c r="T575" s="3"/>
      <c r="U575" s="3"/>
      <c r="V575" s="7"/>
      <c r="W575" s="3"/>
      <c r="X575" s="3"/>
      <c r="Y575" s="7"/>
      <c r="Z575" s="3"/>
      <c r="AA575" s="3"/>
      <c r="AB575" s="3"/>
      <c r="AC575" s="3"/>
      <c r="AD575" s="3"/>
      <c r="AE575" s="3"/>
      <c r="AF575" s="3"/>
      <c r="AG575" s="3"/>
      <c r="AH575" s="3"/>
      <c r="AI575" s="3"/>
      <c r="AJ575" s="3"/>
      <c r="AK575" s="3"/>
      <c r="AL575" s="7"/>
      <c r="AM575" s="3"/>
      <c r="AN575" s="7"/>
      <c r="AO575" s="3"/>
      <c r="AP575" s="3"/>
      <c r="AQ575" s="7"/>
      <c r="AR575" s="3"/>
      <c r="AS575" s="3"/>
      <c r="AT575" s="3"/>
      <c r="AU575" s="7"/>
    </row>
    <row r="576" spans="1:47" x14ac:dyDescent="0.25">
      <c r="A576" s="23"/>
      <c r="B576" s="3"/>
      <c r="C576" s="3"/>
      <c r="D576" s="3"/>
      <c r="E576" s="3"/>
      <c r="F576" s="3"/>
      <c r="G576" s="3"/>
      <c r="H576" s="3"/>
      <c r="I576" s="3"/>
      <c r="J576" s="3"/>
      <c r="K576" s="3"/>
      <c r="L576" s="3"/>
      <c r="M576" s="7"/>
      <c r="N576" s="3"/>
      <c r="O576" s="7"/>
      <c r="P576" s="3"/>
      <c r="Q576" s="3"/>
      <c r="R576" s="7"/>
      <c r="S576" s="3"/>
      <c r="T576" s="3"/>
      <c r="U576" s="3"/>
      <c r="V576" s="7"/>
      <c r="W576" s="3"/>
      <c r="X576" s="3"/>
      <c r="Y576" s="7"/>
      <c r="Z576" s="3"/>
      <c r="AA576" s="3"/>
      <c r="AB576" s="3"/>
      <c r="AC576" s="3"/>
      <c r="AD576" s="3"/>
      <c r="AE576" s="3"/>
      <c r="AF576" s="3"/>
      <c r="AG576" s="3"/>
      <c r="AH576" s="3"/>
      <c r="AI576" s="3"/>
      <c r="AJ576" s="3"/>
      <c r="AK576" s="3"/>
      <c r="AL576" s="7"/>
      <c r="AM576" s="3"/>
      <c r="AN576" s="7"/>
      <c r="AO576" s="3"/>
      <c r="AP576" s="3"/>
      <c r="AQ576" s="7"/>
      <c r="AR576" s="3"/>
      <c r="AS576" s="3"/>
      <c r="AT576" s="3"/>
      <c r="AU576" s="7"/>
    </row>
    <row r="577" spans="1:47" x14ac:dyDescent="0.25">
      <c r="A577" s="23"/>
      <c r="B577" s="3"/>
      <c r="C577" s="3"/>
      <c r="D577" s="3"/>
      <c r="E577" s="3"/>
      <c r="F577" s="3"/>
      <c r="G577" s="3"/>
      <c r="H577" s="3"/>
      <c r="I577" s="3"/>
      <c r="J577" s="3"/>
      <c r="K577" s="3"/>
      <c r="L577" s="3"/>
      <c r="M577" s="7"/>
      <c r="N577" s="3"/>
      <c r="O577" s="7"/>
      <c r="P577" s="3"/>
      <c r="Q577" s="3"/>
      <c r="R577" s="7"/>
      <c r="S577" s="3"/>
      <c r="T577" s="3"/>
      <c r="U577" s="3"/>
      <c r="V577" s="7"/>
      <c r="W577" s="3"/>
      <c r="X577" s="3"/>
      <c r="Y577" s="7"/>
      <c r="Z577" s="3"/>
      <c r="AA577" s="3"/>
      <c r="AB577" s="3"/>
      <c r="AC577" s="3"/>
      <c r="AD577" s="3"/>
      <c r="AE577" s="3"/>
      <c r="AF577" s="3"/>
      <c r="AG577" s="3"/>
      <c r="AH577" s="3"/>
      <c r="AI577" s="3"/>
      <c r="AJ577" s="3"/>
      <c r="AK577" s="3"/>
      <c r="AL577" s="7"/>
      <c r="AM577" s="3"/>
      <c r="AN577" s="7"/>
      <c r="AO577" s="3"/>
      <c r="AP577" s="3"/>
      <c r="AQ577" s="7"/>
      <c r="AR577" s="3"/>
      <c r="AS577" s="3"/>
      <c r="AT577" s="3"/>
      <c r="AU577" s="7"/>
    </row>
    <row r="578" spans="1:47" x14ac:dyDescent="0.25">
      <c r="A578" s="23"/>
      <c r="B578" s="3"/>
      <c r="C578" s="3"/>
      <c r="D578" s="3"/>
      <c r="E578" s="3"/>
      <c r="F578" s="3"/>
      <c r="G578" s="3"/>
      <c r="H578" s="3"/>
      <c r="I578" s="3"/>
      <c r="J578" s="3"/>
      <c r="K578" s="3"/>
      <c r="L578" s="3"/>
      <c r="M578" s="7"/>
      <c r="N578" s="3"/>
      <c r="O578" s="7"/>
      <c r="P578" s="3"/>
      <c r="Q578" s="3"/>
      <c r="R578" s="7"/>
      <c r="S578" s="3"/>
      <c r="T578" s="3"/>
      <c r="U578" s="3"/>
      <c r="V578" s="7"/>
      <c r="W578" s="3"/>
      <c r="X578" s="3"/>
      <c r="Y578" s="7"/>
      <c r="Z578" s="3"/>
      <c r="AA578" s="3"/>
      <c r="AB578" s="3"/>
      <c r="AC578" s="3"/>
      <c r="AD578" s="3"/>
      <c r="AE578" s="3"/>
      <c r="AF578" s="3"/>
      <c r="AG578" s="3"/>
      <c r="AH578" s="3"/>
      <c r="AI578" s="3"/>
      <c r="AJ578" s="3"/>
      <c r="AK578" s="3"/>
      <c r="AL578" s="7"/>
      <c r="AM578" s="3"/>
      <c r="AN578" s="7"/>
      <c r="AO578" s="3"/>
      <c r="AP578" s="3"/>
      <c r="AQ578" s="7"/>
      <c r="AR578" s="3"/>
      <c r="AS578" s="3"/>
      <c r="AT578" s="3"/>
      <c r="AU578" s="7"/>
    </row>
    <row r="579" spans="1:47" x14ac:dyDescent="0.25">
      <c r="A579" s="23"/>
      <c r="B579" s="3"/>
      <c r="C579" s="3"/>
      <c r="D579" s="3"/>
      <c r="E579" s="3"/>
      <c r="F579" s="3"/>
      <c r="G579" s="3"/>
      <c r="H579" s="3"/>
      <c r="I579" s="3"/>
      <c r="J579" s="3"/>
      <c r="K579" s="3"/>
      <c r="L579" s="3"/>
      <c r="M579" s="7"/>
      <c r="N579" s="3"/>
      <c r="O579" s="7"/>
      <c r="P579" s="3"/>
      <c r="Q579" s="3"/>
      <c r="R579" s="7"/>
      <c r="S579" s="3"/>
      <c r="T579" s="3"/>
      <c r="U579" s="3"/>
      <c r="V579" s="7"/>
      <c r="W579" s="3"/>
      <c r="X579" s="3"/>
      <c r="Y579" s="7"/>
      <c r="Z579" s="3"/>
      <c r="AA579" s="3"/>
      <c r="AB579" s="3"/>
      <c r="AC579" s="3"/>
      <c r="AD579" s="3"/>
      <c r="AE579" s="3"/>
      <c r="AF579" s="3"/>
      <c r="AG579" s="3"/>
      <c r="AH579" s="3"/>
      <c r="AI579" s="3"/>
      <c r="AJ579" s="3"/>
      <c r="AK579" s="3"/>
      <c r="AL579" s="7"/>
      <c r="AM579" s="3"/>
      <c r="AN579" s="7"/>
      <c r="AO579" s="3"/>
      <c r="AP579" s="3"/>
      <c r="AQ579" s="7"/>
      <c r="AR579" s="3"/>
      <c r="AS579" s="3"/>
      <c r="AT579" s="3"/>
      <c r="AU579" s="7"/>
    </row>
    <row r="580" spans="1:47" x14ac:dyDescent="0.25">
      <c r="A580" s="23"/>
      <c r="B580" s="3"/>
      <c r="C580" s="3"/>
      <c r="D580" s="3"/>
      <c r="E580" s="3"/>
      <c r="F580" s="3"/>
      <c r="G580" s="3"/>
      <c r="H580" s="3"/>
      <c r="I580" s="3"/>
      <c r="J580" s="3"/>
      <c r="K580" s="3"/>
      <c r="L580" s="3"/>
      <c r="M580" s="7"/>
      <c r="N580" s="3"/>
      <c r="O580" s="7"/>
      <c r="P580" s="3"/>
      <c r="Q580" s="3"/>
      <c r="R580" s="7"/>
      <c r="S580" s="3"/>
      <c r="T580" s="3"/>
      <c r="U580" s="3"/>
      <c r="V580" s="7"/>
      <c r="W580" s="3"/>
      <c r="X580" s="3"/>
      <c r="Y580" s="7"/>
      <c r="Z580" s="3"/>
      <c r="AA580" s="3"/>
      <c r="AB580" s="3"/>
      <c r="AC580" s="3"/>
      <c r="AD580" s="3"/>
      <c r="AE580" s="3"/>
      <c r="AF580" s="3"/>
      <c r="AG580" s="3"/>
      <c r="AH580" s="3"/>
      <c r="AI580" s="3"/>
      <c r="AJ580" s="3"/>
      <c r="AK580" s="3"/>
      <c r="AL580" s="7"/>
      <c r="AM580" s="3"/>
      <c r="AN580" s="7"/>
      <c r="AO580" s="3"/>
      <c r="AP580" s="3"/>
      <c r="AQ580" s="7"/>
      <c r="AR580" s="3"/>
      <c r="AS580" s="3"/>
      <c r="AT580" s="3"/>
      <c r="AU580" s="7"/>
    </row>
    <row r="581" spans="1:47" x14ac:dyDescent="0.25">
      <c r="A581" s="23"/>
      <c r="B581" s="3"/>
      <c r="C581" s="3"/>
      <c r="D581" s="3"/>
      <c r="E581" s="3"/>
      <c r="F581" s="3"/>
      <c r="G581" s="3"/>
      <c r="H581" s="3"/>
      <c r="I581" s="3"/>
      <c r="J581" s="3"/>
      <c r="K581" s="3"/>
      <c r="L581" s="3"/>
      <c r="M581" s="7"/>
      <c r="N581" s="3"/>
      <c r="O581" s="7"/>
      <c r="P581" s="3"/>
      <c r="Q581" s="3"/>
      <c r="R581" s="7"/>
      <c r="S581" s="3"/>
      <c r="T581" s="3"/>
      <c r="U581" s="3"/>
      <c r="V581" s="7"/>
      <c r="W581" s="3"/>
      <c r="X581" s="3"/>
      <c r="Y581" s="7"/>
      <c r="Z581" s="3"/>
      <c r="AA581" s="3"/>
      <c r="AB581" s="3"/>
      <c r="AC581" s="3"/>
      <c r="AD581" s="3"/>
      <c r="AE581" s="3"/>
      <c r="AF581" s="3"/>
      <c r="AG581" s="3"/>
      <c r="AH581" s="3"/>
      <c r="AI581" s="3"/>
      <c r="AJ581" s="3"/>
      <c r="AK581" s="3"/>
      <c r="AL581" s="7"/>
      <c r="AM581" s="3"/>
      <c r="AN581" s="7"/>
      <c r="AO581" s="3"/>
      <c r="AP581" s="3"/>
      <c r="AQ581" s="7"/>
      <c r="AR581" s="3"/>
      <c r="AS581" s="3"/>
      <c r="AT581" s="3"/>
      <c r="AU581" s="7"/>
    </row>
    <row r="582" spans="1:47" x14ac:dyDescent="0.25">
      <c r="A582" s="23"/>
      <c r="B582" s="3"/>
      <c r="C582" s="3"/>
      <c r="D582" s="3"/>
      <c r="E582" s="3"/>
      <c r="F582" s="3"/>
      <c r="G582" s="3"/>
      <c r="H582" s="3"/>
      <c r="I582" s="3"/>
      <c r="J582" s="3"/>
      <c r="K582" s="3"/>
      <c r="L582" s="3"/>
      <c r="M582" s="7"/>
      <c r="N582" s="3"/>
      <c r="O582" s="7"/>
      <c r="P582" s="3"/>
      <c r="Q582" s="3"/>
      <c r="R582" s="7"/>
      <c r="S582" s="3"/>
      <c r="T582" s="3"/>
      <c r="U582" s="3"/>
      <c r="V582" s="7"/>
      <c r="W582" s="3"/>
      <c r="X582" s="3"/>
      <c r="Y582" s="7"/>
      <c r="Z582" s="3"/>
      <c r="AA582" s="3"/>
      <c r="AB582" s="3"/>
      <c r="AC582" s="3"/>
      <c r="AD582" s="3"/>
      <c r="AE582" s="3"/>
      <c r="AF582" s="3"/>
      <c r="AG582" s="3"/>
      <c r="AH582" s="3"/>
      <c r="AI582" s="3"/>
      <c r="AJ582" s="3"/>
      <c r="AK582" s="3"/>
      <c r="AL582" s="7"/>
      <c r="AM582" s="3"/>
      <c r="AN582" s="7"/>
      <c r="AO582" s="3"/>
      <c r="AP582" s="3"/>
      <c r="AQ582" s="7"/>
      <c r="AR582" s="3"/>
      <c r="AS582" s="3"/>
      <c r="AT582" s="3"/>
      <c r="AU582" s="7"/>
    </row>
    <row r="583" spans="1:47" x14ac:dyDescent="0.25">
      <c r="A583" s="23"/>
      <c r="B583" s="3"/>
      <c r="C583" s="3"/>
      <c r="D583" s="3"/>
      <c r="E583" s="3"/>
      <c r="F583" s="3"/>
      <c r="G583" s="3"/>
      <c r="H583" s="3"/>
      <c r="I583" s="3"/>
      <c r="J583" s="3"/>
      <c r="K583" s="3"/>
      <c r="L583" s="3"/>
      <c r="M583" s="7"/>
      <c r="N583" s="3"/>
      <c r="O583" s="7"/>
      <c r="P583" s="3"/>
      <c r="Q583" s="3"/>
      <c r="R583" s="7"/>
      <c r="S583" s="3"/>
      <c r="T583" s="3"/>
      <c r="U583" s="3"/>
      <c r="V583" s="7"/>
      <c r="W583" s="3"/>
      <c r="X583" s="3"/>
      <c r="Y583" s="7"/>
      <c r="Z583" s="3"/>
      <c r="AA583" s="3"/>
      <c r="AB583" s="3"/>
      <c r="AC583" s="3"/>
      <c r="AD583" s="3"/>
      <c r="AE583" s="3"/>
      <c r="AF583" s="3"/>
      <c r="AG583" s="3"/>
      <c r="AH583" s="3"/>
      <c r="AI583" s="3"/>
      <c r="AJ583" s="3"/>
      <c r="AK583" s="3"/>
      <c r="AL583" s="7"/>
      <c r="AM583" s="3"/>
      <c r="AN583" s="7"/>
      <c r="AO583" s="3"/>
      <c r="AP583" s="3"/>
      <c r="AQ583" s="7"/>
      <c r="AR583" s="3"/>
      <c r="AS583" s="3"/>
      <c r="AT583" s="3"/>
      <c r="AU583" s="7"/>
    </row>
    <row r="584" spans="1:47" x14ac:dyDescent="0.25">
      <c r="A584" s="23"/>
      <c r="B584" s="3"/>
      <c r="C584" s="3"/>
      <c r="D584" s="3"/>
      <c r="E584" s="3"/>
      <c r="F584" s="3"/>
      <c r="G584" s="3"/>
      <c r="H584" s="3"/>
      <c r="I584" s="3"/>
      <c r="J584" s="3"/>
      <c r="K584" s="3"/>
      <c r="L584" s="3"/>
      <c r="M584" s="7"/>
      <c r="N584" s="3"/>
      <c r="O584" s="7"/>
      <c r="P584" s="3"/>
      <c r="Q584" s="3"/>
      <c r="R584" s="7"/>
      <c r="S584" s="3"/>
      <c r="T584" s="3"/>
      <c r="U584" s="3"/>
      <c r="V584" s="7"/>
      <c r="W584" s="3"/>
      <c r="X584" s="3"/>
      <c r="Y584" s="7"/>
      <c r="Z584" s="3"/>
      <c r="AA584" s="3"/>
      <c r="AB584" s="3"/>
      <c r="AC584" s="3"/>
      <c r="AD584" s="3"/>
      <c r="AE584" s="3"/>
      <c r="AF584" s="3"/>
      <c r="AG584" s="3"/>
      <c r="AH584" s="3"/>
      <c r="AI584" s="3"/>
      <c r="AJ584" s="3"/>
      <c r="AK584" s="3"/>
      <c r="AL584" s="7"/>
      <c r="AM584" s="3"/>
      <c r="AN584" s="7"/>
      <c r="AO584" s="3"/>
      <c r="AP584" s="3"/>
      <c r="AQ584" s="7"/>
      <c r="AR584" s="3"/>
      <c r="AS584" s="3"/>
      <c r="AT584" s="3"/>
      <c r="AU584" s="7"/>
    </row>
    <row r="585" spans="1:47" x14ac:dyDescent="0.25">
      <c r="A585" s="23"/>
      <c r="B585" s="3"/>
      <c r="C585" s="3"/>
      <c r="D585" s="3"/>
      <c r="E585" s="3"/>
      <c r="F585" s="3"/>
      <c r="G585" s="3"/>
      <c r="H585" s="3"/>
      <c r="I585" s="3"/>
      <c r="J585" s="3"/>
      <c r="K585" s="3"/>
      <c r="L585" s="3"/>
      <c r="M585" s="7"/>
      <c r="N585" s="3"/>
      <c r="O585" s="7"/>
      <c r="P585" s="3"/>
      <c r="Q585" s="3"/>
      <c r="R585" s="7"/>
      <c r="S585" s="3"/>
      <c r="T585" s="3"/>
      <c r="U585" s="3"/>
      <c r="V585" s="7"/>
      <c r="W585" s="3"/>
      <c r="X585" s="3"/>
      <c r="Y585" s="7"/>
      <c r="Z585" s="3"/>
      <c r="AA585" s="3"/>
      <c r="AB585" s="3"/>
      <c r="AC585" s="3"/>
      <c r="AD585" s="3"/>
      <c r="AE585" s="3"/>
      <c r="AF585" s="3"/>
      <c r="AG585" s="3"/>
      <c r="AH585" s="3"/>
      <c r="AI585" s="3"/>
      <c r="AJ585" s="3"/>
      <c r="AK585" s="3"/>
      <c r="AL585" s="7"/>
      <c r="AM585" s="3"/>
      <c r="AN585" s="7"/>
      <c r="AO585" s="3"/>
      <c r="AP585" s="3"/>
      <c r="AQ585" s="7"/>
      <c r="AR585" s="3"/>
      <c r="AS585" s="3"/>
      <c r="AT585" s="3"/>
      <c r="AU585" s="7"/>
    </row>
    <row r="586" spans="1:47" x14ac:dyDescent="0.25">
      <c r="A586" s="23"/>
      <c r="B586" s="3"/>
      <c r="C586" s="3"/>
      <c r="D586" s="3"/>
      <c r="E586" s="3"/>
      <c r="F586" s="3"/>
      <c r="G586" s="3"/>
      <c r="H586" s="3"/>
      <c r="I586" s="3"/>
      <c r="J586" s="3"/>
      <c r="K586" s="3"/>
      <c r="L586" s="3"/>
      <c r="M586" s="7"/>
      <c r="N586" s="3"/>
      <c r="O586" s="7"/>
      <c r="P586" s="3"/>
      <c r="Q586" s="3"/>
      <c r="R586" s="7"/>
      <c r="S586" s="3"/>
      <c r="T586" s="3"/>
      <c r="U586" s="3"/>
      <c r="V586" s="7"/>
      <c r="W586" s="3"/>
      <c r="X586" s="3"/>
      <c r="Y586" s="7"/>
      <c r="Z586" s="3"/>
      <c r="AA586" s="3"/>
      <c r="AB586" s="3"/>
      <c r="AC586" s="3"/>
      <c r="AD586" s="3"/>
      <c r="AE586" s="3"/>
      <c r="AF586" s="3"/>
      <c r="AG586" s="3"/>
      <c r="AH586" s="3"/>
      <c r="AI586" s="3"/>
      <c r="AJ586" s="3"/>
      <c r="AK586" s="3"/>
      <c r="AL586" s="7"/>
      <c r="AM586" s="3"/>
      <c r="AN586" s="7"/>
      <c r="AO586" s="3"/>
      <c r="AP586" s="3"/>
      <c r="AQ586" s="7"/>
      <c r="AR586" s="3"/>
      <c r="AS586" s="3"/>
      <c r="AT586" s="3"/>
      <c r="AU586" s="7"/>
    </row>
    <row r="587" spans="1:47" x14ac:dyDescent="0.25">
      <c r="A587" s="23"/>
      <c r="B587" s="3"/>
      <c r="C587" s="3"/>
      <c r="D587" s="3"/>
      <c r="E587" s="3"/>
      <c r="F587" s="3"/>
      <c r="G587" s="3"/>
      <c r="H587" s="3"/>
      <c r="I587" s="3"/>
      <c r="J587" s="3"/>
      <c r="K587" s="3"/>
      <c r="L587" s="3"/>
      <c r="M587" s="7"/>
      <c r="N587" s="3"/>
      <c r="O587" s="7"/>
      <c r="P587" s="3"/>
      <c r="Q587" s="3"/>
      <c r="R587" s="7"/>
      <c r="S587" s="3"/>
      <c r="T587" s="3"/>
      <c r="U587" s="3"/>
      <c r="V587" s="7"/>
      <c r="W587" s="3"/>
      <c r="X587" s="3"/>
      <c r="Y587" s="7"/>
      <c r="Z587" s="3"/>
      <c r="AA587" s="3"/>
      <c r="AB587" s="3"/>
      <c r="AC587" s="3"/>
      <c r="AD587" s="3"/>
      <c r="AE587" s="3"/>
      <c r="AF587" s="3"/>
      <c r="AG587" s="3"/>
      <c r="AH587" s="3"/>
      <c r="AI587" s="3"/>
      <c r="AJ587" s="3"/>
      <c r="AK587" s="3"/>
      <c r="AL587" s="7"/>
      <c r="AM587" s="3"/>
      <c r="AN587" s="7"/>
      <c r="AO587" s="3"/>
      <c r="AP587" s="3"/>
      <c r="AQ587" s="7"/>
      <c r="AR587" s="3"/>
      <c r="AS587" s="3"/>
      <c r="AT587" s="3"/>
      <c r="AU587" s="7"/>
    </row>
    <row r="588" spans="1:47" x14ac:dyDescent="0.25">
      <c r="A588" s="23"/>
      <c r="B588" s="3"/>
      <c r="C588" s="3"/>
      <c r="D588" s="3"/>
      <c r="E588" s="3"/>
      <c r="F588" s="3"/>
      <c r="G588" s="3"/>
      <c r="H588" s="3"/>
      <c r="I588" s="3"/>
      <c r="J588" s="3"/>
      <c r="K588" s="3"/>
      <c r="L588" s="3"/>
      <c r="M588" s="7"/>
      <c r="N588" s="3"/>
      <c r="O588" s="7"/>
      <c r="P588" s="3"/>
      <c r="Q588" s="3"/>
      <c r="R588" s="7"/>
      <c r="S588" s="3"/>
      <c r="T588" s="3"/>
      <c r="U588" s="3"/>
      <c r="V588" s="7"/>
      <c r="W588" s="3"/>
      <c r="X588" s="3"/>
      <c r="Y588" s="7"/>
      <c r="Z588" s="3"/>
      <c r="AA588" s="3"/>
      <c r="AB588" s="3"/>
      <c r="AC588" s="3"/>
      <c r="AD588" s="3"/>
      <c r="AE588" s="3"/>
      <c r="AF588" s="3"/>
      <c r="AG588" s="3"/>
      <c r="AH588" s="3"/>
      <c r="AI588" s="3"/>
      <c r="AJ588" s="3"/>
      <c r="AK588" s="3"/>
      <c r="AL588" s="7"/>
      <c r="AM588" s="3"/>
      <c r="AN588" s="7"/>
      <c r="AO588" s="3"/>
      <c r="AP588" s="3"/>
      <c r="AQ588" s="7"/>
      <c r="AR588" s="3"/>
      <c r="AS588" s="3"/>
      <c r="AT588" s="3"/>
      <c r="AU588" s="7"/>
    </row>
    <row r="589" spans="1:47" x14ac:dyDescent="0.25">
      <c r="A589" s="23"/>
      <c r="B589" s="3"/>
      <c r="C589" s="3"/>
      <c r="D589" s="3"/>
      <c r="E589" s="3"/>
      <c r="F589" s="3"/>
      <c r="G589" s="3"/>
      <c r="H589" s="3"/>
      <c r="I589" s="3"/>
      <c r="J589" s="3"/>
      <c r="K589" s="3"/>
      <c r="L589" s="3"/>
      <c r="M589" s="7"/>
      <c r="N589" s="3"/>
      <c r="O589" s="7"/>
      <c r="P589" s="3"/>
      <c r="Q589" s="3"/>
      <c r="R589" s="7"/>
      <c r="S589" s="3"/>
      <c r="T589" s="3"/>
      <c r="U589" s="3"/>
      <c r="V589" s="7"/>
      <c r="W589" s="3"/>
      <c r="X589" s="3"/>
      <c r="Y589" s="7"/>
      <c r="Z589" s="3"/>
      <c r="AA589" s="3"/>
      <c r="AB589" s="3"/>
      <c r="AC589" s="3"/>
      <c r="AD589" s="3"/>
      <c r="AE589" s="3"/>
      <c r="AF589" s="3"/>
      <c r="AG589" s="3"/>
      <c r="AH589" s="3"/>
      <c r="AI589" s="3"/>
      <c r="AJ589" s="3"/>
      <c r="AK589" s="3"/>
      <c r="AL589" s="7"/>
      <c r="AM589" s="3"/>
      <c r="AN589" s="7"/>
      <c r="AO589" s="3"/>
      <c r="AP589" s="3"/>
      <c r="AQ589" s="7"/>
      <c r="AR589" s="3"/>
      <c r="AS589" s="3"/>
      <c r="AT589" s="3"/>
      <c r="AU589" s="7"/>
    </row>
    <row r="590" spans="1:47" x14ac:dyDescent="0.25">
      <c r="A590" s="23"/>
      <c r="B590" s="3"/>
      <c r="C590" s="3"/>
      <c r="D590" s="3"/>
      <c r="E590" s="3"/>
      <c r="F590" s="3"/>
      <c r="G590" s="3"/>
      <c r="H590" s="3"/>
      <c r="I590" s="3"/>
      <c r="J590" s="3"/>
      <c r="K590" s="3"/>
      <c r="L590" s="3"/>
      <c r="M590" s="7"/>
      <c r="N590" s="3"/>
      <c r="O590" s="7"/>
      <c r="P590" s="3"/>
      <c r="Q590" s="3"/>
      <c r="R590" s="7"/>
      <c r="S590" s="3"/>
      <c r="T590" s="3"/>
      <c r="U590" s="3"/>
      <c r="V590" s="7"/>
      <c r="W590" s="3"/>
      <c r="X590" s="3"/>
      <c r="Y590" s="7"/>
      <c r="Z590" s="3"/>
      <c r="AA590" s="3"/>
      <c r="AB590" s="3"/>
      <c r="AC590" s="3"/>
      <c r="AD590" s="3"/>
      <c r="AE590" s="3"/>
      <c r="AF590" s="3"/>
      <c r="AG590" s="3"/>
      <c r="AH590" s="3"/>
      <c r="AI590" s="3"/>
      <c r="AJ590" s="3"/>
      <c r="AK590" s="3"/>
      <c r="AL590" s="7"/>
      <c r="AM590" s="3"/>
      <c r="AN590" s="7"/>
      <c r="AO590" s="3"/>
      <c r="AP590" s="3"/>
      <c r="AQ590" s="7"/>
      <c r="AR590" s="3"/>
      <c r="AS590" s="3"/>
      <c r="AT590" s="3"/>
      <c r="AU590" s="7"/>
    </row>
    <row r="591" spans="1:47" x14ac:dyDescent="0.25">
      <c r="A591" s="23"/>
      <c r="B591" s="3"/>
      <c r="C591" s="3"/>
      <c r="D591" s="3"/>
      <c r="E591" s="3"/>
      <c r="F591" s="3"/>
      <c r="G591" s="3"/>
      <c r="H591" s="3"/>
      <c r="I591" s="3"/>
      <c r="J591" s="3"/>
      <c r="K591" s="3"/>
      <c r="L591" s="3"/>
      <c r="M591" s="7"/>
      <c r="N591" s="3"/>
      <c r="O591" s="7"/>
      <c r="P591" s="3"/>
      <c r="Q591" s="3"/>
      <c r="R591" s="7"/>
      <c r="S591" s="3"/>
      <c r="T591" s="3"/>
      <c r="U591" s="3"/>
      <c r="V591" s="7"/>
      <c r="W591" s="3"/>
      <c r="X591" s="3"/>
      <c r="Y591" s="7"/>
      <c r="Z591" s="3"/>
      <c r="AA591" s="3"/>
      <c r="AB591" s="3"/>
      <c r="AC591" s="3"/>
      <c r="AD591" s="3"/>
      <c r="AE591" s="3"/>
      <c r="AF591" s="3"/>
      <c r="AG591" s="3"/>
      <c r="AH591" s="3"/>
      <c r="AI591" s="3"/>
      <c r="AJ591" s="3"/>
      <c r="AK591" s="3"/>
      <c r="AL591" s="7"/>
      <c r="AM591" s="3"/>
      <c r="AN591" s="7"/>
      <c r="AO591" s="3"/>
      <c r="AP591" s="3"/>
      <c r="AQ591" s="7"/>
      <c r="AR591" s="3"/>
      <c r="AS591" s="3"/>
      <c r="AT591" s="3"/>
      <c r="AU591" s="7"/>
    </row>
    <row r="592" spans="1:47" x14ac:dyDescent="0.25">
      <c r="A592" s="23"/>
      <c r="B592" s="3"/>
      <c r="C592" s="3"/>
      <c r="D592" s="3"/>
      <c r="E592" s="3"/>
      <c r="F592" s="3"/>
      <c r="G592" s="3"/>
      <c r="H592" s="3"/>
      <c r="I592" s="3"/>
      <c r="J592" s="3"/>
      <c r="K592" s="3"/>
      <c r="L592" s="3"/>
      <c r="M592" s="7"/>
      <c r="N592" s="3"/>
      <c r="O592" s="7"/>
      <c r="P592" s="3"/>
      <c r="Q592" s="3"/>
      <c r="R592" s="7"/>
      <c r="S592" s="3"/>
      <c r="T592" s="3"/>
      <c r="U592" s="3"/>
      <c r="V592" s="7"/>
      <c r="W592" s="3"/>
      <c r="X592" s="3"/>
      <c r="Y592" s="7"/>
      <c r="Z592" s="3"/>
      <c r="AA592" s="3"/>
      <c r="AB592" s="3"/>
      <c r="AC592" s="3"/>
      <c r="AD592" s="3"/>
      <c r="AE592" s="3"/>
      <c r="AF592" s="3"/>
      <c r="AG592" s="3"/>
      <c r="AH592" s="3"/>
      <c r="AI592" s="3"/>
      <c r="AJ592" s="3"/>
      <c r="AK592" s="3"/>
      <c r="AL592" s="7"/>
      <c r="AM592" s="3"/>
      <c r="AN592" s="7"/>
      <c r="AO592" s="3"/>
      <c r="AP592" s="3"/>
      <c r="AQ592" s="7"/>
      <c r="AR592" s="3"/>
      <c r="AS592" s="3"/>
      <c r="AT592" s="3"/>
      <c r="AU592" s="7"/>
    </row>
    <row r="593" spans="1:47" x14ac:dyDescent="0.25">
      <c r="A593" s="23"/>
      <c r="B593" s="3"/>
      <c r="C593" s="3"/>
      <c r="D593" s="3"/>
      <c r="E593" s="3"/>
      <c r="F593" s="3"/>
      <c r="G593" s="3"/>
      <c r="H593" s="3"/>
      <c r="I593" s="3"/>
      <c r="J593" s="3"/>
      <c r="K593" s="3"/>
      <c r="L593" s="3"/>
      <c r="M593" s="7"/>
      <c r="N593" s="3"/>
      <c r="O593" s="7"/>
      <c r="P593" s="3"/>
      <c r="Q593" s="3"/>
      <c r="R593" s="7"/>
      <c r="S593" s="3"/>
      <c r="T593" s="3"/>
      <c r="U593" s="3"/>
      <c r="V593" s="7"/>
      <c r="W593" s="3"/>
      <c r="X593" s="3"/>
      <c r="Y593" s="7"/>
      <c r="Z593" s="3"/>
      <c r="AA593" s="3"/>
      <c r="AB593" s="3"/>
      <c r="AC593" s="3"/>
      <c r="AD593" s="3"/>
      <c r="AE593" s="3"/>
      <c r="AF593" s="3"/>
      <c r="AG593" s="3"/>
      <c r="AH593" s="3"/>
      <c r="AI593" s="3"/>
      <c r="AJ593" s="3"/>
      <c r="AK593" s="3"/>
      <c r="AL593" s="7"/>
      <c r="AM593" s="3"/>
      <c r="AN593" s="7"/>
      <c r="AO593" s="3"/>
      <c r="AP593" s="3"/>
      <c r="AQ593" s="7"/>
      <c r="AR593" s="3"/>
      <c r="AS593" s="3"/>
      <c r="AT593" s="3"/>
      <c r="AU593" s="7"/>
    </row>
    <row r="594" spans="1:47" x14ac:dyDescent="0.25">
      <c r="A594" s="23"/>
      <c r="B594" s="3"/>
      <c r="C594" s="3"/>
      <c r="D594" s="3"/>
      <c r="E594" s="3"/>
      <c r="F594" s="3"/>
      <c r="G594" s="3"/>
      <c r="H594" s="3"/>
      <c r="I594" s="3"/>
      <c r="J594" s="3"/>
      <c r="K594" s="3"/>
      <c r="L594" s="3"/>
      <c r="M594" s="7"/>
      <c r="N594" s="3"/>
      <c r="O594" s="7"/>
      <c r="P594" s="3"/>
      <c r="Q594" s="3"/>
      <c r="R594" s="7"/>
      <c r="S594" s="3"/>
      <c r="T594" s="3"/>
      <c r="U594" s="3"/>
      <c r="V594" s="7"/>
      <c r="W594" s="3"/>
      <c r="X594" s="3"/>
      <c r="Y594" s="7"/>
      <c r="Z594" s="3"/>
      <c r="AA594" s="3"/>
      <c r="AB594" s="3"/>
      <c r="AC594" s="3"/>
      <c r="AD594" s="3"/>
      <c r="AE594" s="3"/>
      <c r="AF594" s="3"/>
      <c r="AG594" s="3"/>
      <c r="AH594" s="3"/>
      <c r="AI594" s="3"/>
      <c r="AJ594" s="3"/>
      <c r="AK594" s="3"/>
      <c r="AL594" s="7"/>
      <c r="AM594" s="3"/>
      <c r="AN594" s="7"/>
      <c r="AO594" s="3"/>
      <c r="AP594" s="3"/>
      <c r="AQ594" s="7"/>
      <c r="AR594" s="3"/>
      <c r="AS594" s="3"/>
      <c r="AT594" s="3"/>
      <c r="AU594" s="7"/>
    </row>
    <row r="595" spans="1:47" x14ac:dyDescent="0.25">
      <c r="A595" s="23"/>
      <c r="B595" s="3"/>
      <c r="C595" s="3"/>
      <c r="D595" s="3"/>
      <c r="E595" s="3"/>
      <c r="F595" s="3"/>
      <c r="G595" s="3"/>
      <c r="H595" s="3"/>
      <c r="I595" s="3"/>
      <c r="J595" s="3"/>
      <c r="K595" s="3"/>
      <c r="L595" s="3"/>
      <c r="M595" s="7"/>
      <c r="N595" s="3"/>
      <c r="O595" s="7"/>
      <c r="P595" s="3"/>
      <c r="Q595" s="3"/>
      <c r="R595" s="7"/>
      <c r="S595" s="3"/>
      <c r="T595" s="3"/>
      <c r="U595" s="3"/>
      <c r="V595" s="7"/>
      <c r="W595" s="3"/>
      <c r="X595" s="3"/>
      <c r="Y595" s="7"/>
      <c r="Z595" s="3"/>
      <c r="AA595" s="3"/>
      <c r="AB595" s="3"/>
      <c r="AC595" s="3"/>
      <c r="AD595" s="3"/>
      <c r="AE595" s="3"/>
      <c r="AF595" s="3"/>
      <c r="AG595" s="3"/>
      <c r="AH595" s="3"/>
      <c r="AI595" s="3"/>
      <c r="AJ595" s="3"/>
      <c r="AK595" s="3"/>
      <c r="AL595" s="7"/>
      <c r="AM595" s="3"/>
      <c r="AN595" s="7"/>
      <c r="AO595" s="3"/>
      <c r="AP595" s="3"/>
      <c r="AQ595" s="7"/>
      <c r="AR595" s="3"/>
      <c r="AS595" s="3"/>
      <c r="AT595" s="3"/>
      <c r="AU595" s="7"/>
    </row>
    <row r="596" spans="1:47" x14ac:dyDescent="0.25">
      <c r="A596" s="23"/>
      <c r="B596" s="3"/>
      <c r="C596" s="3"/>
      <c r="D596" s="3"/>
      <c r="E596" s="3"/>
      <c r="F596" s="3"/>
      <c r="G596" s="3"/>
      <c r="H596" s="3"/>
      <c r="I596" s="3"/>
      <c r="J596" s="3"/>
      <c r="K596" s="3"/>
      <c r="L596" s="3"/>
      <c r="M596" s="7"/>
      <c r="N596" s="3"/>
      <c r="O596" s="7"/>
      <c r="P596" s="3"/>
      <c r="Q596" s="3"/>
      <c r="R596" s="7"/>
      <c r="S596" s="3"/>
      <c r="T596" s="3"/>
      <c r="U596" s="3"/>
      <c r="V596" s="7"/>
      <c r="W596" s="3"/>
      <c r="X596" s="3"/>
      <c r="Y596" s="7"/>
      <c r="Z596" s="3"/>
      <c r="AA596" s="3"/>
      <c r="AB596" s="3"/>
      <c r="AC596" s="3"/>
      <c r="AD596" s="3"/>
      <c r="AE596" s="3"/>
      <c r="AF596" s="3"/>
      <c r="AG596" s="3"/>
      <c r="AH596" s="3"/>
      <c r="AI596" s="3"/>
      <c r="AJ596" s="3"/>
      <c r="AK596" s="3"/>
      <c r="AL596" s="7"/>
      <c r="AM596" s="3"/>
      <c r="AN596" s="7"/>
      <c r="AO596" s="3"/>
      <c r="AP596" s="3"/>
      <c r="AQ596" s="7"/>
      <c r="AR596" s="3"/>
      <c r="AS596" s="3"/>
      <c r="AT596" s="3"/>
      <c r="AU596" s="7"/>
    </row>
    <row r="597" spans="1:47" x14ac:dyDescent="0.25">
      <c r="A597" s="23"/>
      <c r="B597" s="3"/>
      <c r="C597" s="3"/>
      <c r="D597" s="3"/>
      <c r="E597" s="3"/>
      <c r="F597" s="3"/>
      <c r="G597" s="3"/>
      <c r="H597" s="3"/>
      <c r="I597" s="3"/>
      <c r="J597" s="3"/>
      <c r="K597" s="3"/>
      <c r="L597" s="3"/>
      <c r="M597" s="7"/>
      <c r="N597" s="3"/>
      <c r="O597" s="7"/>
      <c r="P597" s="3"/>
      <c r="Q597" s="3"/>
      <c r="R597" s="7"/>
      <c r="S597" s="3"/>
      <c r="T597" s="3"/>
      <c r="U597" s="3"/>
      <c r="V597" s="7"/>
      <c r="W597" s="3"/>
      <c r="X597" s="3"/>
      <c r="Y597" s="7"/>
      <c r="Z597" s="3"/>
      <c r="AA597" s="3"/>
      <c r="AB597" s="3"/>
      <c r="AC597" s="3"/>
      <c r="AD597" s="3"/>
      <c r="AE597" s="3"/>
      <c r="AF597" s="3"/>
      <c r="AG597" s="3"/>
      <c r="AH597" s="3"/>
      <c r="AI597" s="3"/>
      <c r="AJ597" s="3"/>
      <c r="AK597" s="3"/>
      <c r="AL597" s="7"/>
      <c r="AM597" s="3"/>
      <c r="AN597" s="7"/>
      <c r="AO597" s="3"/>
      <c r="AP597" s="3"/>
      <c r="AQ597" s="7"/>
      <c r="AR597" s="3"/>
      <c r="AS597" s="3"/>
      <c r="AT597" s="3"/>
      <c r="AU597" s="7"/>
    </row>
    <row r="598" spans="1:47" x14ac:dyDescent="0.25">
      <c r="A598" s="23"/>
      <c r="B598" s="3"/>
      <c r="C598" s="3"/>
      <c r="D598" s="3"/>
      <c r="E598" s="3"/>
      <c r="F598" s="3"/>
      <c r="G598" s="3"/>
      <c r="H598" s="3"/>
      <c r="I598" s="3"/>
      <c r="J598" s="3"/>
      <c r="K598" s="3"/>
      <c r="L598" s="3"/>
      <c r="M598" s="7"/>
      <c r="N598" s="3"/>
      <c r="O598" s="7"/>
      <c r="P598" s="3"/>
      <c r="Q598" s="3"/>
      <c r="R598" s="7"/>
      <c r="S598" s="3"/>
      <c r="T598" s="3"/>
      <c r="U598" s="3"/>
      <c r="V598" s="7"/>
      <c r="W598" s="3"/>
      <c r="X598" s="3"/>
      <c r="Y598" s="7"/>
      <c r="Z598" s="3"/>
      <c r="AA598" s="3"/>
      <c r="AB598" s="3"/>
      <c r="AC598" s="3"/>
      <c r="AD598" s="3"/>
      <c r="AE598" s="3"/>
      <c r="AF598" s="3"/>
      <c r="AG598" s="3"/>
      <c r="AH598" s="3"/>
      <c r="AI598" s="3"/>
      <c r="AJ598" s="3"/>
      <c r="AK598" s="3"/>
      <c r="AL598" s="7"/>
      <c r="AM598" s="3"/>
      <c r="AN598" s="7"/>
      <c r="AO598" s="3"/>
      <c r="AP598" s="3"/>
      <c r="AQ598" s="7"/>
      <c r="AR598" s="3"/>
      <c r="AS598" s="3"/>
      <c r="AT598" s="3"/>
      <c r="AU598" s="7"/>
    </row>
    <row r="599" spans="1:47" x14ac:dyDescent="0.25">
      <c r="A599" s="23"/>
      <c r="B599" s="3"/>
      <c r="C599" s="3"/>
      <c r="D599" s="3"/>
      <c r="E599" s="3"/>
      <c r="F599" s="3"/>
      <c r="G599" s="3"/>
      <c r="H599" s="3"/>
      <c r="I599" s="3"/>
      <c r="J599" s="3"/>
      <c r="K599" s="3"/>
      <c r="L599" s="3"/>
      <c r="M599" s="7"/>
      <c r="N599" s="3"/>
      <c r="O599" s="7"/>
      <c r="P599" s="3"/>
      <c r="Q599" s="3"/>
      <c r="R599" s="7"/>
      <c r="S599" s="3"/>
      <c r="T599" s="3"/>
      <c r="U599" s="3"/>
      <c r="V599" s="7"/>
      <c r="W599" s="3"/>
      <c r="X599" s="3"/>
      <c r="Y599" s="7"/>
      <c r="Z599" s="3"/>
      <c r="AA599" s="3"/>
      <c r="AB599" s="3"/>
      <c r="AC599" s="3"/>
      <c r="AD599" s="3"/>
      <c r="AE599" s="3"/>
      <c r="AF599" s="3"/>
      <c r="AG599" s="3"/>
      <c r="AH599" s="3"/>
      <c r="AI599" s="3"/>
      <c r="AJ599" s="3"/>
      <c r="AK599" s="3"/>
      <c r="AL599" s="7"/>
      <c r="AM599" s="3"/>
      <c r="AN599" s="7"/>
      <c r="AO599" s="3"/>
      <c r="AP599" s="3"/>
      <c r="AQ599" s="7"/>
      <c r="AR599" s="3"/>
      <c r="AS599" s="3"/>
      <c r="AT599" s="3"/>
      <c r="AU599" s="7"/>
    </row>
    <row r="600" spans="1:47" x14ac:dyDescent="0.25">
      <c r="A600" s="23"/>
      <c r="B600" s="3"/>
      <c r="C600" s="3"/>
      <c r="D600" s="3"/>
      <c r="E600" s="3"/>
      <c r="F600" s="3"/>
      <c r="G600" s="3"/>
      <c r="H600" s="3"/>
      <c r="I600" s="3"/>
      <c r="J600" s="3"/>
      <c r="K600" s="3"/>
      <c r="L600" s="3"/>
      <c r="M600" s="7"/>
      <c r="N600" s="3"/>
      <c r="O600" s="7"/>
      <c r="P600" s="3"/>
      <c r="Q600" s="3"/>
      <c r="R600" s="7"/>
      <c r="S600" s="3"/>
      <c r="T600" s="3"/>
      <c r="U600" s="3"/>
      <c r="V600" s="7"/>
      <c r="W600" s="3"/>
      <c r="X600" s="3"/>
      <c r="Y600" s="7"/>
      <c r="Z600" s="3"/>
      <c r="AA600" s="3"/>
      <c r="AB600" s="3"/>
      <c r="AC600" s="3"/>
      <c r="AD600" s="3"/>
      <c r="AE600" s="3"/>
      <c r="AF600" s="3"/>
      <c r="AG600" s="3"/>
      <c r="AH600" s="3"/>
      <c r="AI600" s="3"/>
      <c r="AJ600" s="3"/>
      <c r="AK600" s="3"/>
      <c r="AL600" s="7"/>
      <c r="AM600" s="3"/>
      <c r="AN600" s="7"/>
      <c r="AO600" s="3"/>
      <c r="AP600" s="3"/>
      <c r="AQ600" s="7"/>
      <c r="AR600" s="3"/>
      <c r="AS600" s="3"/>
      <c r="AT600" s="3"/>
      <c r="AU600" s="7"/>
    </row>
    <row r="601" spans="1:47" x14ac:dyDescent="0.25">
      <c r="A601" s="23"/>
      <c r="B601" s="3"/>
      <c r="C601" s="3"/>
      <c r="D601" s="3"/>
      <c r="E601" s="3"/>
      <c r="F601" s="3"/>
      <c r="G601" s="3"/>
      <c r="H601" s="3"/>
      <c r="I601" s="3"/>
      <c r="J601" s="3"/>
      <c r="K601" s="3"/>
      <c r="L601" s="3"/>
      <c r="M601" s="7"/>
      <c r="N601" s="3"/>
      <c r="O601" s="7"/>
      <c r="P601" s="3"/>
      <c r="Q601" s="3"/>
      <c r="R601" s="7"/>
      <c r="S601" s="3"/>
      <c r="T601" s="3"/>
      <c r="U601" s="3"/>
      <c r="V601" s="7"/>
      <c r="W601" s="3"/>
      <c r="X601" s="3"/>
      <c r="Y601" s="7"/>
      <c r="Z601" s="3"/>
      <c r="AA601" s="3"/>
      <c r="AB601" s="3"/>
      <c r="AC601" s="3"/>
      <c r="AD601" s="3"/>
      <c r="AE601" s="3"/>
      <c r="AF601" s="3"/>
      <c r="AG601" s="3"/>
      <c r="AH601" s="3"/>
      <c r="AI601" s="3"/>
      <c r="AJ601" s="3"/>
      <c r="AK601" s="3"/>
      <c r="AL601" s="7"/>
      <c r="AM601" s="3"/>
      <c r="AN601" s="7"/>
      <c r="AO601" s="3"/>
      <c r="AP601" s="3"/>
      <c r="AQ601" s="7"/>
      <c r="AR601" s="3"/>
      <c r="AS601" s="3"/>
      <c r="AT601" s="3"/>
      <c r="AU601" s="7"/>
    </row>
    <row r="602" spans="1:47" x14ac:dyDescent="0.25">
      <c r="A602" s="23"/>
      <c r="B602" s="3"/>
      <c r="C602" s="3"/>
      <c r="D602" s="3"/>
      <c r="E602" s="3"/>
      <c r="F602" s="3"/>
      <c r="G602" s="3"/>
      <c r="H602" s="3"/>
      <c r="I602" s="3"/>
      <c r="J602" s="3"/>
      <c r="K602" s="3"/>
      <c r="L602" s="3"/>
      <c r="M602" s="7"/>
      <c r="N602" s="3"/>
      <c r="O602" s="7"/>
      <c r="P602" s="3"/>
      <c r="Q602" s="3"/>
      <c r="R602" s="7"/>
      <c r="S602" s="3"/>
      <c r="T602" s="3"/>
      <c r="U602" s="3"/>
      <c r="V602" s="7"/>
      <c r="W602" s="3"/>
      <c r="X602" s="3"/>
      <c r="Y602" s="7"/>
      <c r="Z602" s="3"/>
      <c r="AA602" s="3"/>
      <c r="AB602" s="3"/>
      <c r="AC602" s="3"/>
      <c r="AD602" s="3"/>
      <c r="AE602" s="3"/>
      <c r="AF602" s="3"/>
      <c r="AG602" s="3"/>
      <c r="AH602" s="3"/>
      <c r="AI602" s="3"/>
      <c r="AJ602" s="3"/>
      <c r="AK602" s="3"/>
      <c r="AL602" s="7"/>
      <c r="AM602" s="3"/>
      <c r="AN602" s="7"/>
      <c r="AO602" s="3"/>
      <c r="AP602" s="3"/>
      <c r="AQ602" s="7"/>
      <c r="AR602" s="3"/>
      <c r="AS602" s="3"/>
      <c r="AT602" s="3"/>
      <c r="AU602" s="7"/>
    </row>
    <row r="603" spans="1:47" x14ac:dyDescent="0.25">
      <c r="A603" s="23"/>
      <c r="B603" s="3"/>
      <c r="C603" s="3"/>
      <c r="D603" s="3"/>
      <c r="E603" s="3"/>
      <c r="F603" s="3"/>
      <c r="G603" s="3"/>
      <c r="H603" s="3"/>
      <c r="I603" s="3"/>
      <c r="J603" s="3"/>
      <c r="K603" s="3"/>
      <c r="L603" s="3"/>
      <c r="M603" s="7"/>
      <c r="N603" s="3"/>
      <c r="O603" s="7"/>
      <c r="P603" s="3"/>
      <c r="Q603" s="3"/>
      <c r="R603" s="7"/>
      <c r="S603" s="3"/>
      <c r="T603" s="3"/>
      <c r="U603" s="3"/>
      <c r="V603" s="7"/>
      <c r="W603" s="3"/>
      <c r="X603" s="3"/>
      <c r="Y603" s="7"/>
      <c r="Z603" s="3"/>
      <c r="AA603" s="3"/>
      <c r="AB603" s="3"/>
      <c r="AC603" s="3"/>
      <c r="AD603" s="3"/>
      <c r="AE603" s="3"/>
      <c r="AF603" s="3"/>
      <c r="AG603" s="3"/>
      <c r="AH603" s="3"/>
      <c r="AI603" s="3"/>
      <c r="AJ603" s="3"/>
      <c r="AK603" s="3"/>
      <c r="AL603" s="7"/>
      <c r="AM603" s="3"/>
      <c r="AN603" s="7"/>
      <c r="AO603" s="3"/>
      <c r="AP603" s="3"/>
      <c r="AQ603" s="7"/>
      <c r="AR603" s="3"/>
      <c r="AS603" s="3"/>
      <c r="AT603" s="3"/>
      <c r="AU603" s="7"/>
    </row>
    <row r="604" spans="1:47" x14ac:dyDescent="0.25">
      <c r="A604" s="23"/>
      <c r="B604" s="3"/>
      <c r="C604" s="3"/>
      <c r="D604" s="3"/>
      <c r="E604" s="3"/>
      <c r="F604" s="3"/>
      <c r="G604" s="3"/>
      <c r="H604" s="3"/>
      <c r="I604" s="3"/>
      <c r="J604" s="3"/>
      <c r="K604" s="3"/>
      <c r="L604" s="3"/>
      <c r="M604" s="7"/>
      <c r="N604" s="3"/>
      <c r="O604" s="7"/>
      <c r="P604" s="3"/>
      <c r="Q604" s="3"/>
      <c r="R604" s="7"/>
      <c r="S604" s="3"/>
      <c r="T604" s="3"/>
      <c r="U604" s="3"/>
      <c r="V604" s="7"/>
      <c r="W604" s="3"/>
      <c r="X604" s="3"/>
      <c r="Y604" s="7"/>
      <c r="Z604" s="3"/>
      <c r="AA604" s="3"/>
      <c r="AB604" s="3"/>
      <c r="AC604" s="3"/>
      <c r="AD604" s="3"/>
      <c r="AE604" s="3"/>
      <c r="AF604" s="3"/>
      <c r="AG604" s="3"/>
      <c r="AH604" s="3"/>
      <c r="AI604" s="3"/>
      <c r="AJ604" s="3"/>
      <c r="AK604" s="3"/>
      <c r="AL604" s="7"/>
      <c r="AM604" s="3"/>
      <c r="AN604" s="7"/>
      <c r="AO604" s="3"/>
      <c r="AP604" s="3"/>
      <c r="AQ604" s="7"/>
      <c r="AR604" s="3"/>
      <c r="AS604" s="3"/>
      <c r="AT604" s="3"/>
      <c r="AU604" s="7"/>
    </row>
    <row r="605" spans="1:47" x14ac:dyDescent="0.25">
      <c r="A605" s="23"/>
      <c r="B605" s="3"/>
      <c r="C605" s="3"/>
      <c r="D605" s="3"/>
      <c r="E605" s="3"/>
      <c r="F605" s="3"/>
      <c r="G605" s="3"/>
      <c r="H605" s="3"/>
      <c r="I605" s="3"/>
      <c r="J605" s="3"/>
      <c r="K605" s="3"/>
      <c r="L605" s="3"/>
      <c r="M605" s="7"/>
      <c r="N605" s="3"/>
      <c r="O605" s="7"/>
      <c r="P605" s="3"/>
      <c r="Q605" s="3"/>
      <c r="R605" s="7"/>
      <c r="S605" s="3"/>
      <c r="T605" s="3"/>
      <c r="U605" s="3"/>
      <c r="V605" s="7"/>
      <c r="W605" s="3"/>
      <c r="X605" s="3"/>
      <c r="Y605" s="7"/>
      <c r="Z605" s="3"/>
      <c r="AA605" s="3"/>
      <c r="AB605" s="3"/>
      <c r="AC605" s="3"/>
      <c r="AD605" s="3"/>
      <c r="AE605" s="3"/>
      <c r="AF605" s="3"/>
      <c r="AG605" s="3"/>
      <c r="AH605" s="3"/>
      <c r="AI605" s="3"/>
      <c r="AJ605" s="3"/>
      <c r="AK605" s="3"/>
      <c r="AL605" s="7"/>
      <c r="AM605" s="3"/>
      <c r="AN605" s="7"/>
      <c r="AO605" s="3"/>
      <c r="AP605" s="3"/>
      <c r="AQ605" s="7"/>
      <c r="AR605" s="3"/>
      <c r="AS605" s="3"/>
      <c r="AT605" s="3"/>
      <c r="AU605" s="7"/>
    </row>
    <row r="606" spans="1:47" x14ac:dyDescent="0.25">
      <c r="A606" s="23"/>
      <c r="B606" s="3"/>
      <c r="C606" s="3"/>
      <c r="D606" s="3"/>
      <c r="E606" s="3"/>
      <c r="F606" s="3"/>
      <c r="G606" s="3"/>
      <c r="H606" s="3"/>
      <c r="I606" s="3"/>
      <c r="J606" s="3"/>
      <c r="K606" s="3"/>
      <c r="L606" s="3"/>
      <c r="M606" s="7"/>
      <c r="N606" s="3"/>
      <c r="O606" s="7"/>
      <c r="P606" s="3"/>
      <c r="Q606" s="3"/>
      <c r="R606" s="7"/>
      <c r="S606" s="3"/>
      <c r="T606" s="3"/>
      <c r="U606" s="3"/>
      <c r="V606" s="7"/>
      <c r="W606" s="3"/>
      <c r="X606" s="3"/>
      <c r="Y606" s="7"/>
      <c r="Z606" s="3"/>
      <c r="AA606" s="3"/>
      <c r="AB606" s="3"/>
      <c r="AC606" s="3"/>
      <c r="AD606" s="3"/>
      <c r="AE606" s="3"/>
      <c r="AF606" s="3"/>
      <c r="AG606" s="3"/>
      <c r="AH606" s="3"/>
      <c r="AI606" s="3"/>
      <c r="AJ606" s="3"/>
      <c r="AK606" s="3"/>
      <c r="AL606" s="7"/>
      <c r="AM606" s="3"/>
      <c r="AN606" s="7"/>
      <c r="AO606" s="3"/>
      <c r="AP606" s="3"/>
      <c r="AQ606" s="7"/>
      <c r="AR606" s="3"/>
      <c r="AS606" s="3"/>
      <c r="AT606" s="3"/>
      <c r="AU606" s="7"/>
    </row>
    <row r="607" spans="1:47" x14ac:dyDescent="0.25">
      <c r="A607" s="23"/>
      <c r="B607" s="3"/>
      <c r="C607" s="3"/>
      <c r="D607" s="3"/>
      <c r="E607" s="3"/>
      <c r="F607" s="3"/>
      <c r="G607" s="3"/>
      <c r="H607" s="3"/>
      <c r="I607" s="3"/>
      <c r="J607" s="3"/>
      <c r="K607" s="3"/>
      <c r="L607" s="3"/>
      <c r="M607" s="7"/>
      <c r="N607" s="3"/>
      <c r="O607" s="7"/>
      <c r="P607" s="3"/>
      <c r="Q607" s="3"/>
      <c r="R607" s="7"/>
      <c r="S607" s="3"/>
      <c r="T607" s="3"/>
      <c r="U607" s="3"/>
      <c r="V607" s="7"/>
      <c r="W607" s="3"/>
      <c r="X607" s="3"/>
      <c r="Y607" s="7"/>
      <c r="Z607" s="3"/>
      <c r="AA607" s="3"/>
      <c r="AB607" s="3"/>
      <c r="AC607" s="3"/>
      <c r="AD607" s="3"/>
      <c r="AE607" s="3"/>
      <c r="AF607" s="3"/>
      <c r="AG607" s="3"/>
      <c r="AH607" s="3"/>
      <c r="AI607" s="3"/>
      <c r="AJ607" s="3"/>
      <c r="AK607" s="3"/>
      <c r="AL607" s="7"/>
      <c r="AM607" s="3"/>
      <c r="AN607" s="7"/>
      <c r="AO607" s="3"/>
      <c r="AP607" s="3"/>
      <c r="AQ607" s="7"/>
      <c r="AR607" s="3"/>
      <c r="AS607" s="3"/>
      <c r="AT607" s="3"/>
      <c r="AU607" s="7"/>
    </row>
    <row r="608" spans="1:47" x14ac:dyDescent="0.25">
      <c r="A608" s="23"/>
      <c r="B608" s="3"/>
      <c r="C608" s="3"/>
      <c r="D608" s="3"/>
      <c r="E608" s="3"/>
      <c r="F608" s="3"/>
      <c r="G608" s="3"/>
      <c r="H608" s="3"/>
      <c r="I608" s="3"/>
      <c r="J608" s="3"/>
      <c r="K608" s="3"/>
      <c r="L608" s="3"/>
      <c r="M608" s="7"/>
      <c r="N608" s="3"/>
      <c r="O608" s="7"/>
      <c r="P608" s="3"/>
      <c r="Q608" s="3"/>
      <c r="R608" s="7"/>
      <c r="S608" s="3"/>
      <c r="T608" s="3"/>
      <c r="U608" s="3"/>
      <c r="V608" s="7"/>
      <c r="W608" s="3"/>
      <c r="X608" s="3"/>
      <c r="Y608" s="7"/>
      <c r="Z608" s="3"/>
      <c r="AA608" s="3"/>
      <c r="AB608" s="3"/>
      <c r="AC608" s="3"/>
      <c r="AD608" s="3"/>
      <c r="AE608" s="3"/>
      <c r="AF608" s="3"/>
      <c r="AG608" s="3"/>
      <c r="AH608" s="3"/>
      <c r="AI608" s="3"/>
      <c r="AJ608" s="3"/>
      <c r="AK608" s="3"/>
      <c r="AL608" s="7"/>
      <c r="AM608" s="3"/>
      <c r="AN608" s="7"/>
      <c r="AO608" s="3"/>
      <c r="AP608" s="3"/>
      <c r="AQ608" s="7"/>
      <c r="AR608" s="3"/>
      <c r="AS608" s="3"/>
      <c r="AT608" s="3"/>
      <c r="AU608" s="7"/>
    </row>
    <row r="609" spans="1:47" x14ac:dyDescent="0.25">
      <c r="A609" s="23"/>
      <c r="B609" s="3"/>
      <c r="C609" s="3"/>
      <c r="D609" s="3"/>
      <c r="E609" s="3"/>
      <c r="F609" s="3"/>
      <c r="G609" s="3"/>
      <c r="H609" s="3"/>
      <c r="I609" s="3"/>
      <c r="J609" s="3"/>
      <c r="K609" s="3"/>
      <c r="L609" s="3"/>
      <c r="M609" s="7"/>
      <c r="N609" s="3"/>
      <c r="O609" s="7"/>
      <c r="P609" s="3"/>
      <c r="Q609" s="3"/>
      <c r="R609" s="7"/>
      <c r="S609" s="3"/>
      <c r="T609" s="3"/>
      <c r="U609" s="3"/>
      <c r="V609" s="7"/>
      <c r="W609" s="3"/>
      <c r="X609" s="3"/>
      <c r="Y609" s="7"/>
      <c r="Z609" s="3"/>
      <c r="AA609" s="3"/>
      <c r="AB609" s="3"/>
      <c r="AC609" s="3"/>
      <c r="AD609" s="3"/>
      <c r="AE609" s="3"/>
      <c r="AF609" s="3"/>
      <c r="AG609" s="3"/>
      <c r="AH609" s="3"/>
      <c r="AI609" s="3"/>
      <c r="AJ609" s="3"/>
      <c r="AK609" s="3"/>
      <c r="AL609" s="7"/>
      <c r="AM609" s="3"/>
      <c r="AN609" s="7"/>
      <c r="AO609" s="3"/>
      <c r="AP609" s="3"/>
      <c r="AQ609" s="7"/>
      <c r="AR609" s="3"/>
      <c r="AS609" s="3"/>
      <c r="AT609" s="3"/>
      <c r="AU609" s="7"/>
    </row>
    <row r="610" spans="1:47" x14ac:dyDescent="0.25">
      <c r="A610" s="23"/>
      <c r="B610" s="3"/>
      <c r="C610" s="3"/>
      <c r="D610" s="3"/>
      <c r="E610" s="3"/>
      <c r="F610" s="3"/>
      <c r="G610" s="3"/>
      <c r="H610" s="3"/>
      <c r="I610" s="3"/>
      <c r="J610" s="3"/>
      <c r="K610" s="3"/>
      <c r="L610" s="3"/>
      <c r="M610" s="7"/>
      <c r="N610" s="3"/>
      <c r="O610" s="7"/>
      <c r="P610" s="3"/>
      <c r="Q610" s="3"/>
      <c r="R610" s="7"/>
      <c r="S610" s="3"/>
      <c r="T610" s="3"/>
      <c r="U610" s="3"/>
      <c r="V610" s="7"/>
      <c r="W610" s="3"/>
      <c r="X610" s="3"/>
      <c r="Y610" s="7"/>
      <c r="Z610" s="3"/>
      <c r="AA610" s="3"/>
      <c r="AB610" s="3"/>
      <c r="AC610" s="3"/>
      <c r="AD610" s="3"/>
      <c r="AE610" s="3"/>
      <c r="AF610" s="3"/>
      <c r="AG610" s="3"/>
      <c r="AH610" s="3"/>
      <c r="AI610" s="3"/>
      <c r="AJ610" s="3"/>
      <c r="AK610" s="3"/>
      <c r="AL610" s="7"/>
      <c r="AM610" s="3"/>
      <c r="AN610" s="7"/>
      <c r="AO610" s="3"/>
      <c r="AP610" s="3"/>
      <c r="AQ610" s="7"/>
      <c r="AR610" s="3"/>
      <c r="AS610" s="3"/>
      <c r="AT610" s="3"/>
      <c r="AU610" s="7"/>
    </row>
    <row r="611" spans="1:47" x14ac:dyDescent="0.25">
      <c r="A611" s="23"/>
      <c r="B611" s="3"/>
      <c r="C611" s="3"/>
      <c r="D611" s="3"/>
      <c r="E611" s="3"/>
      <c r="F611" s="3"/>
      <c r="G611" s="3"/>
      <c r="H611" s="3"/>
      <c r="I611" s="3"/>
      <c r="J611" s="3"/>
      <c r="K611" s="3"/>
      <c r="L611" s="3"/>
      <c r="M611" s="7"/>
      <c r="N611" s="3"/>
      <c r="O611" s="7"/>
      <c r="P611" s="3"/>
      <c r="Q611" s="3"/>
      <c r="R611" s="7"/>
      <c r="S611" s="3"/>
      <c r="T611" s="3"/>
      <c r="U611" s="3"/>
      <c r="V611" s="7"/>
      <c r="W611" s="3"/>
      <c r="X611" s="3"/>
      <c r="Y611" s="7"/>
      <c r="Z611" s="3"/>
      <c r="AA611" s="3"/>
      <c r="AB611" s="3"/>
      <c r="AC611" s="3"/>
      <c r="AD611" s="3"/>
      <c r="AE611" s="3"/>
      <c r="AF611" s="3"/>
      <c r="AG611" s="3"/>
      <c r="AH611" s="3"/>
      <c r="AI611" s="3"/>
      <c r="AJ611" s="3"/>
      <c r="AK611" s="3"/>
      <c r="AL611" s="7"/>
      <c r="AM611" s="3"/>
      <c r="AN611" s="7"/>
      <c r="AO611" s="3"/>
      <c r="AP611" s="3"/>
      <c r="AQ611" s="7"/>
      <c r="AR611" s="3"/>
      <c r="AS611" s="3"/>
      <c r="AT611" s="3"/>
      <c r="AU611" s="7"/>
    </row>
    <row r="612" spans="1:47" x14ac:dyDescent="0.25">
      <c r="A612" s="23"/>
      <c r="B612" s="3"/>
      <c r="C612" s="3"/>
      <c r="D612" s="3"/>
      <c r="E612" s="3"/>
      <c r="F612" s="3"/>
      <c r="G612" s="3"/>
      <c r="H612" s="3"/>
      <c r="I612" s="3"/>
      <c r="J612" s="3"/>
      <c r="K612" s="3"/>
      <c r="L612" s="3"/>
      <c r="M612" s="7"/>
      <c r="N612" s="3"/>
      <c r="O612" s="7"/>
      <c r="P612" s="3"/>
      <c r="Q612" s="3"/>
      <c r="R612" s="7"/>
      <c r="S612" s="3"/>
      <c r="T612" s="3"/>
      <c r="U612" s="3"/>
      <c r="V612" s="7"/>
      <c r="W612" s="3"/>
      <c r="X612" s="3"/>
      <c r="Y612" s="7"/>
      <c r="Z612" s="3"/>
      <c r="AA612" s="3"/>
      <c r="AB612" s="3"/>
      <c r="AC612" s="3"/>
      <c r="AD612" s="3"/>
      <c r="AE612" s="3"/>
      <c r="AF612" s="3"/>
      <c r="AG612" s="3"/>
      <c r="AH612" s="3"/>
      <c r="AI612" s="3"/>
      <c r="AJ612" s="3"/>
      <c r="AK612" s="3"/>
      <c r="AL612" s="7"/>
      <c r="AM612" s="3"/>
      <c r="AN612" s="7"/>
      <c r="AO612" s="3"/>
      <c r="AP612" s="3"/>
      <c r="AQ612" s="7"/>
      <c r="AR612" s="3"/>
      <c r="AS612" s="3"/>
      <c r="AT612" s="3"/>
      <c r="AU612" s="7"/>
    </row>
    <row r="613" spans="1:47" x14ac:dyDescent="0.25">
      <c r="A613" s="23"/>
      <c r="B613" s="3"/>
      <c r="C613" s="3"/>
      <c r="D613" s="3"/>
      <c r="E613" s="3"/>
      <c r="F613" s="3"/>
      <c r="G613" s="3"/>
      <c r="H613" s="3"/>
      <c r="I613" s="3"/>
      <c r="J613" s="3"/>
      <c r="K613" s="3"/>
      <c r="L613" s="3"/>
      <c r="M613" s="7"/>
      <c r="N613" s="3"/>
      <c r="O613" s="7"/>
      <c r="P613" s="3"/>
      <c r="Q613" s="3"/>
      <c r="R613" s="7"/>
      <c r="S613" s="3"/>
      <c r="T613" s="3"/>
      <c r="U613" s="3"/>
      <c r="V613" s="7"/>
      <c r="W613" s="3"/>
      <c r="X613" s="3"/>
      <c r="Y613" s="7"/>
      <c r="Z613" s="3"/>
      <c r="AA613" s="3"/>
      <c r="AB613" s="3"/>
      <c r="AC613" s="3"/>
      <c r="AD613" s="3"/>
      <c r="AE613" s="3"/>
      <c r="AF613" s="3"/>
      <c r="AG613" s="3"/>
      <c r="AH613" s="3"/>
      <c r="AI613" s="3"/>
      <c r="AJ613" s="3"/>
      <c r="AK613" s="3"/>
      <c r="AL613" s="7"/>
      <c r="AM613" s="3"/>
      <c r="AN613" s="7"/>
      <c r="AO613" s="3"/>
      <c r="AP613" s="3"/>
      <c r="AQ613" s="7"/>
      <c r="AR613" s="3"/>
      <c r="AS613" s="3"/>
      <c r="AT613" s="3"/>
      <c r="AU613" s="7"/>
    </row>
    <row r="614" spans="1:47" x14ac:dyDescent="0.25">
      <c r="A614" s="23"/>
      <c r="B614" s="3"/>
      <c r="C614" s="3"/>
      <c r="D614" s="3"/>
      <c r="E614" s="3"/>
      <c r="F614" s="3"/>
      <c r="G614" s="3"/>
      <c r="H614" s="3"/>
      <c r="I614" s="3"/>
      <c r="J614" s="3"/>
      <c r="K614" s="3"/>
      <c r="L614" s="3"/>
      <c r="M614" s="7"/>
      <c r="N614" s="3"/>
      <c r="O614" s="7"/>
      <c r="P614" s="3"/>
      <c r="Q614" s="3"/>
      <c r="R614" s="7"/>
      <c r="S614" s="3"/>
      <c r="T614" s="3"/>
      <c r="U614" s="3"/>
      <c r="V614" s="7"/>
      <c r="W614" s="3"/>
      <c r="X614" s="3"/>
      <c r="Y614" s="7"/>
      <c r="Z614" s="3"/>
      <c r="AA614" s="3"/>
      <c r="AB614" s="3"/>
      <c r="AC614" s="3"/>
      <c r="AD614" s="3"/>
      <c r="AE614" s="3"/>
      <c r="AF614" s="3"/>
      <c r="AG614" s="3"/>
      <c r="AH614" s="3"/>
      <c r="AI614" s="3"/>
      <c r="AJ614" s="3"/>
      <c r="AK614" s="3"/>
      <c r="AL614" s="7"/>
      <c r="AM614" s="3"/>
      <c r="AN614" s="7"/>
      <c r="AO614" s="3"/>
      <c r="AP614" s="3"/>
      <c r="AQ614" s="7"/>
      <c r="AR614" s="3"/>
      <c r="AS614" s="3"/>
      <c r="AT614" s="3"/>
      <c r="AU614" s="7"/>
    </row>
    <row r="615" spans="1:47" x14ac:dyDescent="0.25">
      <c r="A615" s="23"/>
      <c r="B615" s="3"/>
      <c r="C615" s="3"/>
      <c r="D615" s="3"/>
      <c r="E615" s="3"/>
      <c r="F615" s="3"/>
      <c r="G615" s="3"/>
      <c r="H615" s="3"/>
      <c r="I615" s="3"/>
      <c r="J615" s="3"/>
      <c r="K615" s="3"/>
      <c r="L615" s="3"/>
      <c r="M615" s="7"/>
      <c r="N615" s="3"/>
      <c r="O615" s="7"/>
      <c r="P615" s="3"/>
      <c r="Q615" s="3"/>
      <c r="R615" s="7"/>
      <c r="S615" s="3"/>
      <c r="T615" s="3"/>
      <c r="U615" s="3"/>
      <c r="V615" s="7"/>
      <c r="W615" s="3"/>
      <c r="X615" s="3"/>
      <c r="Y615" s="7"/>
      <c r="Z615" s="3"/>
      <c r="AA615" s="3"/>
      <c r="AB615" s="3"/>
      <c r="AC615" s="3"/>
      <c r="AD615" s="3"/>
      <c r="AE615" s="3"/>
      <c r="AF615" s="3"/>
      <c r="AG615" s="3"/>
      <c r="AH615" s="3"/>
      <c r="AI615" s="3"/>
      <c r="AJ615" s="3"/>
      <c r="AK615" s="3"/>
      <c r="AL615" s="7"/>
      <c r="AM615" s="3"/>
      <c r="AN615" s="7"/>
      <c r="AO615" s="3"/>
      <c r="AP615" s="3"/>
      <c r="AQ615" s="7"/>
      <c r="AR615" s="3"/>
      <c r="AS615" s="3"/>
      <c r="AT615" s="3"/>
      <c r="AU615" s="7"/>
    </row>
    <row r="616" spans="1:47" x14ac:dyDescent="0.25">
      <c r="A616" s="23"/>
      <c r="B616" s="3"/>
      <c r="C616" s="3"/>
      <c r="D616" s="3"/>
      <c r="E616" s="3"/>
      <c r="F616" s="3"/>
      <c r="G616" s="3"/>
      <c r="H616" s="3"/>
      <c r="I616" s="3"/>
      <c r="J616" s="3"/>
      <c r="K616" s="3"/>
      <c r="L616" s="3"/>
      <c r="M616" s="7"/>
      <c r="N616" s="3"/>
      <c r="O616" s="7"/>
      <c r="P616" s="3"/>
      <c r="Q616" s="3"/>
      <c r="R616" s="7"/>
      <c r="S616" s="3"/>
      <c r="T616" s="3"/>
      <c r="U616" s="3"/>
      <c r="V616" s="7"/>
      <c r="W616" s="3"/>
      <c r="X616" s="3"/>
      <c r="Y616" s="7"/>
      <c r="Z616" s="3"/>
      <c r="AA616" s="3"/>
      <c r="AB616" s="3"/>
      <c r="AC616" s="3"/>
      <c r="AD616" s="3"/>
      <c r="AE616" s="3"/>
      <c r="AF616" s="3"/>
      <c r="AG616" s="3"/>
      <c r="AH616" s="3"/>
      <c r="AI616" s="3"/>
      <c r="AJ616" s="3"/>
      <c r="AK616" s="3"/>
      <c r="AL616" s="7"/>
      <c r="AM616" s="3"/>
      <c r="AN616" s="7"/>
      <c r="AO616" s="3"/>
      <c r="AP616" s="3"/>
      <c r="AQ616" s="7"/>
      <c r="AR616" s="3"/>
      <c r="AS616" s="3"/>
      <c r="AT616" s="3"/>
      <c r="AU616" s="7"/>
    </row>
    <row r="617" spans="1:47" x14ac:dyDescent="0.25">
      <c r="A617" s="23"/>
      <c r="B617" s="3"/>
      <c r="C617" s="3"/>
      <c r="D617" s="3"/>
      <c r="E617" s="3"/>
      <c r="F617" s="3"/>
      <c r="G617" s="3"/>
      <c r="H617" s="3"/>
      <c r="I617" s="3"/>
      <c r="J617" s="3"/>
      <c r="K617" s="3"/>
      <c r="L617" s="3"/>
      <c r="M617" s="7"/>
      <c r="N617" s="3"/>
      <c r="O617" s="7"/>
      <c r="P617" s="3"/>
      <c r="Q617" s="3"/>
      <c r="R617" s="7"/>
      <c r="S617" s="3"/>
      <c r="T617" s="3"/>
      <c r="U617" s="3"/>
      <c r="V617" s="7"/>
      <c r="W617" s="3"/>
      <c r="X617" s="3"/>
      <c r="Y617" s="7"/>
      <c r="Z617" s="3"/>
      <c r="AA617" s="3"/>
      <c r="AB617" s="3"/>
      <c r="AC617" s="3"/>
      <c r="AD617" s="3"/>
      <c r="AE617" s="3"/>
      <c r="AF617" s="3"/>
      <c r="AG617" s="3"/>
      <c r="AH617" s="3"/>
      <c r="AI617" s="3"/>
      <c r="AJ617" s="3"/>
      <c r="AK617" s="3"/>
      <c r="AL617" s="7"/>
      <c r="AM617" s="3"/>
      <c r="AN617" s="7"/>
      <c r="AO617" s="3"/>
      <c r="AP617" s="3"/>
      <c r="AQ617" s="7"/>
      <c r="AR617" s="3"/>
      <c r="AS617" s="3"/>
      <c r="AT617" s="3"/>
      <c r="AU617" s="7"/>
    </row>
    <row r="618" spans="1:47" x14ac:dyDescent="0.25">
      <c r="A618" s="23"/>
      <c r="B618" s="3"/>
      <c r="C618" s="3"/>
      <c r="D618" s="3"/>
      <c r="E618" s="3"/>
      <c r="F618" s="3"/>
      <c r="G618" s="3"/>
      <c r="H618" s="3"/>
      <c r="I618" s="3"/>
      <c r="J618" s="3"/>
      <c r="K618" s="3"/>
      <c r="L618" s="3"/>
      <c r="M618" s="7"/>
      <c r="N618" s="3"/>
      <c r="O618" s="7"/>
      <c r="P618" s="3"/>
      <c r="Q618" s="3"/>
      <c r="R618" s="7"/>
      <c r="S618" s="3"/>
      <c r="T618" s="3"/>
      <c r="U618" s="3"/>
      <c r="V618" s="7"/>
      <c r="W618" s="3"/>
      <c r="X618" s="3"/>
      <c r="Y618" s="7"/>
      <c r="Z618" s="3"/>
      <c r="AA618" s="3"/>
      <c r="AB618" s="3"/>
      <c r="AC618" s="3"/>
      <c r="AD618" s="3"/>
      <c r="AE618" s="3"/>
      <c r="AF618" s="3"/>
      <c r="AG618" s="3"/>
      <c r="AH618" s="3"/>
      <c r="AI618" s="3"/>
      <c r="AJ618" s="3"/>
      <c r="AK618" s="3"/>
      <c r="AL618" s="7"/>
      <c r="AM618" s="3"/>
      <c r="AN618" s="7"/>
      <c r="AO618" s="3"/>
      <c r="AP618" s="3"/>
      <c r="AQ618" s="7"/>
      <c r="AR618" s="3"/>
      <c r="AS618" s="3"/>
      <c r="AT618" s="3"/>
      <c r="AU618" s="7"/>
    </row>
    <row r="619" spans="1:47" x14ac:dyDescent="0.25">
      <c r="A619" s="23"/>
      <c r="B619" s="3"/>
      <c r="C619" s="3"/>
      <c r="D619" s="3"/>
      <c r="E619" s="3"/>
      <c r="F619" s="3"/>
      <c r="G619" s="3"/>
      <c r="H619" s="3"/>
      <c r="I619" s="3"/>
      <c r="J619" s="3"/>
      <c r="K619" s="3"/>
      <c r="L619" s="3"/>
      <c r="M619" s="7"/>
      <c r="N619" s="3"/>
      <c r="O619" s="7"/>
      <c r="P619" s="3"/>
      <c r="Q619" s="3"/>
      <c r="R619" s="7"/>
      <c r="S619" s="3"/>
      <c r="T619" s="3"/>
      <c r="U619" s="3"/>
      <c r="V619" s="7"/>
      <c r="W619" s="3"/>
      <c r="X619" s="3"/>
      <c r="Y619" s="7"/>
      <c r="Z619" s="3"/>
      <c r="AA619" s="3"/>
      <c r="AB619" s="3"/>
      <c r="AC619" s="3"/>
      <c r="AD619" s="3"/>
      <c r="AE619" s="3"/>
      <c r="AF619" s="3"/>
      <c r="AG619" s="3"/>
      <c r="AH619" s="3"/>
      <c r="AI619" s="3"/>
      <c r="AJ619" s="3"/>
      <c r="AK619" s="3"/>
      <c r="AL619" s="7"/>
      <c r="AM619" s="3"/>
      <c r="AN619" s="7"/>
      <c r="AO619" s="3"/>
      <c r="AP619" s="3"/>
      <c r="AQ619" s="7"/>
      <c r="AR619" s="3"/>
      <c r="AS619" s="3"/>
      <c r="AT619" s="3"/>
      <c r="AU619" s="7"/>
    </row>
    <row r="620" spans="1:47" x14ac:dyDescent="0.25">
      <c r="A620" s="23"/>
      <c r="B620" s="3"/>
      <c r="C620" s="3"/>
      <c r="D620" s="3"/>
      <c r="E620" s="3"/>
      <c r="F620" s="3"/>
      <c r="G620" s="3"/>
      <c r="H620" s="3"/>
      <c r="I620" s="3"/>
      <c r="J620" s="3"/>
      <c r="K620" s="3"/>
      <c r="L620" s="3"/>
      <c r="M620" s="7"/>
      <c r="N620" s="3"/>
      <c r="O620" s="7"/>
      <c r="P620" s="3"/>
      <c r="Q620" s="3"/>
      <c r="R620" s="7"/>
      <c r="S620" s="3"/>
      <c r="T620" s="3"/>
      <c r="U620" s="3"/>
      <c r="V620" s="7"/>
      <c r="W620" s="3"/>
      <c r="X620" s="3"/>
      <c r="Y620" s="7"/>
      <c r="Z620" s="3"/>
      <c r="AA620" s="3"/>
      <c r="AB620" s="3"/>
      <c r="AC620" s="3"/>
      <c r="AD620" s="3"/>
      <c r="AE620" s="3"/>
      <c r="AF620" s="3"/>
      <c r="AG620" s="3"/>
      <c r="AH620" s="3"/>
      <c r="AI620" s="3"/>
      <c r="AJ620" s="3"/>
      <c r="AK620" s="3"/>
      <c r="AL620" s="7"/>
      <c r="AM620" s="3"/>
      <c r="AN620" s="7"/>
      <c r="AO620" s="3"/>
      <c r="AP620" s="3"/>
      <c r="AQ620" s="7"/>
      <c r="AR620" s="3"/>
      <c r="AS620" s="3"/>
      <c r="AT620" s="3"/>
      <c r="AU620" s="7"/>
    </row>
    <row r="621" spans="1:47" x14ac:dyDescent="0.25">
      <c r="A621" s="23"/>
      <c r="B621" s="3"/>
      <c r="C621" s="3"/>
      <c r="D621" s="3"/>
      <c r="E621" s="3"/>
      <c r="F621" s="3"/>
      <c r="G621" s="3"/>
      <c r="H621" s="3"/>
      <c r="I621" s="3"/>
      <c r="J621" s="3"/>
      <c r="K621" s="3"/>
      <c r="L621" s="3"/>
      <c r="M621" s="7"/>
      <c r="N621" s="3"/>
      <c r="O621" s="7"/>
      <c r="P621" s="3"/>
      <c r="Q621" s="3"/>
      <c r="R621" s="7"/>
      <c r="S621" s="3"/>
      <c r="T621" s="3"/>
      <c r="U621" s="3"/>
      <c r="V621" s="7"/>
      <c r="W621" s="3"/>
      <c r="X621" s="3"/>
      <c r="Y621" s="7"/>
      <c r="Z621" s="3"/>
      <c r="AA621" s="3"/>
      <c r="AB621" s="3"/>
      <c r="AC621" s="3"/>
      <c r="AD621" s="3"/>
      <c r="AE621" s="3"/>
      <c r="AF621" s="3"/>
      <c r="AG621" s="3"/>
      <c r="AH621" s="3"/>
      <c r="AI621" s="3"/>
      <c r="AJ621" s="3"/>
      <c r="AK621" s="3"/>
      <c r="AL621" s="7"/>
      <c r="AM621" s="3"/>
      <c r="AN621" s="7"/>
      <c r="AO621" s="3"/>
      <c r="AP621" s="3"/>
      <c r="AQ621" s="7"/>
      <c r="AR621" s="3"/>
      <c r="AS621" s="3"/>
      <c r="AT621" s="3"/>
      <c r="AU621" s="7"/>
    </row>
    <row r="622" spans="1:47" x14ac:dyDescent="0.25">
      <c r="A622" s="23"/>
      <c r="B622" s="3"/>
      <c r="C622" s="3"/>
      <c r="D622" s="3"/>
      <c r="E622" s="3"/>
      <c r="F622" s="3"/>
      <c r="G622" s="3"/>
      <c r="H622" s="3"/>
      <c r="I622" s="3"/>
      <c r="J622" s="3"/>
      <c r="K622" s="3"/>
      <c r="L622" s="3"/>
      <c r="M622" s="7"/>
      <c r="N622" s="3"/>
      <c r="O622" s="7"/>
      <c r="P622" s="3"/>
      <c r="Q622" s="3"/>
      <c r="R622" s="7"/>
      <c r="S622" s="3"/>
      <c r="T622" s="3"/>
      <c r="U622" s="3"/>
      <c r="V622" s="7"/>
      <c r="W622" s="3"/>
      <c r="X622" s="3"/>
      <c r="Y622" s="7"/>
      <c r="Z622" s="3"/>
      <c r="AA622" s="3"/>
      <c r="AB622" s="3"/>
      <c r="AC622" s="3"/>
      <c r="AD622" s="3"/>
      <c r="AE622" s="3"/>
      <c r="AF622" s="3"/>
      <c r="AG622" s="3"/>
      <c r="AH622" s="3"/>
      <c r="AI622" s="3"/>
      <c r="AJ622" s="3"/>
      <c r="AK622" s="3"/>
      <c r="AL622" s="7"/>
      <c r="AM622" s="3"/>
      <c r="AN622" s="7"/>
      <c r="AO622" s="3"/>
      <c r="AP622" s="3"/>
      <c r="AQ622" s="7"/>
      <c r="AR622" s="3"/>
      <c r="AS622" s="3"/>
      <c r="AT622" s="3"/>
      <c r="AU622" s="7"/>
    </row>
    <row r="623" spans="1:47" x14ac:dyDescent="0.25">
      <c r="A623" s="23"/>
      <c r="B623" s="3"/>
      <c r="C623" s="3"/>
      <c r="D623" s="3"/>
      <c r="E623" s="3"/>
      <c r="F623" s="3"/>
      <c r="G623" s="3"/>
      <c r="H623" s="3"/>
      <c r="I623" s="3"/>
      <c r="J623" s="3"/>
      <c r="K623" s="3"/>
      <c r="L623" s="3"/>
      <c r="M623" s="7"/>
      <c r="N623" s="3"/>
      <c r="O623" s="7"/>
      <c r="P623" s="3"/>
      <c r="Q623" s="3"/>
      <c r="R623" s="7"/>
      <c r="S623" s="3"/>
      <c r="T623" s="3"/>
      <c r="U623" s="3"/>
      <c r="V623" s="7"/>
      <c r="W623" s="3"/>
      <c r="X623" s="3"/>
      <c r="Y623" s="7"/>
      <c r="Z623" s="3"/>
      <c r="AA623" s="3"/>
      <c r="AB623" s="3"/>
      <c r="AC623" s="3"/>
      <c r="AD623" s="3"/>
      <c r="AE623" s="3"/>
      <c r="AF623" s="3"/>
      <c r="AG623" s="3"/>
      <c r="AH623" s="3"/>
      <c r="AI623" s="3"/>
      <c r="AJ623" s="3"/>
      <c r="AK623" s="3"/>
      <c r="AL623" s="7"/>
      <c r="AM623" s="3"/>
      <c r="AN623" s="7"/>
      <c r="AO623" s="3"/>
      <c r="AP623" s="3"/>
      <c r="AQ623" s="7"/>
      <c r="AR623" s="3"/>
      <c r="AS623" s="3"/>
      <c r="AT623" s="3"/>
      <c r="AU623" s="7"/>
    </row>
    <row r="624" spans="1:47" x14ac:dyDescent="0.25">
      <c r="A624" s="23"/>
      <c r="B624" s="3"/>
      <c r="C624" s="3"/>
      <c r="D624" s="3"/>
      <c r="E624" s="3"/>
      <c r="F624" s="3"/>
      <c r="G624" s="3"/>
      <c r="H624" s="3"/>
      <c r="I624" s="3"/>
      <c r="J624" s="3"/>
      <c r="K624" s="3"/>
      <c r="L624" s="3"/>
      <c r="M624" s="7"/>
      <c r="N624" s="3"/>
      <c r="O624" s="7"/>
      <c r="P624" s="3"/>
      <c r="Q624" s="3"/>
      <c r="R624" s="7"/>
      <c r="S624" s="3"/>
      <c r="T624" s="3"/>
      <c r="U624" s="3"/>
      <c r="V624" s="7"/>
      <c r="W624" s="3"/>
      <c r="X624" s="3"/>
      <c r="Y624" s="7"/>
      <c r="Z624" s="3"/>
      <c r="AA624" s="3"/>
      <c r="AB624" s="3"/>
      <c r="AC624" s="3"/>
      <c r="AD624" s="3"/>
      <c r="AE624" s="3"/>
      <c r="AF624" s="3"/>
      <c r="AG624" s="3"/>
      <c r="AH624" s="3"/>
      <c r="AI624" s="3"/>
      <c r="AJ624" s="3"/>
      <c r="AK624" s="3"/>
      <c r="AL624" s="7"/>
      <c r="AM624" s="3"/>
      <c r="AN624" s="7"/>
      <c r="AO624" s="3"/>
      <c r="AP624" s="3"/>
      <c r="AQ624" s="7"/>
      <c r="AR624" s="3"/>
      <c r="AS624" s="3"/>
      <c r="AT624" s="3"/>
      <c r="AU624" s="7"/>
    </row>
    <row r="625" spans="1:47" x14ac:dyDescent="0.25">
      <c r="A625" s="23"/>
      <c r="B625" s="3"/>
      <c r="C625" s="3"/>
      <c r="D625" s="3"/>
      <c r="E625" s="3"/>
      <c r="F625" s="3"/>
      <c r="G625" s="3"/>
      <c r="H625" s="3"/>
      <c r="I625" s="3"/>
      <c r="J625" s="3"/>
      <c r="K625" s="3"/>
      <c r="L625" s="3"/>
      <c r="M625" s="7"/>
      <c r="N625" s="3"/>
      <c r="O625" s="7"/>
      <c r="P625" s="3"/>
      <c r="Q625" s="3"/>
      <c r="R625" s="7"/>
      <c r="S625" s="3"/>
      <c r="T625" s="3"/>
      <c r="U625" s="3"/>
      <c r="V625" s="7"/>
      <c r="W625" s="3"/>
      <c r="X625" s="3"/>
      <c r="Y625" s="7"/>
      <c r="Z625" s="3"/>
      <c r="AA625" s="3"/>
      <c r="AB625" s="3"/>
      <c r="AC625" s="3"/>
      <c r="AD625" s="3"/>
      <c r="AE625" s="3"/>
      <c r="AF625" s="3"/>
      <c r="AG625" s="3"/>
      <c r="AH625" s="3"/>
      <c r="AI625" s="3"/>
      <c r="AJ625" s="3"/>
      <c r="AK625" s="3"/>
      <c r="AL625" s="7"/>
      <c r="AM625" s="3"/>
      <c r="AN625" s="7"/>
      <c r="AO625" s="3"/>
      <c r="AP625" s="3"/>
      <c r="AQ625" s="7"/>
      <c r="AR625" s="3"/>
      <c r="AS625" s="3"/>
      <c r="AT625" s="3"/>
      <c r="AU625" s="7"/>
    </row>
    <row r="626" spans="1:47" x14ac:dyDescent="0.25">
      <c r="A626" s="23"/>
      <c r="B626" s="3"/>
      <c r="C626" s="3"/>
      <c r="D626" s="3"/>
      <c r="E626" s="3"/>
      <c r="F626" s="3"/>
      <c r="G626" s="3"/>
      <c r="H626" s="3"/>
      <c r="I626" s="3"/>
      <c r="J626" s="3"/>
      <c r="K626" s="3"/>
      <c r="L626" s="3"/>
      <c r="M626" s="7"/>
      <c r="N626" s="3"/>
      <c r="O626" s="7"/>
      <c r="P626" s="3"/>
      <c r="Q626" s="3"/>
      <c r="R626" s="7"/>
      <c r="S626" s="3"/>
      <c r="T626" s="3"/>
      <c r="U626" s="3"/>
      <c r="V626" s="7"/>
      <c r="W626" s="3"/>
      <c r="X626" s="3"/>
      <c r="Y626" s="7"/>
      <c r="Z626" s="3"/>
      <c r="AA626" s="3"/>
      <c r="AB626" s="3"/>
      <c r="AC626" s="3"/>
      <c r="AD626" s="3"/>
      <c r="AE626" s="3"/>
      <c r="AF626" s="3"/>
      <c r="AG626" s="3"/>
      <c r="AH626" s="3"/>
      <c r="AI626" s="3"/>
      <c r="AJ626" s="3"/>
      <c r="AK626" s="3"/>
      <c r="AL626" s="7"/>
      <c r="AM626" s="3"/>
      <c r="AN626" s="7"/>
      <c r="AO626" s="3"/>
      <c r="AP626" s="3"/>
      <c r="AQ626" s="7"/>
      <c r="AR626" s="3"/>
      <c r="AS626" s="3"/>
      <c r="AT626" s="3"/>
      <c r="AU626" s="7"/>
    </row>
    <row r="627" spans="1:47" x14ac:dyDescent="0.25">
      <c r="A627" s="23"/>
      <c r="B627" s="3"/>
      <c r="C627" s="3"/>
      <c r="D627" s="3"/>
      <c r="E627" s="3"/>
      <c r="F627" s="3"/>
      <c r="G627" s="3"/>
      <c r="H627" s="3"/>
      <c r="I627" s="3"/>
      <c r="J627" s="3"/>
      <c r="K627" s="3"/>
      <c r="L627" s="3"/>
      <c r="M627" s="7"/>
      <c r="N627" s="3"/>
      <c r="O627" s="7"/>
      <c r="P627" s="3"/>
      <c r="Q627" s="3"/>
      <c r="R627" s="7"/>
      <c r="S627" s="3"/>
      <c r="T627" s="3"/>
      <c r="U627" s="3"/>
      <c r="V627" s="7"/>
      <c r="W627" s="3"/>
      <c r="X627" s="3"/>
      <c r="Y627" s="7"/>
      <c r="Z627" s="3"/>
      <c r="AA627" s="3"/>
      <c r="AB627" s="3"/>
      <c r="AC627" s="3"/>
      <c r="AD627" s="3"/>
      <c r="AE627" s="3"/>
      <c r="AF627" s="3"/>
      <c r="AG627" s="3"/>
      <c r="AH627" s="3"/>
      <c r="AI627" s="3"/>
      <c r="AJ627" s="3"/>
      <c r="AK627" s="3"/>
      <c r="AL627" s="7"/>
      <c r="AM627" s="3"/>
      <c r="AN627" s="7"/>
      <c r="AO627" s="3"/>
      <c r="AP627" s="3"/>
      <c r="AQ627" s="7"/>
      <c r="AR627" s="3"/>
      <c r="AS627" s="3"/>
      <c r="AT627" s="3"/>
      <c r="AU627" s="7"/>
    </row>
    <row r="628" spans="1:47" x14ac:dyDescent="0.25">
      <c r="A628" s="23"/>
      <c r="B628" s="3"/>
      <c r="C628" s="3"/>
      <c r="D628" s="3"/>
      <c r="E628" s="3"/>
      <c r="F628" s="3"/>
      <c r="G628" s="3"/>
      <c r="H628" s="3"/>
      <c r="I628" s="3"/>
      <c r="J628" s="3"/>
      <c r="K628" s="3"/>
      <c r="L628" s="3"/>
      <c r="M628" s="7"/>
      <c r="N628" s="3"/>
      <c r="O628" s="7"/>
      <c r="P628" s="3"/>
      <c r="Q628" s="3"/>
      <c r="R628" s="7"/>
      <c r="S628" s="3"/>
      <c r="T628" s="3"/>
      <c r="U628" s="3"/>
      <c r="V628" s="7"/>
      <c r="W628" s="3"/>
      <c r="X628" s="3"/>
      <c r="Y628" s="7"/>
      <c r="Z628" s="3"/>
      <c r="AA628" s="3"/>
      <c r="AB628" s="3"/>
      <c r="AC628" s="3"/>
      <c r="AD628" s="3"/>
      <c r="AE628" s="3"/>
      <c r="AF628" s="3"/>
      <c r="AG628" s="3"/>
      <c r="AH628" s="3"/>
      <c r="AI628" s="3"/>
      <c r="AJ628" s="3"/>
      <c r="AK628" s="3"/>
      <c r="AL628" s="7"/>
      <c r="AM628" s="3"/>
      <c r="AN628" s="7"/>
      <c r="AO628" s="3"/>
      <c r="AP628" s="3"/>
      <c r="AQ628" s="7"/>
      <c r="AR628" s="3"/>
      <c r="AS628" s="3"/>
      <c r="AT628" s="3"/>
      <c r="AU628" s="7"/>
    </row>
    <row r="629" spans="1:47" x14ac:dyDescent="0.25">
      <c r="A629" s="23"/>
      <c r="B629" s="3"/>
      <c r="C629" s="3"/>
      <c r="D629" s="3"/>
      <c r="E629" s="3"/>
      <c r="F629" s="3"/>
      <c r="G629" s="3"/>
      <c r="H629" s="3"/>
      <c r="I629" s="3"/>
      <c r="J629" s="3"/>
      <c r="K629" s="3"/>
      <c r="L629" s="3"/>
      <c r="M629" s="7"/>
      <c r="N629" s="3"/>
      <c r="O629" s="7"/>
      <c r="P629" s="3"/>
      <c r="Q629" s="3"/>
      <c r="R629" s="7"/>
      <c r="S629" s="3"/>
      <c r="T629" s="3"/>
      <c r="U629" s="3"/>
      <c r="V629" s="7"/>
      <c r="W629" s="3"/>
      <c r="X629" s="3"/>
      <c r="Y629" s="7"/>
      <c r="Z629" s="3"/>
      <c r="AA629" s="3"/>
      <c r="AB629" s="3"/>
      <c r="AC629" s="3"/>
      <c r="AD629" s="3"/>
      <c r="AE629" s="3"/>
      <c r="AF629" s="3"/>
      <c r="AG629" s="3"/>
      <c r="AH629" s="3"/>
      <c r="AI629" s="3"/>
      <c r="AJ629" s="3"/>
      <c r="AK629" s="3"/>
      <c r="AL629" s="7"/>
      <c r="AM629" s="3"/>
      <c r="AN629" s="7"/>
      <c r="AO629" s="3"/>
      <c r="AP629" s="3"/>
      <c r="AQ629" s="7"/>
      <c r="AR629" s="3"/>
      <c r="AS629" s="3"/>
      <c r="AT629" s="3"/>
      <c r="AU629" s="7"/>
    </row>
    <row r="630" spans="1:47" x14ac:dyDescent="0.25">
      <c r="A630" s="23"/>
      <c r="B630" s="3"/>
      <c r="C630" s="3"/>
      <c r="D630" s="3"/>
      <c r="E630" s="3"/>
      <c r="F630" s="3"/>
      <c r="G630" s="3"/>
      <c r="H630" s="3"/>
      <c r="I630" s="3"/>
      <c r="J630" s="3"/>
      <c r="K630" s="3"/>
      <c r="L630" s="3"/>
      <c r="M630" s="7"/>
      <c r="N630" s="3"/>
      <c r="O630" s="7"/>
      <c r="P630" s="3"/>
      <c r="Q630" s="3"/>
      <c r="R630" s="7"/>
      <c r="S630" s="3"/>
      <c r="T630" s="3"/>
      <c r="U630" s="3"/>
      <c r="V630" s="7"/>
      <c r="W630" s="3"/>
      <c r="X630" s="3"/>
      <c r="Y630" s="7"/>
      <c r="Z630" s="3"/>
      <c r="AA630" s="3"/>
      <c r="AB630" s="3"/>
      <c r="AC630" s="3"/>
      <c r="AD630" s="3"/>
      <c r="AE630" s="3"/>
      <c r="AF630" s="3"/>
      <c r="AG630" s="3"/>
      <c r="AH630" s="3"/>
      <c r="AI630" s="3"/>
      <c r="AJ630" s="3"/>
      <c r="AK630" s="3"/>
      <c r="AL630" s="7"/>
      <c r="AM630" s="3"/>
      <c r="AN630" s="7"/>
      <c r="AO630" s="3"/>
      <c r="AP630" s="3"/>
      <c r="AQ630" s="7"/>
      <c r="AR630" s="3"/>
      <c r="AS630" s="3"/>
      <c r="AT630" s="3"/>
      <c r="AU630" s="7"/>
    </row>
    <row r="631" spans="1:47" x14ac:dyDescent="0.25">
      <c r="A631" s="23"/>
      <c r="B631" s="3"/>
      <c r="C631" s="3"/>
      <c r="D631" s="3"/>
      <c r="E631" s="3"/>
      <c r="F631" s="3"/>
      <c r="G631" s="3"/>
      <c r="H631" s="3"/>
      <c r="I631" s="3"/>
      <c r="J631" s="3"/>
      <c r="K631" s="3"/>
      <c r="L631" s="3"/>
      <c r="M631" s="7"/>
      <c r="N631" s="3"/>
      <c r="O631" s="7"/>
      <c r="P631" s="3"/>
      <c r="Q631" s="3"/>
      <c r="R631" s="7"/>
      <c r="S631" s="3"/>
      <c r="T631" s="3"/>
      <c r="U631" s="3"/>
      <c r="V631" s="7"/>
      <c r="W631" s="3"/>
      <c r="X631" s="3"/>
      <c r="Y631" s="7"/>
      <c r="Z631" s="3"/>
      <c r="AA631" s="3"/>
      <c r="AB631" s="3"/>
      <c r="AC631" s="3"/>
      <c r="AD631" s="3"/>
      <c r="AE631" s="3"/>
      <c r="AF631" s="3"/>
      <c r="AG631" s="3"/>
      <c r="AH631" s="3"/>
      <c r="AI631" s="3"/>
      <c r="AJ631" s="3"/>
      <c r="AK631" s="3"/>
      <c r="AL631" s="7"/>
      <c r="AM631" s="3"/>
      <c r="AN631" s="7"/>
      <c r="AO631" s="3"/>
      <c r="AP631" s="3"/>
      <c r="AQ631" s="7"/>
      <c r="AR631" s="3"/>
      <c r="AS631" s="3"/>
      <c r="AT631" s="3"/>
      <c r="AU631" s="7"/>
    </row>
    <row r="632" spans="1:47" x14ac:dyDescent="0.25">
      <c r="A632" s="23"/>
      <c r="B632" s="3"/>
      <c r="C632" s="3"/>
      <c r="D632" s="3"/>
      <c r="E632" s="3"/>
      <c r="F632" s="3"/>
      <c r="G632" s="3"/>
      <c r="H632" s="3"/>
      <c r="I632" s="3"/>
      <c r="J632" s="3"/>
      <c r="K632" s="3"/>
      <c r="L632" s="3"/>
      <c r="M632" s="7"/>
      <c r="N632" s="3"/>
      <c r="O632" s="7"/>
      <c r="P632" s="3"/>
      <c r="Q632" s="3"/>
      <c r="R632" s="7"/>
      <c r="S632" s="3"/>
      <c r="T632" s="3"/>
      <c r="U632" s="3"/>
      <c r="V632" s="7"/>
      <c r="W632" s="3"/>
      <c r="X632" s="3"/>
      <c r="Y632" s="7"/>
      <c r="Z632" s="3"/>
      <c r="AA632" s="3"/>
      <c r="AB632" s="3"/>
      <c r="AC632" s="3"/>
      <c r="AD632" s="3"/>
      <c r="AE632" s="3"/>
      <c r="AF632" s="3"/>
      <c r="AG632" s="3"/>
      <c r="AH632" s="3"/>
      <c r="AI632" s="3"/>
      <c r="AJ632" s="3"/>
      <c r="AK632" s="3"/>
      <c r="AL632" s="7"/>
      <c r="AM632" s="3"/>
      <c r="AN632" s="7"/>
      <c r="AO632" s="3"/>
      <c r="AP632" s="3"/>
      <c r="AQ632" s="7"/>
      <c r="AR632" s="3"/>
      <c r="AS632" s="3"/>
      <c r="AT632" s="3"/>
      <c r="AU632" s="7"/>
    </row>
    <row r="633" spans="1:47" x14ac:dyDescent="0.25">
      <c r="A633" s="23"/>
      <c r="B633" s="3"/>
      <c r="C633" s="3"/>
      <c r="D633" s="3"/>
      <c r="E633" s="3"/>
      <c r="F633" s="3"/>
      <c r="G633" s="3"/>
      <c r="H633" s="3"/>
      <c r="I633" s="3"/>
      <c r="J633" s="3"/>
      <c r="K633" s="3"/>
      <c r="L633" s="3"/>
      <c r="M633" s="7"/>
      <c r="N633" s="3"/>
      <c r="O633" s="7"/>
      <c r="P633" s="3"/>
      <c r="Q633" s="3"/>
      <c r="R633" s="7"/>
      <c r="S633" s="3"/>
      <c r="T633" s="3"/>
      <c r="U633" s="3"/>
      <c r="V633" s="7"/>
      <c r="W633" s="3"/>
      <c r="X633" s="3"/>
      <c r="Y633" s="7"/>
      <c r="Z633" s="3"/>
      <c r="AA633" s="3"/>
      <c r="AB633" s="3"/>
      <c r="AC633" s="3"/>
      <c r="AD633" s="3"/>
      <c r="AE633" s="3"/>
      <c r="AF633" s="3"/>
      <c r="AG633" s="3"/>
      <c r="AH633" s="3"/>
      <c r="AI633" s="3"/>
      <c r="AJ633" s="3"/>
      <c r="AK633" s="3"/>
      <c r="AL633" s="7"/>
      <c r="AM633" s="3"/>
      <c r="AN633" s="7"/>
      <c r="AO633" s="3"/>
      <c r="AP633" s="3"/>
      <c r="AQ633" s="7"/>
      <c r="AR633" s="3"/>
      <c r="AS633" s="3"/>
      <c r="AT633" s="3"/>
      <c r="AU633" s="7"/>
    </row>
    <row r="634" spans="1:47" x14ac:dyDescent="0.25">
      <c r="A634" s="23"/>
      <c r="B634" s="3"/>
      <c r="C634" s="3"/>
      <c r="D634" s="3"/>
      <c r="E634" s="3"/>
      <c r="F634" s="3"/>
      <c r="G634" s="3"/>
      <c r="H634" s="3"/>
      <c r="I634" s="3"/>
      <c r="J634" s="3"/>
      <c r="K634" s="3"/>
      <c r="L634" s="3"/>
      <c r="M634" s="7"/>
      <c r="N634" s="3"/>
      <c r="O634" s="7"/>
      <c r="P634" s="3"/>
      <c r="Q634" s="3"/>
      <c r="R634" s="7"/>
      <c r="S634" s="3"/>
      <c r="T634" s="3"/>
      <c r="U634" s="3"/>
      <c r="V634" s="7"/>
      <c r="W634" s="3"/>
      <c r="X634" s="3"/>
      <c r="Y634" s="7"/>
      <c r="Z634" s="3"/>
      <c r="AA634" s="3"/>
      <c r="AB634" s="3"/>
      <c r="AC634" s="3"/>
      <c r="AD634" s="3"/>
      <c r="AE634" s="3"/>
      <c r="AF634" s="3"/>
      <c r="AG634" s="3"/>
      <c r="AH634" s="3"/>
      <c r="AI634" s="3"/>
      <c r="AJ634" s="3"/>
      <c r="AK634" s="3"/>
      <c r="AL634" s="7"/>
      <c r="AM634" s="3"/>
      <c r="AN634" s="7"/>
      <c r="AO634" s="3"/>
      <c r="AP634" s="3"/>
      <c r="AQ634" s="7"/>
      <c r="AR634" s="3"/>
      <c r="AS634" s="3"/>
      <c r="AT634" s="3"/>
      <c r="AU634" s="7"/>
    </row>
    <row r="635" spans="1:47" x14ac:dyDescent="0.25">
      <c r="A635" s="23"/>
      <c r="B635" s="3"/>
      <c r="C635" s="3"/>
      <c r="D635" s="3"/>
      <c r="E635" s="3"/>
      <c r="F635" s="3"/>
      <c r="G635" s="3"/>
      <c r="H635" s="3"/>
      <c r="I635" s="3"/>
      <c r="J635" s="3"/>
      <c r="K635" s="3"/>
      <c r="L635" s="3"/>
      <c r="M635" s="7"/>
      <c r="N635" s="3"/>
      <c r="O635" s="7"/>
      <c r="P635" s="3"/>
      <c r="Q635" s="3"/>
      <c r="R635" s="7"/>
      <c r="S635" s="3"/>
      <c r="T635" s="3"/>
      <c r="U635" s="3"/>
      <c r="V635" s="7"/>
      <c r="W635" s="3"/>
      <c r="X635" s="3"/>
      <c r="Y635" s="7"/>
      <c r="Z635" s="3"/>
      <c r="AA635" s="3"/>
      <c r="AB635" s="3"/>
      <c r="AC635" s="3"/>
      <c r="AD635" s="3"/>
      <c r="AE635" s="3"/>
      <c r="AF635" s="3"/>
      <c r="AG635" s="3"/>
      <c r="AH635" s="3"/>
      <c r="AI635" s="3"/>
      <c r="AJ635" s="3"/>
      <c r="AK635" s="3"/>
      <c r="AL635" s="7"/>
      <c r="AM635" s="3"/>
      <c r="AN635" s="7"/>
      <c r="AO635" s="3"/>
      <c r="AP635" s="3"/>
      <c r="AQ635" s="7"/>
      <c r="AR635" s="3"/>
      <c r="AS635" s="3"/>
      <c r="AT635" s="3"/>
      <c r="AU635" s="7"/>
    </row>
    <row r="636" spans="1:47" x14ac:dyDescent="0.25">
      <c r="A636" s="23"/>
      <c r="B636" s="3"/>
      <c r="C636" s="3"/>
      <c r="D636" s="3"/>
      <c r="E636" s="3"/>
      <c r="F636" s="3"/>
      <c r="G636" s="3"/>
      <c r="H636" s="3"/>
      <c r="I636" s="3"/>
      <c r="J636" s="3"/>
      <c r="K636" s="3"/>
      <c r="L636" s="3"/>
      <c r="M636" s="7"/>
      <c r="N636" s="3"/>
      <c r="O636" s="7"/>
      <c r="P636" s="3"/>
      <c r="Q636" s="3"/>
      <c r="R636" s="7"/>
      <c r="S636" s="3"/>
      <c r="T636" s="3"/>
      <c r="U636" s="3"/>
      <c r="V636" s="7"/>
      <c r="W636" s="3"/>
      <c r="X636" s="3"/>
      <c r="Y636" s="7"/>
      <c r="Z636" s="3"/>
      <c r="AA636" s="3"/>
      <c r="AB636" s="3"/>
      <c r="AC636" s="3"/>
      <c r="AD636" s="3"/>
      <c r="AE636" s="3"/>
      <c r="AF636" s="3"/>
      <c r="AG636" s="3"/>
      <c r="AH636" s="3"/>
      <c r="AI636" s="3"/>
      <c r="AJ636" s="3"/>
      <c r="AK636" s="3"/>
      <c r="AL636" s="7"/>
      <c r="AM636" s="3"/>
      <c r="AN636" s="7"/>
      <c r="AO636" s="3"/>
      <c r="AP636" s="3"/>
      <c r="AQ636" s="7"/>
      <c r="AR636" s="3"/>
      <c r="AS636" s="3"/>
      <c r="AT636" s="3"/>
      <c r="AU636" s="7"/>
    </row>
    <row r="637" spans="1:47" x14ac:dyDescent="0.25">
      <c r="A637" s="23"/>
      <c r="B637" s="3"/>
      <c r="C637" s="3"/>
      <c r="D637" s="3"/>
      <c r="E637" s="3"/>
      <c r="F637" s="3"/>
      <c r="G637" s="3"/>
      <c r="H637" s="3"/>
      <c r="I637" s="3"/>
      <c r="J637" s="3"/>
      <c r="K637" s="3"/>
      <c r="L637" s="3"/>
      <c r="M637" s="7"/>
      <c r="N637" s="3"/>
      <c r="O637" s="7"/>
      <c r="P637" s="3"/>
      <c r="Q637" s="3"/>
      <c r="R637" s="7"/>
      <c r="S637" s="3"/>
      <c r="T637" s="3"/>
      <c r="U637" s="3"/>
      <c r="V637" s="7"/>
      <c r="W637" s="3"/>
      <c r="X637" s="3"/>
      <c r="Y637" s="7"/>
      <c r="Z637" s="3"/>
      <c r="AA637" s="3"/>
      <c r="AB637" s="3"/>
      <c r="AC637" s="3"/>
      <c r="AD637" s="3"/>
      <c r="AE637" s="3"/>
      <c r="AF637" s="3"/>
      <c r="AG637" s="3"/>
      <c r="AH637" s="3"/>
      <c r="AI637" s="3"/>
      <c r="AJ637" s="3"/>
      <c r="AK637" s="3"/>
      <c r="AL637" s="7"/>
      <c r="AM637" s="3"/>
      <c r="AN637" s="7"/>
      <c r="AO637" s="3"/>
      <c r="AP637" s="3"/>
      <c r="AQ637" s="7"/>
      <c r="AR637" s="3"/>
      <c r="AS637" s="3"/>
      <c r="AT637" s="3"/>
      <c r="AU637" s="7"/>
    </row>
    <row r="638" spans="1:47" x14ac:dyDescent="0.25">
      <c r="A638" s="23"/>
      <c r="B638" s="3"/>
      <c r="C638" s="3"/>
      <c r="D638" s="3"/>
      <c r="E638" s="3"/>
      <c r="F638" s="3"/>
      <c r="G638" s="3"/>
      <c r="H638" s="3"/>
      <c r="I638" s="3"/>
      <c r="J638" s="3"/>
      <c r="K638" s="3"/>
      <c r="L638" s="3"/>
      <c r="M638" s="7"/>
      <c r="N638" s="3"/>
      <c r="O638" s="7"/>
      <c r="P638" s="3"/>
      <c r="Q638" s="3"/>
      <c r="R638" s="7"/>
      <c r="S638" s="3"/>
      <c r="T638" s="3"/>
      <c r="U638" s="3"/>
      <c r="V638" s="7"/>
      <c r="W638" s="3"/>
      <c r="X638" s="3"/>
      <c r="Y638" s="7"/>
      <c r="Z638" s="3"/>
      <c r="AA638" s="3"/>
      <c r="AB638" s="3"/>
      <c r="AC638" s="3"/>
      <c r="AD638" s="3"/>
      <c r="AE638" s="3"/>
      <c r="AF638" s="3"/>
      <c r="AG638" s="3"/>
      <c r="AH638" s="3"/>
      <c r="AI638" s="3"/>
      <c r="AJ638" s="3"/>
      <c r="AK638" s="3"/>
      <c r="AL638" s="7"/>
      <c r="AM638" s="3"/>
      <c r="AN638" s="7"/>
      <c r="AO638" s="3"/>
      <c r="AP638" s="3"/>
      <c r="AQ638" s="7"/>
      <c r="AR638" s="3"/>
      <c r="AS638" s="3"/>
      <c r="AT638" s="3"/>
      <c r="AU638" s="7"/>
    </row>
    <row r="639" spans="1:47" x14ac:dyDescent="0.25">
      <c r="A639" s="23"/>
      <c r="B639" s="3"/>
      <c r="C639" s="3"/>
      <c r="D639" s="3"/>
      <c r="E639" s="3"/>
      <c r="F639" s="3"/>
      <c r="G639" s="3"/>
      <c r="H639" s="3"/>
      <c r="I639" s="3"/>
      <c r="J639" s="3"/>
      <c r="K639" s="3"/>
      <c r="L639" s="3"/>
      <c r="M639" s="7"/>
      <c r="N639" s="3"/>
      <c r="O639" s="7"/>
      <c r="P639" s="3"/>
      <c r="Q639" s="3"/>
      <c r="R639" s="7"/>
      <c r="S639" s="3"/>
      <c r="T639" s="3"/>
      <c r="U639" s="3"/>
      <c r="V639" s="7"/>
      <c r="W639" s="3"/>
      <c r="X639" s="3"/>
      <c r="Y639" s="7"/>
      <c r="Z639" s="3"/>
      <c r="AA639" s="3"/>
      <c r="AB639" s="3"/>
      <c r="AC639" s="3"/>
      <c r="AD639" s="3"/>
      <c r="AE639" s="3"/>
      <c r="AF639" s="3"/>
      <c r="AG639" s="3"/>
      <c r="AH639" s="3"/>
      <c r="AI639" s="3"/>
      <c r="AJ639" s="3"/>
      <c r="AK639" s="3"/>
      <c r="AL639" s="7"/>
      <c r="AM639" s="3"/>
      <c r="AN639" s="7"/>
      <c r="AO639" s="3"/>
      <c r="AP639" s="3"/>
      <c r="AQ639" s="7"/>
      <c r="AR639" s="3"/>
      <c r="AS639" s="3"/>
      <c r="AT639" s="3"/>
      <c r="AU639" s="7"/>
    </row>
    <row r="640" spans="1:47" x14ac:dyDescent="0.25">
      <c r="A640" s="23"/>
      <c r="B640" s="3"/>
      <c r="C640" s="3"/>
      <c r="D640" s="3"/>
      <c r="E640" s="3"/>
      <c r="F640" s="3"/>
      <c r="G640" s="3"/>
      <c r="H640" s="3"/>
      <c r="I640" s="3"/>
      <c r="J640" s="3"/>
      <c r="K640" s="3"/>
      <c r="L640" s="3"/>
      <c r="M640" s="7"/>
      <c r="N640" s="3"/>
      <c r="O640" s="7"/>
      <c r="P640" s="3"/>
      <c r="Q640" s="3"/>
      <c r="R640" s="7"/>
      <c r="S640" s="3"/>
      <c r="T640" s="3"/>
      <c r="U640" s="3"/>
      <c r="V640" s="7"/>
      <c r="W640" s="3"/>
      <c r="X640" s="3"/>
      <c r="Y640" s="7"/>
      <c r="Z640" s="3"/>
      <c r="AA640" s="3"/>
      <c r="AB640" s="3"/>
      <c r="AC640" s="3"/>
      <c r="AD640" s="3"/>
      <c r="AE640" s="3"/>
      <c r="AF640" s="3"/>
      <c r="AG640" s="3"/>
      <c r="AH640" s="3"/>
      <c r="AI640" s="3"/>
      <c r="AJ640" s="3"/>
      <c r="AK640" s="3"/>
      <c r="AL640" s="7"/>
      <c r="AM640" s="3"/>
      <c r="AN640" s="7"/>
      <c r="AO640" s="3"/>
      <c r="AP640" s="3"/>
      <c r="AQ640" s="7"/>
      <c r="AR640" s="3"/>
      <c r="AS640" s="3"/>
      <c r="AT640" s="3"/>
      <c r="AU640" s="7"/>
    </row>
    <row r="641" spans="1:47" x14ac:dyDescent="0.25">
      <c r="A641" s="23"/>
      <c r="B641" s="3"/>
      <c r="C641" s="3"/>
      <c r="D641" s="3"/>
      <c r="E641" s="3"/>
      <c r="F641" s="3"/>
      <c r="G641" s="3"/>
      <c r="H641" s="3"/>
      <c r="I641" s="3"/>
      <c r="J641" s="3"/>
      <c r="K641" s="3"/>
      <c r="L641" s="3"/>
      <c r="M641" s="7"/>
      <c r="N641" s="3"/>
      <c r="O641" s="7"/>
      <c r="P641" s="3"/>
      <c r="Q641" s="3"/>
      <c r="R641" s="7"/>
      <c r="S641" s="3"/>
      <c r="T641" s="3"/>
      <c r="U641" s="3"/>
      <c r="V641" s="7"/>
      <c r="W641" s="3"/>
      <c r="X641" s="3"/>
      <c r="Y641" s="7"/>
      <c r="Z641" s="3"/>
      <c r="AA641" s="3"/>
      <c r="AB641" s="3"/>
      <c r="AC641" s="3"/>
      <c r="AD641" s="3"/>
      <c r="AE641" s="3"/>
      <c r="AF641" s="3"/>
      <c r="AG641" s="3"/>
      <c r="AH641" s="3"/>
      <c r="AI641" s="3"/>
      <c r="AJ641" s="3"/>
      <c r="AK641" s="3"/>
      <c r="AL641" s="7"/>
      <c r="AM641" s="3"/>
      <c r="AN641" s="7"/>
      <c r="AO641" s="3"/>
      <c r="AP641" s="3"/>
      <c r="AQ641" s="7"/>
      <c r="AR641" s="3"/>
      <c r="AS641" s="3"/>
      <c r="AT641" s="3"/>
      <c r="AU641" s="7"/>
    </row>
    <row r="642" spans="1:47" x14ac:dyDescent="0.25">
      <c r="A642" s="23"/>
      <c r="B642" s="3"/>
      <c r="C642" s="3"/>
      <c r="D642" s="3"/>
      <c r="E642" s="3"/>
      <c r="F642" s="3"/>
      <c r="G642" s="3"/>
      <c r="H642" s="3"/>
      <c r="I642" s="3"/>
      <c r="J642" s="3"/>
      <c r="K642" s="3"/>
      <c r="L642" s="3"/>
      <c r="M642" s="7"/>
      <c r="N642" s="3"/>
      <c r="O642" s="7"/>
      <c r="P642" s="3"/>
      <c r="Q642" s="3"/>
      <c r="R642" s="7"/>
      <c r="S642" s="3"/>
      <c r="T642" s="3"/>
      <c r="U642" s="3"/>
      <c r="V642" s="7"/>
      <c r="W642" s="3"/>
      <c r="X642" s="3"/>
      <c r="Y642" s="7"/>
      <c r="Z642" s="3"/>
      <c r="AA642" s="3"/>
      <c r="AB642" s="3"/>
      <c r="AC642" s="3"/>
      <c r="AD642" s="3"/>
      <c r="AE642" s="3"/>
      <c r="AF642" s="3"/>
      <c r="AG642" s="3"/>
      <c r="AH642" s="3"/>
      <c r="AI642" s="3"/>
      <c r="AJ642" s="3"/>
      <c r="AK642" s="3"/>
      <c r="AL642" s="7"/>
      <c r="AM642" s="3"/>
      <c r="AN642" s="7"/>
      <c r="AO642" s="3"/>
      <c r="AP642" s="3"/>
      <c r="AQ642" s="7"/>
      <c r="AR642" s="3"/>
      <c r="AS642" s="3"/>
      <c r="AT642" s="3"/>
      <c r="AU642" s="7"/>
    </row>
    <row r="643" spans="1:47" x14ac:dyDescent="0.25">
      <c r="A643" s="23"/>
      <c r="B643" s="3"/>
      <c r="C643" s="3"/>
      <c r="D643" s="3"/>
      <c r="E643" s="3"/>
      <c r="F643" s="3"/>
      <c r="G643" s="3"/>
      <c r="H643" s="3"/>
      <c r="I643" s="3"/>
      <c r="J643" s="3"/>
      <c r="K643" s="3"/>
      <c r="L643" s="3"/>
      <c r="M643" s="7"/>
      <c r="N643" s="3"/>
      <c r="O643" s="7"/>
      <c r="P643" s="3"/>
      <c r="Q643" s="3"/>
      <c r="R643" s="7"/>
      <c r="S643" s="3"/>
      <c r="T643" s="3"/>
      <c r="U643" s="3"/>
      <c r="V643" s="7"/>
      <c r="W643" s="3"/>
      <c r="X643" s="3"/>
      <c r="Y643" s="7"/>
      <c r="Z643" s="3"/>
      <c r="AA643" s="3"/>
      <c r="AB643" s="3"/>
      <c r="AC643" s="3"/>
      <c r="AD643" s="3"/>
      <c r="AE643" s="3"/>
      <c r="AF643" s="3"/>
      <c r="AG643" s="3"/>
      <c r="AH643" s="3"/>
      <c r="AI643" s="3"/>
      <c r="AJ643" s="3"/>
      <c r="AK643" s="3"/>
      <c r="AL643" s="7"/>
      <c r="AM643" s="3"/>
      <c r="AN643" s="7"/>
      <c r="AO643" s="3"/>
      <c r="AP643" s="3"/>
      <c r="AQ643" s="7"/>
      <c r="AR643" s="3"/>
      <c r="AS643" s="3"/>
      <c r="AT643" s="3"/>
      <c r="AU643" s="7"/>
    </row>
    <row r="644" spans="1:47" x14ac:dyDescent="0.25">
      <c r="A644" s="23"/>
      <c r="B644" s="3"/>
      <c r="C644" s="3"/>
      <c r="D644" s="3"/>
      <c r="E644" s="3"/>
      <c r="F644" s="3"/>
      <c r="G644" s="3"/>
      <c r="H644" s="3"/>
      <c r="I644" s="3"/>
      <c r="J644" s="3"/>
      <c r="K644" s="3"/>
      <c r="L644" s="3"/>
      <c r="M644" s="7"/>
      <c r="N644" s="3"/>
      <c r="O644" s="7"/>
      <c r="P644" s="3"/>
      <c r="Q644" s="3"/>
      <c r="R644" s="7"/>
      <c r="S644" s="3"/>
      <c r="T644" s="3"/>
      <c r="U644" s="3"/>
      <c r="V644" s="7"/>
      <c r="W644" s="3"/>
      <c r="X644" s="3"/>
      <c r="Y644" s="7"/>
      <c r="Z644" s="3"/>
      <c r="AA644" s="3"/>
      <c r="AB644" s="3"/>
      <c r="AC644" s="3"/>
      <c r="AD644" s="3"/>
      <c r="AE644" s="3"/>
      <c r="AF644" s="3"/>
      <c r="AG644" s="3"/>
      <c r="AH644" s="3"/>
      <c r="AI644" s="3"/>
      <c r="AJ644" s="3"/>
      <c r="AK644" s="3"/>
      <c r="AL644" s="7"/>
      <c r="AM644" s="3"/>
      <c r="AN644" s="7"/>
      <c r="AO644" s="3"/>
      <c r="AP644" s="3"/>
      <c r="AQ644" s="7"/>
      <c r="AR644" s="3"/>
      <c r="AS644" s="3"/>
      <c r="AT644" s="3"/>
      <c r="AU644" s="7"/>
    </row>
    <row r="645" spans="1:47" x14ac:dyDescent="0.25">
      <c r="A645" s="23"/>
      <c r="B645" s="3"/>
      <c r="C645" s="3"/>
      <c r="D645" s="3"/>
      <c r="E645" s="3"/>
      <c r="F645" s="3"/>
      <c r="G645" s="3"/>
      <c r="H645" s="3"/>
      <c r="I645" s="3"/>
      <c r="J645" s="3"/>
      <c r="K645" s="3"/>
      <c r="L645" s="3"/>
      <c r="M645" s="7"/>
      <c r="N645" s="3"/>
      <c r="O645" s="7"/>
      <c r="P645" s="3"/>
      <c r="Q645" s="3"/>
      <c r="R645" s="7"/>
      <c r="S645" s="3"/>
      <c r="T645" s="3"/>
      <c r="U645" s="3"/>
      <c r="V645" s="7"/>
      <c r="W645" s="3"/>
      <c r="X645" s="3"/>
      <c r="Y645" s="7"/>
      <c r="Z645" s="3"/>
      <c r="AA645" s="3"/>
      <c r="AB645" s="3"/>
      <c r="AC645" s="3"/>
      <c r="AD645" s="3"/>
      <c r="AE645" s="3"/>
      <c r="AF645" s="3"/>
      <c r="AG645" s="3"/>
      <c r="AH645" s="3"/>
      <c r="AI645" s="3"/>
      <c r="AJ645" s="3"/>
      <c r="AK645" s="3"/>
      <c r="AL645" s="7"/>
      <c r="AM645" s="3"/>
      <c r="AN645" s="7"/>
      <c r="AO645" s="3"/>
      <c r="AP645" s="3"/>
      <c r="AQ645" s="7"/>
      <c r="AR645" s="3"/>
      <c r="AS645" s="3"/>
      <c r="AT645" s="3"/>
      <c r="AU645" s="7"/>
    </row>
    <row r="646" spans="1:47" x14ac:dyDescent="0.25">
      <c r="A646" s="23"/>
      <c r="B646" s="3"/>
      <c r="C646" s="3"/>
      <c r="D646" s="3"/>
      <c r="E646" s="3"/>
      <c r="F646" s="3"/>
      <c r="G646" s="3"/>
      <c r="H646" s="3"/>
      <c r="I646" s="3"/>
      <c r="J646" s="3"/>
      <c r="K646" s="3"/>
      <c r="L646" s="3"/>
      <c r="M646" s="7"/>
      <c r="N646" s="3"/>
      <c r="O646" s="7"/>
      <c r="P646" s="3"/>
      <c r="Q646" s="3"/>
      <c r="R646" s="7"/>
      <c r="S646" s="3"/>
      <c r="T646" s="3"/>
      <c r="U646" s="3"/>
      <c r="V646" s="7"/>
      <c r="W646" s="3"/>
      <c r="X646" s="3"/>
      <c r="Y646" s="7"/>
      <c r="Z646" s="3"/>
      <c r="AA646" s="3"/>
      <c r="AB646" s="3"/>
      <c r="AC646" s="3"/>
      <c r="AD646" s="3"/>
      <c r="AE646" s="3"/>
      <c r="AF646" s="3"/>
      <c r="AG646" s="3"/>
      <c r="AH646" s="3"/>
      <c r="AI646" s="3"/>
      <c r="AJ646" s="3"/>
      <c r="AK646" s="3"/>
      <c r="AL646" s="7"/>
      <c r="AM646" s="3"/>
      <c r="AN646" s="7"/>
      <c r="AO646" s="3"/>
      <c r="AP646" s="3"/>
      <c r="AQ646" s="7"/>
      <c r="AR646" s="3"/>
      <c r="AS646" s="3"/>
      <c r="AT646" s="3"/>
      <c r="AU646" s="7"/>
    </row>
    <row r="647" spans="1:47" x14ac:dyDescent="0.25">
      <c r="A647" s="23"/>
      <c r="B647" s="3"/>
      <c r="C647" s="3"/>
      <c r="D647" s="3"/>
      <c r="E647" s="3"/>
      <c r="F647" s="3"/>
      <c r="G647" s="3"/>
      <c r="H647" s="3"/>
      <c r="I647" s="3"/>
      <c r="J647" s="3"/>
      <c r="K647" s="3"/>
      <c r="L647" s="3"/>
      <c r="M647" s="7"/>
      <c r="N647" s="3"/>
      <c r="O647" s="7"/>
      <c r="P647" s="3"/>
      <c r="Q647" s="3"/>
      <c r="R647" s="7"/>
      <c r="S647" s="3"/>
      <c r="T647" s="3"/>
      <c r="U647" s="3"/>
      <c r="V647" s="7"/>
      <c r="W647" s="3"/>
      <c r="X647" s="3"/>
      <c r="Y647" s="7"/>
      <c r="Z647" s="3"/>
      <c r="AA647" s="3"/>
      <c r="AB647" s="3"/>
      <c r="AC647" s="3"/>
      <c r="AD647" s="3"/>
      <c r="AE647" s="3"/>
      <c r="AF647" s="3"/>
      <c r="AG647" s="3"/>
      <c r="AH647" s="3"/>
      <c r="AI647" s="3"/>
      <c r="AJ647" s="3"/>
      <c r="AK647" s="3"/>
      <c r="AL647" s="7"/>
      <c r="AM647" s="3"/>
      <c r="AN647" s="7"/>
      <c r="AO647" s="3"/>
      <c r="AP647" s="3"/>
      <c r="AQ647" s="7"/>
      <c r="AR647" s="3"/>
      <c r="AS647" s="3"/>
      <c r="AT647" s="3"/>
      <c r="AU647" s="7"/>
    </row>
    <row r="648" spans="1:47" x14ac:dyDescent="0.25">
      <c r="A648" s="23"/>
      <c r="B648" s="3"/>
      <c r="C648" s="3"/>
      <c r="D648" s="3"/>
      <c r="E648" s="3"/>
      <c r="F648" s="3"/>
      <c r="G648" s="3"/>
      <c r="H648" s="3"/>
      <c r="I648" s="3"/>
      <c r="J648" s="3"/>
      <c r="K648" s="3"/>
      <c r="L648" s="3"/>
      <c r="M648" s="7"/>
      <c r="N648" s="3"/>
      <c r="O648" s="7"/>
      <c r="P648" s="3"/>
      <c r="Q648" s="3"/>
      <c r="R648" s="7"/>
      <c r="S648" s="3"/>
      <c r="T648" s="3"/>
      <c r="U648" s="3"/>
      <c r="V648" s="7"/>
      <c r="W648" s="3"/>
      <c r="X648" s="3"/>
      <c r="Y648" s="7"/>
      <c r="Z648" s="3"/>
      <c r="AA648" s="3"/>
      <c r="AB648" s="3"/>
      <c r="AC648" s="3"/>
      <c r="AD648" s="3"/>
      <c r="AE648" s="3"/>
      <c r="AF648" s="3"/>
      <c r="AG648" s="3"/>
      <c r="AH648" s="3"/>
      <c r="AI648" s="3"/>
      <c r="AJ648" s="3"/>
      <c r="AK648" s="3"/>
      <c r="AL648" s="7"/>
      <c r="AM648" s="3"/>
      <c r="AN648" s="7"/>
      <c r="AO648" s="3"/>
      <c r="AP648" s="3"/>
      <c r="AQ648" s="7"/>
      <c r="AR648" s="3"/>
      <c r="AS648" s="3"/>
      <c r="AT648" s="3"/>
      <c r="AU648" s="7"/>
    </row>
    <row r="649" spans="1:47" x14ac:dyDescent="0.25">
      <c r="A649" s="23"/>
      <c r="B649" s="3"/>
      <c r="C649" s="3"/>
      <c r="D649" s="3"/>
      <c r="E649" s="3"/>
      <c r="F649" s="3"/>
      <c r="G649" s="3"/>
      <c r="H649" s="3"/>
      <c r="I649" s="3"/>
      <c r="J649" s="3"/>
      <c r="K649" s="3"/>
      <c r="L649" s="3"/>
      <c r="M649" s="7"/>
      <c r="N649" s="3"/>
      <c r="O649" s="7"/>
      <c r="P649" s="3"/>
      <c r="Q649" s="3"/>
      <c r="R649" s="7"/>
      <c r="S649" s="3"/>
      <c r="T649" s="3"/>
      <c r="U649" s="3"/>
      <c r="V649" s="7"/>
      <c r="W649" s="3"/>
      <c r="X649" s="3"/>
      <c r="Y649" s="7"/>
      <c r="Z649" s="3"/>
      <c r="AA649" s="3"/>
      <c r="AB649" s="3"/>
      <c r="AC649" s="3"/>
      <c r="AD649" s="3"/>
      <c r="AE649" s="3"/>
      <c r="AF649" s="3"/>
      <c r="AG649" s="3"/>
      <c r="AH649" s="3"/>
      <c r="AI649" s="3"/>
      <c r="AJ649" s="3"/>
      <c r="AK649" s="3"/>
      <c r="AL649" s="7"/>
      <c r="AM649" s="3"/>
      <c r="AN649" s="7"/>
      <c r="AO649" s="3"/>
      <c r="AP649" s="3"/>
      <c r="AQ649" s="7"/>
      <c r="AR649" s="3"/>
      <c r="AS649" s="3"/>
      <c r="AT649" s="3"/>
      <c r="AU649" s="7"/>
    </row>
    <row r="650" spans="1:47" x14ac:dyDescent="0.25">
      <c r="A650" s="23"/>
      <c r="B650" s="3"/>
      <c r="C650" s="3"/>
      <c r="D650" s="3"/>
      <c r="E650" s="3"/>
      <c r="F650" s="3"/>
      <c r="G650" s="3"/>
      <c r="H650" s="3"/>
      <c r="I650" s="3"/>
      <c r="J650" s="3"/>
      <c r="K650" s="3"/>
      <c r="L650" s="3"/>
      <c r="M650" s="7"/>
      <c r="N650" s="3"/>
      <c r="O650" s="7"/>
      <c r="P650" s="3"/>
      <c r="Q650" s="3"/>
      <c r="R650" s="7"/>
      <c r="S650" s="3"/>
      <c r="T650" s="3"/>
      <c r="U650" s="3"/>
      <c r="V650" s="7"/>
      <c r="W650" s="3"/>
      <c r="X650" s="3"/>
      <c r="Y650" s="7"/>
      <c r="Z650" s="3"/>
      <c r="AA650" s="3"/>
      <c r="AB650" s="3"/>
      <c r="AC650" s="3"/>
      <c r="AD650" s="3"/>
      <c r="AE650" s="3"/>
      <c r="AF650" s="3"/>
      <c r="AG650" s="3"/>
      <c r="AH650" s="3"/>
      <c r="AI650" s="3"/>
      <c r="AJ650" s="3"/>
      <c r="AK650" s="3"/>
      <c r="AL650" s="7"/>
      <c r="AM650" s="3"/>
      <c r="AN650" s="7"/>
      <c r="AO650" s="3"/>
      <c r="AP650" s="3"/>
      <c r="AQ650" s="7"/>
      <c r="AR650" s="3"/>
      <c r="AS650" s="3"/>
      <c r="AT650" s="3"/>
      <c r="AU650" s="7"/>
    </row>
    <row r="651" spans="1:47" x14ac:dyDescent="0.25">
      <c r="A651" s="23"/>
      <c r="B651" s="3"/>
      <c r="C651" s="3"/>
      <c r="D651" s="3"/>
      <c r="E651" s="3"/>
      <c r="F651" s="3"/>
      <c r="G651" s="3"/>
      <c r="H651" s="3"/>
      <c r="I651" s="3"/>
      <c r="J651" s="3"/>
      <c r="K651" s="3"/>
      <c r="L651" s="3"/>
      <c r="M651" s="7"/>
      <c r="N651" s="3"/>
      <c r="O651" s="7"/>
      <c r="P651" s="3"/>
      <c r="Q651" s="3"/>
      <c r="R651" s="7"/>
      <c r="S651" s="3"/>
      <c r="T651" s="3"/>
      <c r="U651" s="3"/>
      <c r="V651" s="7"/>
      <c r="W651" s="3"/>
      <c r="X651" s="3"/>
      <c r="Y651" s="7"/>
      <c r="Z651" s="3"/>
      <c r="AA651" s="3"/>
      <c r="AB651" s="3"/>
      <c r="AC651" s="3"/>
      <c r="AD651" s="3"/>
      <c r="AE651" s="3"/>
      <c r="AF651" s="3"/>
      <c r="AG651" s="3"/>
      <c r="AH651" s="3"/>
      <c r="AI651" s="3"/>
      <c r="AJ651" s="3"/>
      <c r="AK651" s="3"/>
      <c r="AL651" s="7"/>
      <c r="AM651" s="3"/>
      <c r="AN651" s="7"/>
      <c r="AO651" s="3"/>
      <c r="AP651" s="3"/>
      <c r="AQ651" s="7"/>
      <c r="AR651" s="3"/>
      <c r="AS651" s="3"/>
      <c r="AT651" s="3"/>
      <c r="AU651" s="7"/>
    </row>
    <row r="652" spans="1:47" x14ac:dyDescent="0.25">
      <c r="A652" s="23"/>
      <c r="B652" s="3"/>
      <c r="C652" s="3"/>
      <c r="D652" s="3"/>
      <c r="E652" s="3"/>
      <c r="F652" s="3"/>
      <c r="G652" s="3"/>
      <c r="H652" s="3"/>
      <c r="I652" s="3"/>
      <c r="J652" s="3"/>
      <c r="K652" s="3"/>
      <c r="L652" s="3"/>
      <c r="M652" s="7"/>
      <c r="N652" s="3"/>
      <c r="O652" s="7"/>
      <c r="P652" s="3"/>
      <c r="Q652" s="3"/>
      <c r="R652" s="7"/>
      <c r="S652" s="3"/>
      <c r="T652" s="3"/>
      <c r="U652" s="3"/>
      <c r="V652" s="7"/>
      <c r="W652" s="3"/>
      <c r="X652" s="3"/>
      <c r="Y652" s="7"/>
      <c r="Z652" s="3"/>
      <c r="AA652" s="3"/>
      <c r="AB652" s="3"/>
      <c r="AC652" s="3"/>
      <c r="AD652" s="3"/>
      <c r="AE652" s="3"/>
      <c r="AF652" s="3"/>
      <c r="AG652" s="3"/>
      <c r="AH652" s="3"/>
      <c r="AI652" s="3"/>
      <c r="AJ652" s="3"/>
      <c r="AK652" s="3"/>
      <c r="AL652" s="7"/>
      <c r="AM652" s="3"/>
      <c r="AN652" s="7"/>
      <c r="AO652" s="3"/>
      <c r="AP652" s="3"/>
      <c r="AQ652" s="7"/>
      <c r="AR652" s="3"/>
      <c r="AS652" s="3"/>
      <c r="AT652" s="3"/>
      <c r="AU652" s="7"/>
    </row>
    <row r="653" spans="1:47" x14ac:dyDescent="0.25">
      <c r="A653" s="23"/>
      <c r="B653" s="3"/>
      <c r="C653" s="3"/>
      <c r="D653" s="3"/>
      <c r="E653" s="3"/>
      <c r="F653" s="3"/>
      <c r="G653" s="3"/>
      <c r="H653" s="3"/>
      <c r="I653" s="3"/>
      <c r="J653" s="3"/>
      <c r="K653" s="3"/>
      <c r="L653" s="3"/>
      <c r="M653" s="7"/>
      <c r="N653" s="3"/>
      <c r="O653" s="7"/>
      <c r="P653" s="3"/>
      <c r="Q653" s="3"/>
      <c r="R653" s="7"/>
      <c r="S653" s="3"/>
      <c r="T653" s="3"/>
      <c r="U653" s="3"/>
      <c r="V653" s="7"/>
      <c r="W653" s="3"/>
      <c r="X653" s="3"/>
      <c r="Y653" s="7"/>
      <c r="Z653" s="3"/>
      <c r="AA653" s="3"/>
      <c r="AB653" s="3"/>
      <c r="AC653" s="3"/>
      <c r="AD653" s="3"/>
      <c r="AE653" s="3"/>
      <c r="AF653" s="3"/>
      <c r="AG653" s="3"/>
      <c r="AH653" s="3"/>
      <c r="AI653" s="3"/>
      <c r="AJ653" s="3"/>
      <c r="AK653" s="3"/>
      <c r="AL653" s="7"/>
      <c r="AM653" s="3"/>
      <c r="AN653" s="7"/>
      <c r="AO653" s="3"/>
      <c r="AP653" s="3"/>
      <c r="AQ653" s="7"/>
      <c r="AR653" s="3"/>
      <c r="AS653" s="3"/>
      <c r="AT653" s="3"/>
      <c r="AU653" s="7"/>
    </row>
    <row r="654" spans="1:47" x14ac:dyDescent="0.25">
      <c r="A654" s="23"/>
      <c r="B654" s="3"/>
      <c r="C654" s="3"/>
      <c r="D654" s="3"/>
      <c r="E654" s="3"/>
      <c r="F654" s="3"/>
      <c r="G654" s="3"/>
      <c r="H654" s="3"/>
      <c r="I654" s="3"/>
      <c r="J654" s="3"/>
      <c r="K654" s="3"/>
      <c r="L654" s="3"/>
      <c r="M654" s="7"/>
      <c r="N654" s="3"/>
      <c r="O654" s="7"/>
      <c r="P654" s="3"/>
      <c r="Q654" s="3"/>
      <c r="R654" s="7"/>
      <c r="S654" s="3"/>
      <c r="T654" s="3"/>
      <c r="U654" s="3"/>
      <c r="V654" s="7"/>
      <c r="W654" s="3"/>
      <c r="X654" s="3"/>
      <c r="Y654" s="7"/>
      <c r="Z654" s="3"/>
      <c r="AA654" s="3"/>
      <c r="AB654" s="3"/>
      <c r="AC654" s="3"/>
      <c r="AD654" s="3"/>
      <c r="AE654" s="3"/>
      <c r="AF654" s="3"/>
      <c r="AG654" s="3"/>
      <c r="AH654" s="3"/>
      <c r="AI654" s="3"/>
      <c r="AJ654" s="3"/>
      <c r="AK654" s="3"/>
      <c r="AL654" s="7"/>
      <c r="AM654" s="3"/>
      <c r="AN654" s="7"/>
      <c r="AO654" s="3"/>
      <c r="AP654" s="3"/>
      <c r="AQ654" s="7"/>
      <c r="AR654" s="3"/>
      <c r="AS654" s="3"/>
      <c r="AT654" s="3"/>
      <c r="AU654" s="7"/>
    </row>
    <row r="655" spans="1:47" x14ac:dyDescent="0.25">
      <c r="A655" s="23"/>
      <c r="B655" s="3"/>
      <c r="C655" s="3"/>
      <c r="D655" s="3"/>
      <c r="E655" s="3"/>
      <c r="F655" s="3"/>
      <c r="G655" s="3"/>
      <c r="H655" s="3"/>
      <c r="I655" s="3"/>
      <c r="J655" s="3"/>
      <c r="K655" s="3"/>
      <c r="L655" s="3"/>
      <c r="M655" s="7"/>
      <c r="N655" s="3"/>
      <c r="O655" s="7"/>
      <c r="P655" s="3"/>
      <c r="Q655" s="3"/>
      <c r="R655" s="7"/>
      <c r="S655" s="3"/>
      <c r="T655" s="3"/>
      <c r="U655" s="3"/>
      <c r="V655" s="7"/>
      <c r="W655" s="3"/>
      <c r="X655" s="3"/>
      <c r="Y655" s="7"/>
      <c r="Z655" s="3"/>
      <c r="AA655" s="3"/>
      <c r="AB655" s="3"/>
      <c r="AC655" s="3"/>
      <c r="AD655" s="3"/>
      <c r="AE655" s="3"/>
      <c r="AF655" s="3"/>
      <c r="AG655" s="3"/>
      <c r="AH655" s="3"/>
      <c r="AI655" s="3"/>
      <c r="AJ655" s="3"/>
      <c r="AK655" s="3"/>
      <c r="AL655" s="7"/>
      <c r="AM655" s="3"/>
      <c r="AN655" s="7"/>
      <c r="AO655" s="3"/>
      <c r="AP655" s="3"/>
      <c r="AQ655" s="7"/>
      <c r="AR655" s="3"/>
      <c r="AS655" s="3"/>
      <c r="AT655" s="3"/>
      <c r="AU655" s="7"/>
    </row>
    <row r="656" spans="1:47" x14ac:dyDescent="0.25">
      <c r="A656" s="23"/>
      <c r="B656" s="3"/>
      <c r="C656" s="3"/>
      <c r="D656" s="3"/>
      <c r="E656" s="3"/>
      <c r="F656" s="3"/>
      <c r="G656" s="3"/>
      <c r="H656" s="3"/>
      <c r="I656" s="3"/>
      <c r="J656" s="3"/>
      <c r="K656" s="3"/>
      <c r="L656" s="3"/>
      <c r="M656" s="7"/>
      <c r="N656" s="3"/>
      <c r="O656" s="7"/>
      <c r="P656" s="3"/>
      <c r="Q656" s="3"/>
      <c r="R656" s="7"/>
      <c r="S656" s="3"/>
      <c r="T656" s="3"/>
      <c r="U656" s="3"/>
      <c r="V656" s="7"/>
      <c r="W656" s="3"/>
      <c r="X656" s="3"/>
      <c r="Y656" s="7"/>
      <c r="Z656" s="3"/>
      <c r="AA656" s="3"/>
      <c r="AB656" s="3"/>
      <c r="AC656" s="3"/>
      <c r="AD656" s="3"/>
      <c r="AE656" s="3"/>
      <c r="AF656" s="3"/>
      <c r="AG656" s="3"/>
      <c r="AH656" s="3"/>
      <c r="AI656" s="3"/>
      <c r="AJ656" s="3"/>
      <c r="AK656" s="3"/>
      <c r="AL656" s="7"/>
      <c r="AM656" s="3"/>
      <c r="AN656" s="7"/>
      <c r="AO656" s="3"/>
      <c r="AP656" s="3"/>
      <c r="AQ656" s="7"/>
      <c r="AR656" s="3"/>
      <c r="AS656" s="3"/>
      <c r="AT656" s="3"/>
      <c r="AU656" s="7"/>
    </row>
    <row r="657" spans="1:47" x14ac:dyDescent="0.25">
      <c r="A657" s="23"/>
      <c r="B657" s="3"/>
      <c r="C657" s="3"/>
      <c r="D657" s="3"/>
      <c r="E657" s="3"/>
      <c r="F657" s="3"/>
      <c r="G657" s="3"/>
      <c r="H657" s="3"/>
      <c r="I657" s="3"/>
      <c r="J657" s="3"/>
      <c r="K657" s="3"/>
      <c r="L657" s="3"/>
      <c r="M657" s="7"/>
      <c r="N657" s="3"/>
      <c r="O657" s="7"/>
      <c r="P657" s="3"/>
      <c r="Q657" s="3"/>
      <c r="R657" s="7"/>
      <c r="S657" s="3"/>
      <c r="T657" s="3"/>
      <c r="U657" s="3"/>
      <c r="V657" s="7"/>
      <c r="W657" s="3"/>
      <c r="X657" s="3"/>
      <c r="Y657" s="7"/>
      <c r="Z657" s="3"/>
      <c r="AA657" s="3"/>
      <c r="AB657" s="3"/>
      <c r="AC657" s="3"/>
      <c r="AD657" s="3"/>
      <c r="AE657" s="3"/>
      <c r="AF657" s="3"/>
      <c r="AG657" s="3"/>
      <c r="AH657" s="3"/>
      <c r="AI657" s="3"/>
      <c r="AJ657" s="3"/>
      <c r="AK657" s="3"/>
      <c r="AL657" s="7"/>
      <c r="AM657" s="3"/>
      <c r="AN657" s="7"/>
      <c r="AO657" s="3"/>
      <c r="AP657" s="3"/>
      <c r="AQ657" s="7"/>
      <c r="AR657" s="3"/>
      <c r="AS657" s="3"/>
      <c r="AT657" s="3"/>
      <c r="AU657" s="7"/>
    </row>
    <row r="658" spans="1:47" x14ac:dyDescent="0.25">
      <c r="A658" s="23"/>
      <c r="B658" s="3"/>
      <c r="C658" s="3"/>
      <c r="D658" s="3"/>
      <c r="E658" s="3"/>
      <c r="F658" s="3"/>
      <c r="G658" s="3"/>
      <c r="H658" s="3"/>
      <c r="I658" s="3"/>
      <c r="J658" s="3"/>
      <c r="K658" s="3"/>
      <c r="L658" s="3"/>
      <c r="M658" s="7"/>
      <c r="N658" s="3"/>
      <c r="O658" s="7"/>
      <c r="P658" s="3"/>
      <c r="Q658" s="3"/>
      <c r="R658" s="7"/>
      <c r="S658" s="3"/>
      <c r="T658" s="3"/>
      <c r="U658" s="3"/>
      <c r="V658" s="7"/>
      <c r="W658" s="3"/>
      <c r="X658" s="3"/>
      <c r="Y658" s="7"/>
      <c r="Z658" s="3"/>
      <c r="AA658" s="3"/>
      <c r="AB658" s="3"/>
      <c r="AC658" s="3"/>
      <c r="AD658" s="3"/>
      <c r="AE658" s="3"/>
      <c r="AF658" s="3"/>
      <c r="AG658" s="3"/>
      <c r="AH658" s="3"/>
      <c r="AI658" s="3"/>
      <c r="AJ658" s="3"/>
      <c r="AK658" s="3"/>
      <c r="AL658" s="7"/>
      <c r="AM658" s="3"/>
      <c r="AN658" s="7"/>
      <c r="AO658" s="3"/>
      <c r="AP658" s="3"/>
      <c r="AQ658" s="7"/>
      <c r="AR658" s="3"/>
      <c r="AS658" s="3"/>
      <c r="AT658" s="3"/>
      <c r="AU658" s="7"/>
    </row>
    <row r="659" spans="1:47" x14ac:dyDescent="0.25">
      <c r="A659" s="23"/>
      <c r="B659" s="3"/>
      <c r="C659" s="3"/>
      <c r="D659" s="3"/>
      <c r="E659" s="3"/>
      <c r="F659" s="3"/>
      <c r="G659" s="3"/>
      <c r="H659" s="3"/>
      <c r="I659" s="3"/>
      <c r="J659" s="3"/>
      <c r="K659" s="3"/>
      <c r="L659" s="3"/>
      <c r="M659" s="7"/>
      <c r="N659" s="3"/>
      <c r="O659" s="7"/>
      <c r="P659" s="3"/>
      <c r="Q659" s="3"/>
      <c r="R659" s="7"/>
      <c r="S659" s="3"/>
      <c r="T659" s="3"/>
      <c r="U659" s="3"/>
      <c r="V659" s="7"/>
      <c r="W659" s="3"/>
      <c r="X659" s="3"/>
      <c r="Y659" s="7"/>
      <c r="Z659" s="3"/>
      <c r="AA659" s="3"/>
      <c r="AB659" s="3"/>
      <c r="AC659" s="3"/>
      <c r="AD659" s="3"/>
      <c r="AE659" s="3"/>
      <c r="AF659" s="3"/>
      <c r="AG659" s="3"/>
      <c r="AH659" s="3"/>
      <c r="AI659" s="3"/>
      <c r="AJ659" s="3"/>
      <c r="AK659" s="3"/>
      <c r="AL659" s="7"/>
      <c r="AM659" s="3"/>
      <c r="AN659" s="7"/>
      <c r="AO659" s="3"/>
      <c r="AP659" s="3"/>
      <c r="AQ659" s="7"/>
      <c r="AR659" s="3"/>
      <c r="AS659" s="3"/>
      <c r="AT659" s="3"/>
      <c r="AU659" s="7"/>
    </row>
    <row r="660" spans="1:47" x14ac:dyDescent="0.25">
      <c r="A660" s="23"/>
      <c r="B660" s="3"/>
      <c r="C660" s="3"/>
      <c r="D660" s="3"/>
      <c r="E660" s="3"/>
      <c r="F660" s="3"/>
      <c r="G660" s="3"/>
      <c r="H660" s="3"/>
      <c r="I660" s="3"/>
      <c r="J660" s="3"/>
      <c r="K660" s="3"/>
      <c r="L660" s="3"/>
      <c r="M660" s="7"/>
      <c r="N660" s="3"/>
      <c r="O660" s="7"/>
      <c r="P660" s="3"/>
      <c r="Q660" s="3"/>
      <c r="R660" s="7"/>
      <c r="S660" s="3"/>
      <c r="T660" s="3"/>
      <c r="U660" s="3"/>
      <c r="V660" s="7"/>
      <c r="W660" s="3"/>
      <c r="X660" s="3"/>
      <c r="Y660" s="7"/>
      <c r="Z660" s="3"/>
      <c r="AA660" s="3"/>
      <c r="AB660" s="3"/>
      <c r="AC660" s="3"/>
      <c r="AD660" s="3"/>
      <c r="AE660" s="3"/>
      <c r="AF660" s="3"/>
      <c r="AG660" s="3"/>
      <c r="AH660" s="3"/>
      <c r="AI660" s="3"/>
      <c r="AJ660" s="3"/>
      <c r="AK660" s="3"/>
      <c r="AL660" s="7"/>
      <c r="AM660" s="3"/>
      <c r="AN660" s="7"/>
      <c r="AO660" s="3"/>
      <c r="AP660" s="3"/>
      <c r="AQ660" s="7"/>
      <c r="AR660" s="3"/>
      <c r="AS660" s="3"/>
      <c r="AT660" s="3"/>
      <c r="AU660" s="7"/>
    </row>
    <row r="661" spans="1:47" x14ac:dyDescent="0.25">
      <c r="A661" s="23"/>
      <c r="B661" s="3"/>
      <c r="C661" s="3"/>
      <c r="D661" s="3"/>
      <c r="E661" s="3"/>
      <c r="F661" s="3"/>
      <c r="G661" s="3"/>
      <c r="H661" s="3"/>
      <c r="I661" s="3"/>
      <c r="J661" s="3"/>
      <c r="K661" s="3"/>
      <c r="L661" s="3"/>
      <c r="M661" s="7"/>
      <c r="N661" s="3"/>
      <c r="O661" s="7"/>
      <c r="P661" s="3"/>
      <c r="Q661" s="3"/>
      <c r="R661" s="7"/>
      <c r="S661" s="3"/>
      <c r="T661" s="3"/>
      <c r="U661" s="3"/>
      <c r="V661" s="7"/>
      <c r="W661" s="3"/>
      <c r="X661" s="3"/>
      <c r="Y661" s="7"/>
      <c r="Z661" s="3"/>
      <c r="AA661" s="3"/>
      <c r="AB661" s="3"/>
      <c r="AC661" s="3"/>
      <c r="AD661" s="3"/>
      <c r="AE661" s="3"/>
      <c r="AF661" s="3"/>
      <c r="AG661" s="3"/>
      <c r="AH661" s="3"/>
      <c r="AI661" s="3"/>
      <c r="AJ661" s="3"/>
      <c r="AK661" s="3"/>
      <c r="AL661" s="7"/>
      <c r="AM661" s="3"/>
      <c r="AN661" s="7"/>
      <c r="AO661" s="3"/>
      <c r="AP661" s="3"/>
      <c r="AQ661" s="7"/>
      <c r="AR661" s="3"/>
      <c r="AS661" s="3"/>
      <c r="AT661" s="3"/>
      <c r="AU661" s="7"/>
    </row>
    <row r="662" spans="1:47" x14ac:dyDescent="0.25">
      <c r="A662" s="23"/>
      <c r="B662" s="3"/>
      <c r="C662" s="3"/>
      <c r="D662" s="3"/>
      <c r="E662" s="3"/>
      <c r="F662" s="3"/>
      <c r="G662" s="3"/>
      <c r="H662" s="3"/>
      <c r="I662" s="3"/>
      <c r="J662" s="3"/>
      <c r="K662" s="3"/>
      <c r="L662" s="3"/>
      <c r="M662" s="7"/>
      <c r="N662" s="3"/>
      <c r="O662" s="7"/>
      <c r="P662" s="3"/>
      <c r="Q662" s="3"/>
      <c r="R662" s="7"/>
      <c r="S662" s="3"/>
      <c r="T662" s="3"/>
      <c r="U662" s="3"/>
      <c r="V662" s="7"/>
      <c r="W662" s="3"/>
      <c r="X662" s="3"/>
      <c r="Y662" s="7"/>
      <c r="Z662" s="3"/>
      <c r="AA662" s="3"/>
      <c r="AB662" s="3"/>
      <c r="AC662" s="3"/>
      <c r="AD662" s="3"/>
      <c r="AE662" s="3"/>
      <c r="AF662" s="3"/>
      <c r="AG662" s="3"/>
      <c r="AH662" s="3"/>
      <c r="AI662" s="3"/>
      <c r="AJ662" s="3"/>
      <c r="AK662" s="3"/>
      <c r="AL662" s="7"/>
      <c r="AM662" s="3"/>
      <c r="AN662" s="7"/>
      <c r="AO662" s="3"/>
      <c r="AP662" s="3"/>
      <c r="AQ662" s="7"/>
      <c r="AR662" s="3"/>
      <c r="AS662" s="3"/>
      <c r="AT662" s="3"/>
      <c r="AU662" s="7"/>
    </row>
    <row r="663" spans="1:47" x14ac:dyDescent="0.25">
      <c r="A663" s="23"/>
      <c r="B663" s="3"/>
      <c r="C663" s="3"/>
      <c r="D663" s="3"/>
      <c r="E663" s="3"/>
      <c r="F663" s="3"/>
      <c r="G663" s="3"/>
      <c r="H663" s="3"/>
      <c r="I663" s="3"/>
      <c r="J663" s="3"/>
      <c r="K663" s="3"/>
      <c r="L663" s="3"/>
      <c r="M663" s="7"/>
      <c r="N663" s="3"/>
      <c r="O663" s="7"/>
      <c r="P663" s="3"/>
      <c r="Q663" s="3"/>
      <c r="R663" s="7"/>
      <c r="S663" s="3"/>
      <c r="T663" s="3"/>
      <c r="U663" s="3"/>
      <c r="V663" s="7"/>
      <c r="W663" s="3"/>
      <c r="X663" s="3"/>
      <c r="Y663" s="7"/>
      <c r="Z663" s="3"/>
      <c r="AA663" s="3"/>
      <c r="AB663" s="3"/>
      <c r="AC663" s="3"/>
      <c r="AD663" s="3"/>
      <c r="AE663" s="3"/>
      <c r="AF663" s="3"/>
      <c r="AG663" s="3"/>
      <c r="AH663" s="3"/>
      <c r="AI663" s="3"/>
      <c r="AJ663" s="3"/>
      <c r="AK663" s="3"/>
      <c r="AL663" s="7"/>
      <c r="AM663" s="3"/>
      <c r="AN663" s="7"/>
      <c r="AO663" s="3"/>
      <c r="AP663" s="3"/>
      <c r="AQ663" s="7"/>
      <c r="AR663" s="3"/>
      <c r="AS663" s="3"/>
      <c r="AT663" s="3"/>
      <c r="AU663" s="7"/>
    </row>
    <row r="664" spans="1:47" x14ac:dyDescent="0.25">
      <c r="A664" s="23"/>
      <c r="B664" s="3"/>
      <c r="C664" s="3"/>
      <c r="D664" s="3"/>
      <c r="E664" s="3"/>
      <c r="F664" s="3"/>
      <c r="G664" s="3"/>
      <c r="H664" s="3"/>
      <c r="I664" s="3"/>
      <c r="J664" s="3"/>
      <c r="K664" s="3"/>
      <c r="L664" s="3"/>
      <c r="M664" s="7"/>
      <c r="N664" s="3"/>
      <c r="O664" s="7"/>
      <c r="P664" s="3"/>
      <c r="Q664" s="3"/>
      <c r="R664" s="7"/>
      <c r="S664" s="3"/>
      <c r="T664" s="3"/>
      <c r="U664" s="3"/>
      <c r="V664" s="7"/>
      <c r="W664" s="3"/>
      <c r="X664" s="3"/>
      <c r="Y664" s="7"/>
      <c r="Z664" s="3"/>
      <c r="AA664" s="3"/>
      <c r="AB664" s="3"/>
      <c r="AC664" s="3"/>
      <c r="AD664" s="3"/>
      <c r="AE664" s="3"/>
      <c r="AF664" s="3"/>
      <c r="AG664" s="3"/>
      <c r="AH664" s="3"/>
      <c r="AI664" s="3"/>
      <c r="AJ664" s="3"/>
      <c r="AK664" s="3"/>
      <c r="AL664" s="7"/>
      <c r="AM664" s="3"/>
      <c r="AN664" s="7"/>
      <c r="AO664" s="3"/>
      <c r="AP664" s="3"/>
      <c r="AQ664" s="7"/>
      <c r="AR664" s="3"/>
      <c r="AS664" s="3"/>
      <c r="AT664" s="3"/>
      <c r="AU664" s="7"/>
    </row>
    <row r="665" spans="1:47" x14ac:dyDescent="0.25">
      <c r="A665" s="23"/>
      <c r="B665" s="3"/>
      <c r="C665" s="3"/>
      <c r="D665" s="3"/>
      <c r="E665" s="3"/>
      <c r="F665" s="3"/>
      <c r="G665" s="3"/>
      <c r="H665" s="3"/>
      <c r="I665" s="3"/>
      <c r="J665" s="3"/>
      <c r="K665" s="3"/>
      <c r="L665" s="3"/>
      <c r="M665" s="7"/>
      <c r="N665" s="3"/>
      <c r="O665" s="7"/>
      <c r="P665" s="3"/>
      <c r="Q665" s="3"/>
      <c r="R665" s="7"/>
      <c r="S665" s="3"/>
      <c r="T665" s="3"/>
      <c r="U665" s="3"/>
      <c r="V665" s="7"/>
      <c r="W665" s="3"/>
      <c r="X665" s="3"/>
      <c r="Y665" s="7"/>
      <c r="Z665" s="3"/>
      <c r="AA665" s="3"/>
      <c r="AB665" s="3"/>
      <c r="AC665" s="3"/>
      <c r="AD665" s="3"/>
      <c r="AE665" s="3"/>
      <c r="AF665" s="3"/>
      <c r="AG665" s="3"/>
      <c r="AH665" s="3"/>
      <c r="AI665" s="3"/>
      <c r="AJ665" s="3"/>
      <c r="AK665" s="3"/>
      <c r="AL665" s="7"/>
      <c r="AM665" s="3"/>
      <c r="AN665" s="7"/>
      <c r="AO665" s="3"/>
      <c r="AP665" s="3"/>
      <c r="AQ665" s="7"/>
      <c r="AR665" s="3"/>
      <c r="AS665" s="3"/>
      <c r="AT665" s="3"/>
      <c r="AU665" s="7"/>
    </row>
    <row r="666" spans="1:47" x14ac:dyDescent="0.25">
      <c r="A666" s="23"/>
      <c r="B666" s="3"/>
      <c r="C666" s="3"/>
      <c r="D666" s="3"/>
      <c r="E666" s="3"/>
      <c r="F666" s="3"/>
      <c r="G666" s="3"/>
      <c r="H666" s="3"/>
      <c r="I666" s="3"/>
      <c r="J666" s="3"/>
      <c r="K666" s="3"/>
      <c r="L666" s="3"/>
      <c r="M666" s="7"/>
      <c r="N666" s="3"/>
      <c r="O666" s="7"/>
      <c r="P666" s="3"/>
      <c r="Q666" s="3"/>
      <c r="R666" s="7"/>
      <c r="S666" s="3"/>
      <c r="T666" s="3"/>
      <c r="U666" s="3"/>
      <c r="V666" s="7"/>
      <c r="W666" s="3"/>
      <c r="X666" s="3"/>
      <c r="Y666" s="7"/>
      <c r="Z666" s="3"/>
      <c r="AA666" s="3"/>
      <c r="AB666" s="3"/>
      <c r="AC666" s="3"/>
      <c r="AD666" s="3"/>
      <c r="AE666" s="3"/>
      <c r="AF666" s="3"/>
      <c r="AG666" s="3"/>
      <c r="AH666" s="3"/>
      <c r="AI666" s="3"/>
      <c r="AJ666" s="3"/>
      <c r="AK666" s="3"/>
      <c r="AL666" s="7"/>
      <c r="AM666" s="3"/>
      <c r="AN666" s="7"/>
      <c r="AO666" s="3"/>
      <c r="AP666" s="3"/>
      <c r="AQ666" s="7"/>
      <c r="AR666" s="3"/>
      <c r="AS666" s="3"/>
      <c r="AT666" s="3"/>
      <c r="AU666" s="7"/>
    </row>
    <row r="667" spans="1:47" x14ac:dyDescent="0.25">
      <c r="A667" s="23"/>
      <c r="B667" s="3"/>
      <c r="C667" s="3"/>
      <c r="D667" s="3"/>
      <c r="E667" s="3"/>
      <c r="F667" s="3"/>
      <c r="G667" s="3"/>
      <c r="H667" s="3"/>
      <c r="I667" s="3"/>
      <c r="J667" s="3"/>
      <c r="K667" s="3"/>
      <c r="L667" s="3"/>
      <c r="M667" s="7"/>
      <c r="N667" s="3"/>
      <c r="O667" s="7"/>
      <c r="P667" s="3"/>
      <c r="Q667" s="3"/>
      <c r="R667" s="7"/>
      <c r="S667" s="3"/>
      <c r="T667" s="3"/>
      <c r="U667" s="3"/>
      <c r="V667" s="7"/>
      <c r="W667" s="3"/>
      <c r="X667" s="3"/>
      <c r="Y667" s="7"/>
      <c r="Z667" s="3"/>
      <c r="AA667" s="3"/>
      <c r="AB667" s="3"/>
      <c r="AC667" s="3"/>
      <c r="AD667" s="3"/>
      <c r="AE667" s="3"/>
      <c r="AF667" s="3"/>
      <c r="AG667" s="3"/>
      <c r="AH667" s="3"/>
      <c r="AI667" s="3"/>
      <c r="AJ667" s="3"/>
      <c r="AK667" s="3"/>
      <c r="AL667" s="7"/>
      <c r="AM667" s="3"/>
      <c r="AN667" s="7"/>
      <c r="AO667" s="3"/>
      <c r="AP667" s="3"/>
      <c r="AQ667" s="7"/>
      <c r="AR667" s="3"/>
      <c r="AS667" s="3"/>
      <c r="AT667" s="3"/>
      <c r="AU667" s="7"/>
    </row>
    <row r="668" spans="1:47" x14ac:dyDescent="0.25">
      <c r="A668" s="23"/>
      <c r="B668" s="3"/>
      <c r="C668" s="3"/>
      <c r="D668" s="3"/>
      <c r="E668" s="3"/>
      <c r="F668" s="3"/>
      <c r="G668" s="3"/>
      <c r="H668" s="3"/>
      <c r="I668" s="3"/>
      <c r="J668" s="3"/>
      <c r="K668" s="3"/>
      <c r="L668" s="3"/>
      <c r="M668" s="7"/>
      <c r="N668" s="3"/>
      <c r="O668" s="7"/>
      <c r="P668" s="3"/>
      <c r="Q668" s="3"/>
      <c r="R668" s="7"/>
      <c r="S668" s="3"/>
      <c r="T668" s="3"/>
      <c r="U668" s="3"/>
      <c r="V668" s="7"/>
      <c r="W668" s="3"/>
      <c r="X668" s="3"/>
      <c r="Y668" s="7"/>
      <c r="Z668" s="3"/>
      <c r="AA668" s="3"/>
      <c r="AB668" s="3"/>
      <c r="AC668" s="3"/>
      <c r="AD668" s="3"/>
      <c r="AE668" s="3"/>
      <c r="AF668" s="3"/>
      <c r="AG668" s="3"/>
      <c r="AH668" s="3"/>
      <c r="AI668" s="3"/>
      <c r="AJ668" s="3"/>
      <c r="AK668" s="3"/>
      <c r="AL668" s="7"/>
      <c r="AM668" s="3"/>
      <c r="AN668" s="7"/>
      <c r="AO668" s="3"/>
      <c r="AP668" s="3"/>
      <c r="AQ668" s="7"/>
      <c r="AR668" s="3"/>
      <c r="AS668" s="3"/>
      <c r="AT668" s="3"/>
      <c r="AU668" s="7"/>
    </row>
    <row r="669" spans="1:47" x14ac:dyDescent="0.25">
      <c r="A669" s="23"/>
      <c r="B669" s="3"/>
      <c r="C669" s="3"/>
      <c r="D669" s="3"/>
      <c r="E669" s="3"/>
      <c r="F669" s="3"/>
      <c r="G669" s="3"/>
      <c r="H669" s="3"/>
      <c r="I669" s="3"/>
      <c r="J669" s="3"/>
      <c r="K669" s="3"/>
      <c r="L669" s="3"/>
      <c r="M669" s="7"/>
      <c r="N669" s="3"/>
      <c r="O669" s="7"/>
      <c r="P669" s="3"/>
      <c r="Q669" s="3"/>
      <c r="R669" s="7"/>
      <c r="S669" s="3"/>
      <c r="T669" s="3"/>
      <c r="U669" s="3"/>
      <c r="V669" s="7"/>
      <c r="W669" s="3"/>
      <c r="X669" s="3"/>
      <c r="Y669" s="7"/>
      <c r="Z669" s="3"/>
      <c r="AA669" s="3"/>
      <c r="AB669" s="3"/>
      <c r="AC669" s="3"/>
      <c r="AD669" s="3"/>
      <c r="AE669" s="3"/>
      <c r="AF669" s="3"/>
      <c r="AG669" s="3"/>
      <c r="AH669" s="3"/>
      <c r="AI669" s="3"/>
      <c r="AJ669" s="3"/>
      <c r="AK669" s="3"/>
      <c r="AL669" s="7"/>
      <c r="AM669" s="3"/>
      <c r="AN669" s="7"/>
      <c r="AO669" s="3"/>
      <c r="AP669" s="3"/>
      <c r="AQ669" s="7"/>
      <c r="AR669" s="3"/>
      <c r="AS669" s="3"/>
      <c r="AT669" s="3"/>
      <c r="AU669" s="7"/>
    </row>
    <row r="670" spans="1:47" x14ac:dyDescent="0.25">
      <c r="A670" s="23"/>
      <c r="B670" s="3"/>
      <c r="C670" s="3"/>
      <c r="D670" s="3"/>
      <c r="E670" s="3"/>
      <c r="F670" s="3"/>
      <c r="G670" s="3"/>
      <c r="H670" s="3"/>
      <c r="I670" s="3"/>
      <c r="J670" s="3"/>
      <c r="K670" s="3"/>
      <c r="L670" s="3"/>
      <c r="M670" s="7"/>
      <c r="N670" s="3"/>
      <c r="O670" s="7"/>
      <c r="P670" s="3"/>
      <c r="Q670" s="3"/>
      <c r="R670" s="7"/>
      <c r="S670" s="3"/>
      <c r="T670" s="3"/>
      <c r="U670" s="3"/>
      <c r="V670" s="7"/>
      <c r="W670" s="3"/>
      <c r="X670" s="3"/>
      <c r="Y670" s="7"/>
      <c r="Z670" s="3"/>
      <c r="AA670" s="3"/>
      <c r="AB670" s="3"/>
      <c r="AC670" s="3"/>
      <c r="AD670" s="3"/>
      <c r="AE670" s="3"/>
      <c r="AF670" s="3"/>
      <c r="AG670" s="3"/>
      <c r="AH670" s="3"/>
      <c r="AI670" s="3"/>
      <c r="AJ670" s="3"/>
      <c r="AK670" s="3"/>
      <c r="AL670" s="7"/>
      <c r="AM670" s="3"/>
      <c r="AN670" s="7"/>
      <c r="AO670" s="3"/>
      <c r="AP670" s="3"/>
      <c r="AQ670" s="7"/>
      <c r="AR670" s="3"/>
      <c r="AS670" s="3"/>
      <c r="AT670" s="3"/>
      <c r="AU670" s="7"/>
    </row>
    <row r="671" spans="1:47" x14ac:dyDescent="0.25">
      <c r="A671" s="23"/>
      <c r="B671" s="3"/>
      <c r="C671" s="3"/>
      <c r="D671" s="3"/>
      <c r="E671" s="3"/>
      <c r="F671" s="3"/>
      <c r="G671" s="3"/>
      <c r="H671" s="3"/>
      <c r="I671" s="3"/>
      <c r="J671" s="3"/>
      <c r="K671" s="3"/>
      <c r="L671" s="3"/>
      <c r="M671" s="7"/>
      <c r="N671" s="3"/>
      <c r="O671" s="7"/>
      <c r="P671" s="3"/>
      <c r="Q671" s="3"/>
      <c r="R671" s="7"/>
      <c r="S671" s="3"/>
      <c r="T671" s="3"/>
      <c r="U671" s="3"/>
      <c r="V671" s="7"/>
      <c r="W671" s="3"/>
      <c r="X671" s="3"/>
      <c r="Y671" s="7"/>
      <c r="Z671" s="3"/>
      <c r="AA671" s="3"/>
      <c r="AB671" s="3"/>
      <c r="AC671" s="3"/>
      <c r="AD671" s="3"/>
      <c r="AE671" s="3"/>
      <c r="AF671" s="3"/>
      <c r="AG671" s="3"/>
      <c r="AH671" s="3"/>
      <c r="AI671" s="3"/>
      <c r="AJ671" s="3"/>
      <c r="AK671" s="3"/>
      <c r="AL671" s="7"/>
      <c r="AM671" s="3"/>
      <c r="AN671" s="7"/>
      <c r="AO671" s="3"/>
      <c r="AP671" s="3"/>
      <c r="AQ671" s="7"/>
      <c r="AR671" s="3"/>
      <c r="AS671" s="3"/>
      <c r="AT671" s="3"/>
      <c r="AU671" s="7"/>
    </row>
    <row r="672" spans="1:47" x14ac:dyDescent="0.25">
      <c r="A672" s="23"/>
      <c r="B672" s="3"/>
      <c r="C672" s="3"/>
      <c r="D672" s="3"/>
      <c r="E672" s="3"/>
      <c r="F672" s="3"/>
      <c r="G672" s="3"/>
      <c r="H672" s="3"/>
      <c r="I672" s="3"/>
      <c r="J672" s="3"/>
      <c r="K672" s="3"/>
      <c r="L672" s="3"/>
      <c r="M672" s="7"/>
      <c r="N672" s="3"/>
      <c r="O672" s="7"/>
      <c r="P672" s="3"/>
      <c r="Q672" s="3"/>
      <c r="R672" s="7"/>
      <c r="S672" s="3"/>
      <c r="T672" s="3"/>
      <c r="U672" s="3"/>
      <c r="V672" s="7"/>
      <c r="W672" s="3"/>
      <c r="X672" s="3"/>
      <c r="Y672" s="7"/>
      <c r="Z672" s="3"/>
      <c r="AA672" s="3"/>
      <c r="AB672" s="3"/>
      <c r="AC672" s="3"/>
      <c r="AD672" s="3"/>
      <c r="AE672" s="3"/>
      <c r="AF672" s="3"/>
      <c r="AG672" s="3"/>
      <c r="AH672" s="3"/>
      <c r="AI672" s="3"/>
      <c r="AJ672" s="3"/>
      <c r="AK672" s="3"/>
      <c r="AL672" s="7"/>
      <c r="AM672" s="3"/>
      <c r="AN672" s="7"/>
      <c r="AO672" s="3"/>
      <c r="AP672" s="3"/>
      <c r="AQ672" s="7"/>
      <c r="AR672" s="3"/>
      <c r="AS672" s="3"/>
      <c r="AT672" s="3"/>
      <c r="AU672" s="7"/>
    </row>
    <row r="673" spans="1:47" x14ac:dyDescent="0.25">
      <c r="A673" s="23"/>
      <c r="B673" s="3"/>
      <c r="C673" s="3"/>
      <c r="D673" s="3"/>
      <c r="E673" s="3"/>
      <c r="F673" s="3"/>
      <c r="G673" s="3"/>
      <c r="H673" s="3"/>
      <c r="I673" s="3"/>
      <c r="J673" s="3"/>
      <c r="K673" s="3"/>
      <c r="L673" s="3"/>
      <c r="M673" s="7"/>
      <c r="N673" s="3"/>
      <c r="O673" s="7"/>
      <c r="P673" s="3"/>
      <c r="Q673" s="3"/>
      <c r="R673" s="7"/>
      <c r="S673" s="3"/>
      <c r="T673" s="3"/>
      <c r="U673" s="3"/>
      <c r="V673" s="7"/>
      <c r="W673" s="3"/>
      <c r="X673" s="3"/>
      <c r="Y673" s="7"/>
      <c r="Z673" s="3"/>
      <c r="AA673" s="3"/>
      <c r="AB673" s="3"/>
      <c r="AC673" s="3"/>
      <c r="AD673" s="3"/>
      <c r="AE673" s="3"/>
      <c r="AF673" s="3"/>
      <c r="AG673" s="3"/>
      <c r="AH673" s="3"/>
      <c r="AI673" s="3"/>
      <c r="AJ673" s="3"/>
      <c r="AK673" s="3"/>
      <c r="AL673" s="7"/>
      <c r="AM673" s="3"/>
      <c r="AN673" s="7"/>
      <c r="AO673" s="3"/>
      <c r="AP673" s="3"/>
      <c r="AQ673" s="7"/>
      <c r="AR673" s="3"/>
      <c r="AS673" s="3"/>
      <c r="AT673" s="3"/>
      <c r="AU673" s="7"/>
    </row>
    <row r="674" spans="1:47" x14ac:dyDescent="0.25">
      <c r="A674" s="23"/>
      <c r="B674" s="3"/>
      <c r="C674" s="3"/>
      <c r="D674" s="3"/>
      <c r="E674" s="3"/>
      <c r="F674" s="3"/>
      <c r="G674" s="3"/>
      <c r="H674" s="3"/>
      <c r="I674" s="3"/>
      <c r="J674" s="3"/>
      <c r="K674" s="3"/>
      <c r="L674" s="3"/>
      <c r="M674" s="7"/>
      <c r="N674" s="3"/>
      <c r="O674" s="7"/>
      <c r="P674" s="3"/>
      <c r="Q674" s="3"/>
      <c r="R674" s="7"/>
      <c r="S674" s="3"/>
      <c r="T674" s="3"/>
      <c r="U674" s="3"/>
      <c r="V674" s="7"/>
      <c r="W674" s="3"/>
      <c r="X674" s="3"/>
      <c r="Y674" s="7"/>
      <c r="Z674" s="3"/>
      <c r="AA674" s="3"/>
      <c r="AB674" s="3"/>
      <c r="AC674" s="3"/>
      <c r="AD674" s="3"/>
      <c r="AE674" s="3"/>
      <c r="AF674" s="3"/>
      <c r="AG674" s="3"/>
      <c r="AH674" s="3"/>
      <c r="AI674" s="3"/>
      <c r="AJ674" s="3"/>
      <c r="AK674" s="3"/>
      <c r="AL674" s="7"/>
      <c r="AM674" s="3"/>
      <c r="AN674" s="7"/>
      <c r="AO674" s="3"/>
      <c r="AP674" s="3"/>
      <c r="AQ674" s="7"/>
      <c r="AR674" s="3"/>
      <c r="AS674" s="3"/>
      <c r="AT674" s="3"/>
      <c r="AU674" s="7"/>
    </row>
    <row r="675" spans="1:47" x14ac:dyDescent="0.25">
      <c r="A675" s="23"/>
      <c r="B675" s="3"/>
      <c r="C675" s="3"/>
      <c r="D675" s="3"/>
      <c r="E675" s="3"/>
      <c r="F675" s="3"/>
      <c r="G675" s="3"/>
      <c r="H675" s="3"/>
      <c r="I675" s="3"/>
      <c r="J675" s="3"/>
      <c r="K675" s="3"/>
      <c r="L675" s="3"/>
      <c r="M675" s="7"/>
      <c r="N675" s="3"/>
      <c r="O675" s="7"/>
      <c r="P675" s="3"/>
      <c r="Q675" s="3"/>
      <c r="R675" s="7"/>
      <c r="S675" s="3"/>
      <c r="T675" s="3"/>
      <c r="U675" s="3"/>
      <c r="V675" s="7"/>
      <c r="W675" s="3"/>
      <c r="X675" s="3"/>
      <c r="Y675" s="7"/>
      <c r="Z675" s="3"/>
      <c r="AA675" s="3"/>
      <c r="AB675" s="3"/>
      <c r="AC675" s="3"/>
      <c r="AD675" s="3"/>
      <c r="AE675" s="3"/>
      <c r="AF675" s="3"/>
      <c r="AG675" s="3"/>
      <c r="AH675" s="3"/>
      <c r="AI675" s="3"/>
      <c r="AJ675" s="3"/>
      <c r="AK675" s="3"/>
      <c r="AL675" s="7"/>
      <c r="AM675" s="3"/>
      <c r="AN675" s="7"/>
      <c r="AO675" s="3"/>
      <c r="AP675" s="3"/>
      <c r="AQ675" s="7"/>
      <c r="AR675" s="3"/>
      <c r="AS675" s="3"/>
      <c r="AT675" s="3"/>
      <c r="AU675" s="7"/>
    </row>
    <row r="676" spans="1:47" x14ac:dyDescent="0.25">
      <c r="A676" s="23"/>
      <c r="B676" s="3"/>
      <c r="C676" s="3"/>
      <c r="D676" s="3"/>
      <c r="E676" s="3"/>
      <c r="F676" s="3"/>
      <c r="G676" s="3"/>
      <c r="H676" s="3"/>
      <c r="I676" s="3"/>
      <c r="J676" s="3"/>
      <c r="K676" s="3"/>
      <c r="L676" s="3"/>
      <c r="M676" s="7"/>
      <c r="N676" s="3"/>
      <c r="O676" s="7"/>
      <c r="P676" s="3"/>
      <c r="Q676" s="3"/>
      <c r="R676" s="7"/>
      <c r="S676" s="3"/>
      <c r="T676" s="3"/>
      <c r="U676" s="3"/>
      <c r="V676" s="7"/>
      <c r="W676" s="3"/>
      <c r="X676" s="3"/>
      <c r="Y676" s="7"/>
      <c r="Z676" s="3"/>
      <c r="AA676" s="3"/>
      <c r="AB676" s="3"/>
      <c r="AC676" s="3"/>
      <c r="AD676" s="3"/>
      <c r="AE676" s="3"/>
      <c r="AF676" s="3"/>
      <c r="AG676" s="3"/>
      <c r="AH676" s="3"/>
      <c r="AI676" s="3"/>
      <c r="AJ676" s="3"/>
      <c r="AK676" s="3"/>
      <c r="AL676" s="7"/>
      <c r="AM676" s="3"/>
      <c r="AN676" s="7"/>
      <c r="AO676" s="3"/>
      <c r="AP676" s="3"/>
      <c r="AQ676" s="7"/>
      <c r="AR676" s="3"/>
      <c r="AS676" s="3"/>
      <c r="AT676" s="3"/>
      <c r="AU676" s="7"/>
    </row>
    <row r="677" spans="1:47" x14ac:dyDescent="0.25">
      <c r="A677" s="23"/>
      <c r="B677" s="3"/>
      <c r="C677" s="3"/>
      <c r="D677" s="3"/>
      <c r="E677" s="3"/>
      <c r="F677" s="3"/>
      <c r="G677" s="3"/>
      <c r="H677" s="3"/>
      <c r="I677" s="3"/>
      <c r="J677" s="3"/>
      <c r="K677" s="3"/>
      <c r="L677" s="3"/>
      <c r="M677" s="7"/>
      <c r="N677" s="3"/>
      <c r="O677" s="7"/>
      <c r="P677" s="3"/>
      <c r="Q677" s="3"/>
      <c r="R677" s="7"/>
      <c r="S677" s="3"/>
      <c r="T677" s="3"/>
      <c r="U677" s="3"/>
      <c r="V677" s="7"/>
      <c r="W677" s="3"/>
      <c r="X677" s="3"/>
      <c r="Y677" s="7"/>
      <c r="Z677" s="3"/>
      <c r="AA677" s="3"/>
      <c r="AB677" s="3"/>
      <c r="AC677" s="3"/>
      <c r="AD677" s="3"/>
      <c r="AE677" s="3"/>
      <c r="AF677" s="3"/>
      <c r="AG677" s="3"/>
      <c r="AH677" s="3"/>
      <c r="AI677" s="3"/>
      <c r="AJ677" s="3"/>
      <c r="AK677" s="3"/>
      <c r="AL677" s="7"/>
      <c r="AM677" s="3"/>
      <c r="AN677" s="7"/>
      <c r="AO677" s="3"/>
      <c r="AP677" s="3"/>
      <c r="AQ677" s="7"/>
      <c r="AR677" s="3"/>
      <c r="AS677" s="3"/>
      <c r="AT677" s="3"/>
      <c r="AU677" s="7"/>
    </row>
    <row r="678" spans="1:47" x14ac:dyDescent="0.25">
      <c r="A678" s="23"/>
      <c r="B678" s="3"/>
      <c r="C678" s="3"/>
      <c r="D678" s="3"/>
      <c r="E678" s="3"/>
      <c r="F678" s="3"/>
      <c r="G678" s="3"/>
      <c r="H678" s="3"/>
      <c r="I678" s="3"/>
      <c r="J678" s="3"/>
      <c r="K678" s="3"/>
      <c r="L678" s="3"/>
      <c r="M678" s="7"/>
      <c r="N678" s="3"/>
      <c r="O678" s="7"/>
      <c r="P678" s="3"/>
      <c r="Q678" s="3"/>
      <c r="R678" s="7"/>
      <c r="S678" s="3"/>
      <c r="T678" s="3"/>
      <c r="U678" s="3"/>
      <c r="V678" s="7"/>
      <c r="W678" s="3"/>
      <c r="X678" s="3"/>
      <c r="Y678" s="7"/>
      <c r="Z678" s="3"/>
      <c r="AA678" s="3"/>
      <c r="AB678" s="3"/>
      <c r="AC678" s="3"/>
      <c r="AD678" s="3"/>
      <c r="AE678" s="3"/>
      <c r="AF678" s="3"/>
      <c r="AG678" s="3"/>
      <c r="AH678" s="3"/>
      <c r="AI678" s="3"/>
      <c r="AJ678" s="3"/>
      <c r="AK678" s="3"/>
      <c r="AL678" s="7"/>
      <c r="AM678" s="3"/>
      <c r="AN678" s="7"/>
      <c r="AO678" s="3"/>
      <c r="AP678" s="3"/>
      <c r="AQ678" s="7"/>
      <c r="AR678" s="3"/>
      <c r="AS678" s="3"/>
      <c r="AT678" s="3"/>
      <c r="AU678" s="7"/>
    </row>
    <row r="679" spans="1:47" x14ac:dyDescent="0.25">
      <c r="A679" s="23"/>
      <c r="B679" s="3"/>
      <c r="C679" s="3"/>
      <c r="D679" s="3"/>
      <c r="E679" s="3"/>
      <c r="F679" s="3"/>
      <c r="G679" s="3"/>
      <c r="H679" s="3"/>
      <c r="I679" s="3"/>
      <c r="J679" s="3"/>
      <c r="K679" s="3"/>
      <c r="L679" s="3"/>
      <c r="M679" s="7"/>
      <c r="N679" s="3"/>
      <c r="O679" s="7"/>
      <c r="P679" s="3"/>
      <c r="Q679" s="3"/>
      <c r="R679" s="7"/>
      <c r="S679" s="3"/>
      <c r="T679" s="3"/>
      <c r="U679" s="3"/>
      <c r="V679" s="7"/>
      <c r="W679" s="3"/>
      <c r="X679" s="3"/>
      <c r="Y679" s="7"/>
      <c r="Z679" s="3"/>
      <c r="AA679" s="3"/>
      <c r="AB679" s="3"/>
      <c r="AC679" s="3"/>
      <c r="AD679" s="3"/>
      <c r="AE679" s="3"/>
      <c r="AF679" s="3"/>
      <c r="AG679" s="3"/>
      <c r="AH679" s="3"/>
      <c r="AI679" s="3"/>
      <c r="AJ679" s="3"/>
      <c r="AK679" s="3"/>
      <c r="AL679" s="7"/>
      <c r="AM679" s="3"/>
      <c r="AN679" s="7"/>
      <c r="AO679" s="3"/>
      <c r="AP679" s="3"/>
      <c r="AQ679" s="7"/>
      <c r="AR679" s="3"/>
      <c r="AS679" s="3"/>
      <c r="AT679" s="3"/>
      <c r="AU679" s="7"/>
    </row>
    <row r="680" spans="1:47" x14ac:dyDescent="0.25">
      <c r="A680" s="23"/>
      <c r="B680" s="3"/>
      <c r="C680" s="3"/>
      <c r="D680" s="3"/>
      <c r="E680" s="3"/>
      <c r="F680" s="3"/>
      <c r="G680" s="3"/>
      <c r="H680" s="3"/>
      <c r="I680" s="3"/>
      <c r="J680" s="3"/>
      <c r="K680" s="3"/>
      <c r="L680" s="3"/>
      <c r="M680" s="7"/>
      <c r="N680" s="3"/>
      <c r="O680" s="7"/>
      <c r="P680" s="3"/>
      <c r="Q680" s="3"/>
      <c r="R680" s="7"/>
      <c r="S680" s="3"/>
      <c r="T680" s="3"/>
      <c r="U680" s="3"/>
      <c r="V680" s="7"/>
      <c r="W680" s="3"/>
      <c r="X680" s="3"/>
      <c r="Y680" s="7"/>
      <c r="Z680" s="3"/>
      <c r="AA680" s="3"/>
      <c r="AB680" s="3"/>
      <c r="AC680" s="3"/>
      <c r="AD680" s="3"/>
      <c r="AE680" s="3"/>
      <c r="AF680" s="3"/>
      <c r="AG680" s="3"/>
      <c r="AH680" s="3"/>
      <c r="AI680" s="3"/>
      <c r="AJ680" s="3"/>
      <c r="AK680" s="3"/>
      <c r="AL680" s="7"/>
      <c r="AM680" s="3"/>
      <c r="AN680" s="7"/>
      <c r="AO680" s="3"/>
      <c r="AP680" s="3"/>
      <c r="AQ680" s="7"/>
      <c r="AR680" s="3"/>
      <c r="AS680" s="3"/>
      <c r="AT680" s="3"/>
      <c r="AU680" s="7"/>
    </row>
    <row r="681" spans="1:47" x14ac:dyDescent="0.25">
      <c r="A681" s="23"/>
      <c r="B681" s="3"/>
      <c r="C681" s="3"/>
      <c r="D681" s="3"/>
      <c r="E681" s="3"/>
      <c r="F681" s="3"/>
      <c r="G681" s="3"/>
      <c r="H681" s="3"/>
      <c r="I681" s="3"/>
      <c r="J681" s="3"/>
      <c r="K681" s="3"/>
      <c r="L681" s="3"/>
      <c r="M681" s="7"/>
      <c r="N681" s="3"/>
      <c r="O681" s="7"/>
      <c r="P681" s="3"/>
      <c r="Q681" s="3"/>
      <c r="R681" s="7"/>
      <c r="S681" s="3"/>
      <c r="T681" s="3"/>
      <c r="U681" s="3"/>
      <c r="V681" s="7"/>
      <c r="W681" s="3"/>
      <c r="X681" s="3"/>
      <c r="Y681" s="7"/>
      <c r="Z681" s="3"/>
      <c r="AA681" s="3"/>
      <c r="AB681" s="3"/>
      <c r="AC681" s="3"/>
      <c r="AD681" s="3"/>
      <c r="AE681" s="3"/>
      <c r="AF681" s="3"/>
      <c r="AG681" s="3"/>
      <c r="AH681" s="3"/>
      <c r="AI681" s="3"/>
      <c r="AJ681" s="3"/>
      <c r="AK681" s="3"/>
      <c r="AL681" s="7"/>
      <c r="AM681" s="3"/>
      <c r="AN681" s="7"/>
      <c r="AO681" s="3"/>
      <c r="AP681" s="3"/>
      <c r="AQ681" s="7"/>
      <c r="AR681" s="3"/>
      <c r="AS681" s="3"/>
      <c r="AT681" s="3"/>
      <c r="AU681" s="7"/>
    </row>
    <row r="682" spans="1:47" x14ac:dyDescent="0.25">
      <c r="A682" s="23"/>
      <c r="B682" s="3"/>
      <c r="C682" s="3"/>
      <c r="D682" s="3"/>
      <c r="E682" s="3"/>
      <c r="F682" s="3"/>
      <c r="G682" s="3"/>
      <c r="H682" s="3"/>
      <c r="I682" s="3"/>
      <c r="J682" s="3"/>
      <c r="K682" s="3"/>
      <c r="L682" s="3"/>
      <c r="M682" s="7"/>
      <c r="N682" s="3"/>
      <c r="O682" s="7"/>
      <c r="P682" s="3"/>
      <c r="Q682" s="3"/>
      <c r="R682" s="7"/>
      <c r="S682" s="3"/>
      <c r="T682" s="3"/>
      <c r="U682" s="3"/>
      <c r="V682" s="7"/>
      <c r="W682" s="3"/>
      <c r="X682" s="3"/>
      <c r="Y682" s="7"/>
      <c r="Z682" s="3"/>
      <c r="AA682" s="3"/>
      <c r="AB682" s="3"/>
      <c r="AC682" s="3"/>
      <c r="AD682" s="3"/>
      <c r="AE682" s="3"/>
      <c r="AF682" s="3"/>
      <c r="AG682" s="3"/>
      <c r="AH682" s="3"/>
      <c r="AI682" s="3"/>
      <c r="AJ682" s="3"/>
      <c r="AK682" s="3"/>
      <c r="AL682" s="7"/>
      <c r="AM682" s="3"/>
      <c r="AN682" s="7"/>
      <c r="AO682" s="3"/>
      <c r="AP682" s="3"/>
      <c r="AQ682" s="7"/>
      <c r="AR682" s="3"/>
      <c r="AS682" s="3"/>
      <c r="AT682" s="3"/>
      <c r="AU682" s="7"/>
    </row>
    <row r="683" spans="1:47" x14ac:dyDescent="0.25">
      <c r="A683" s="23"/>
      <c r="B683" s="3"/>
      <c r="C683" s="3"/>
      <c r="D683" s="3"/>
      <c r="E683" s="3"/>
      <c r="F683" s="3"/>
      <c r="G683" s="3"/>
      <c r="H683" s="3"/>
      <c r="I683" s="3"/>
      <c r="J683" s="3"/>
      <c r="K683" s="3"/>
      <c r="L683" s="3"/>
      <c r="M683" s="7"/>
      <c r="N683" s="3"/>
      <c r="O683" s="7"/>
      <c r="P683" s="3"/>
      <c r="Q683" s="3"/>
      <c r="R683" s="7"/>
      <c r="S683" s="3"/>
      <c r="T683" s="3"/>
      <c r="U683" s="3"/>
      <c r="V683" s="7"/>
      <c r="W683" s="3"/>
      <c r="X683" s="3"/>
      <c r="Y683" s="7"/>
      <c r="Z683" s="3"/>
      <c r="AA683" s="3"/>
      <c r="AB683" s="3"/>
      <c r="AC683" s="3"/>
      <c r="AD683" s="3"/>
      <c r="AE683" s="3"/>
      <c r="AF683" s="3"/>
      <c r="AG683" s="3"/>
      <c r="AH683" s="3"/>
      <c r="AI683" s="3"/>
      <c r="AJ683" s="3"/>
      <c r="AK683" s="3"/>
      <c r="AL683" s="7"/>
      <c r="AM683" s="3"/>
      <c r="AN683" s="7"/>
      <c r="AO683" s="3"/>
      <c r="AP683" s="3"/>
      <c r="AQ683" s="7"/>
      <c r="AR683" s="3"/>
      <c r="AS683" s="3"/>
      <c r="AT683" s="3"/>
      <c r="AU683" s="7"/>
    </row>
    <row r="684" spans="1:47" x14ac:dyDescent="0.25">
      <c r="A684" s="23"/>
      <c r="B684" s="3"/>
      <c r="C684" s="3"/>
      <c r="D684" s="3"/>
      <c r="E684" s="3"/>
      <c r="F684" s="3"/>
      <c r="G684" s="3"/>
      <c r="H684" s="3"/>
      <c r="I684" s="3"/>
      <c r="J684" s="3"/>
      <c r="K684" s="3"/>
      <c r="L684" s="3"/>
      <c r="M684" s="7"/>
      <c r="N684" s="3"/>
      <c r="O684" s="7"/>
      <c r="P684" s="3"/>
      <c r="Q684" s="3"/>
      <c r="R684" s="7"/>
      <c r="S684" s="3"/>
      <c r="T684" s="3"/>
      <c r="U684" s="3"/>
      <c r="V684" s="7"/>
      <c r="W684" s="3"/>
      <c r="X684" s="3"/>
      <c r="Y684" s="7"/>
      <c r="Z684" s="3"/>
      <c r="AA684" s="3"/>
      <c r="AB684" s="3"/>
      <c r="AC684" s="3"/>
      <c r="AD684" s="3"/>
      <c r="AE684" s="3"/>
      <c r="AF684" s="3"/>
      <c r="AG684" s="3"/>
      <c r="AH684" s="3"/>
      <c r="AI684" s="3"/>
      <c r="AJ684" s="3"/>
      <c r="AK684" s="3"/>
      <c r="AL684" s="7"/>
      <c r="AM684" s="3"/>
      <c r="AN684" s="7"/>
      <c r="AO684" s="3"/>
      <c r="AP684" s="3"/>
      <c r="AQ684" s="7"/>
      <c r="AR684" s="3"/>
      <c r="AS684" s="3"/>
      <c r="AT684" s="3"/>
      <c r="AU684" s="7"/>
    </row>
    <row r="685" spans="1:47" x14ac:dyDescent="0.25">
      <c r="A685" s="23"/>
      <c r="B685" s="3"/>
      <c r="C685" s="3"/>
      <c r="D685" s="3"/>
      <c r="E685" s="3"/>
      <c r="F685" s="3"/>
      <c r="G685" s="3"/>
      <c r="H685" s="3"/>
      <c r="I685" s="3"/>
      <c r="J685" s="3"/>
      <c r="K685" s="3"/>
      <c r="L685" s="3"/>
      <c r="M685" s="7"/>
      <c r="N685" s="3"/>
      <c r="O685" s="7"/>
      <c r="P685" s="3"/>
      <c r="Q685" s="3"/>
      <c r="R685" s="7"/>
      <c r="S685" s="3"/>
      <c r="T685" s="3"/>
      <c r="U685" s="3"/>
      <c r="V685" s="7"/>
      <c r="W685" s="3"/>
      <c r="X685" s="3"/>
      <c r="Y685" s="7"/>
      <c r="Z685" s="3"/>
      <c r="AA685" s="3"/>
      <c r="AB685" s="3"/>
      <c r="AC685" s="3"/>
      <c r="AD685" s="3"/>
      <c r="AE685" s="3"/>
      <c r="AF685" s="3"/>
      <c r="AG685" s="3"/>
      <c r="AH685" s="3"/>
      <c r="AI685" s="3"/>
      <c r="AJ685" s="3"/>
      <c r="AK685" s="3"/>
      <c r="AL685" s="7"/>
      <c r="AM685" s="3"/>
      <c r="AN685" s="7"/>
      <c r="AO685" s="3"/>
      <c r="AP685" s="3"/>
      <c r="AQ685" s="7"/>
      <c r="AR685" s="3"/>
      <c r="AS685" s="3"/>
      <c r="AT685" s="3"/>
      <c r="AU685" s="7"/>
    </row>
    <row r="686" spans="1:47" x14ac:dyDescent="0.25">
      <c r="A686" s="23"/>
      <c r="B686" s="3"/>
      <c r="C686" s="3"/>
      <c r="D686" s="3"/>
      <c r="E686" s="3"/>
      <c r="F686" s="3"/>
      <c r="G686" s="3"/>
      <c r="H686" s="3"/>
      <c r="I686" s="3"/>
      <c r="J686" s="3"/>
      <c r="K686" s="3"/>
      <c r="L686" s="3"/>
      <c r="M686" s="7"/>
      <c r="N686" s="3"/>
      <c r="O686" s="7"/>
      <c r="P686" s="3"/>
      <c r="Q686" s="3"/>
      <c r="R686" s="7"/>
      <c r="S686" s="3"/>
      <c r="T686" s="3"/>
      <c r="U686" s="3"/>
      <c r="V686" s="7"/>
      <c r="W686" s="3"/>
      <c r="X686" s="3"/>
      <c r="Y686" s="7"/>
      <c r="Z686" s="3"/>
      <c r="AA686" s="3"/>
      <c r="AB686" s="3"/>
      <c r="AC686" s="3"/>
      <c r="AD686" s="3"/>
      <c r="AE686" s="3"/>
      <c r="AF686" s="3"/>
      <c r="AG686" s="3"/>
      <c r="AH686" s="3"/>
      <c r="AI686" s="3"/>
      <c r="AJ686" s="3"/>
      <c r="AK686" s="3"/>
      <c r="AL686" s="7"/>
      <c r="AM686" s="3"/>
      <c r="AN686" s="7"/>
      <c r="AO686" s="3"/>
      <c r="AP686" s="3"/>
      <c r="AQ686" s="7"/>
      <c r="AR686" s="3"/>
      <c r="AS686" s="3"/>
      <c r="AT686" s="3"/>
      <c r="AU686" s="7"/>
    </row>
    <row r="687" spans="1:47" x14ac:dyDescent="0.25">
      <c r="A687" s="23"/>
      <c r="B687" s="3"/>
      <c r="C687" s="3"/>
      <c r="D687" s="3"/>
      <c r="E687" s="3"/>
      <c r="F687" s="3"/>
      <c r="G687" s="3"/>
      <c r="H687" s="3"/>
      <c r="I687" s="3"/>
      <c r="J687" s="3"/>
      <c r="K687" s="3"/>
      <c r="L687" s="3"/>
      <c r="M687" s="7"/>
      <c r="N687" s="3"/>
      <c r="O687" s="7"/>
      <c r="P687" s="3"/>
      <c r="Q687" s="3"/>
      <c r="R687" s="7"/>
      <c r="S687" s="3"/>
      <c r="T687" s="3"/>
      <c r="U687" s="3"/>
      <c r="V687" s="7"/>
      <c r="W687" s="3"/>
      <c r="X687" s="3"/>
      <c r="Y687" s="7"/>
      <c r="Z687" s="3"/>
      <c r="AA687" s="3"/>
      <c r="AB687" s="3"/>
      <c r="AC687" s="3"/>
      <c r="AD687" s="3"/>
      <c r="AE687" s="3"/>
      <c r="AF687" s="3"/>
      <c r="AG687" s="3"/>
      <c r="AH687" s="3"/>
      <c r="AI687" s="3"/>
      <c r="AJ687" s="3"/>
      <c r="AK687" s="3"/>
      <c r="AL687" s="7"/>
      <c r="AM687" s="3"/>
      <c r="AN687" s="7"/>
      <c r="AO687" s="3"/>
      <c r="AP687" s="3"/>
      <c r="AQ687" s="7"/>
      <c r="AR687" s="3"/>
      <c r="AS687" s="3"/>
      <c r="AT687" s="3"/>
      <c r="AU687" s="7"/>
    </row>
    <row r="688" spans="1:47" x14ac:dyDescent="0.25">
      <c r="A688" s="23"/>
      <c r="B688" s="3"/>
      <c r="C688" s="3"/>
      <c r="D688" s="3"/>
      <c r="E688" s="3"/>
      <c r="F688" s="3"/>
      <c r="G688" s="3"/>
      <c r="H688" s="3"/>
      <c r="I688" s="3"/>
      <c r="J688" s="3"/>
      <c r="K688" s="3"/>
      <c r="L688" s="3"/>
      <c r="M688" s="7"/>
      <c r="N688" s="3"/>
      <c r="O688" s="7"/>
      <c r="P688" s="3"/>
      <c r="Q688" s="3"/>
      <c r="R688" s="7"/>
      <c r="S688" s="3"/>
      <c r="T688" s="3"/>
      <c r="U688" s="3"/>
      <c r="V688" s="7"/>
      <c r="W688" s="3"/>
      <c r="X688" s="3"/>
      <c r="Y688" s="7"/>
      <c r="Z688" s="3"/>
      <c r="AA688" s="3"/>
      <c r="AB688" s="3"/>
      <c r="AC688" s="3"/>
      <c r="AD688" s="3"/>
      <c r="AE688" s="3"/>
      <c r="AF688" s="3"/>
      <c r="AG688" s="3"/>
      <c r="AH688" s="3"/>
      <c r="AI688" s="3"/>
      <c r="AJ688" s="3"/>
      <c r="AK688" s="3"/>
      <c r="AL688" s="7"/>
      <c r="AM688" s="3"/>
      <c r="AN688" s="7"/>
      <c r="AO688" s="3"/>
      <c r="AP688" s="3"/>
      <c r="AQ688" s="7"/>
      <c r="AR688" s="3"/>
      <c r="AS688" s="3"/>
      <c r="AT688" s="3"/>
      <c r="AU688" s="7"/>
    </row>
    <row r="689" spans="1:47" x14ac:dyDescent="0.25">
      <c r="A689" s="23"/>
      <c r="B689" s="3"/>
      <c r="C689" s="3"/>
      <c r="D689" s="3"/>
      <c r="E689" s="3"/>
      <c r="F689" s="3"/>
      <c r="G689" s="3"/>
      <c r="H689" s="3"/>
      <c r="I689" s="3"/>
      <c r="J689" s="3"/>
      <c r="K689" s="3"/>
      <c r="L689" s="3"/>
      <c r="M689" s="7"/>
      <c r="N689" s="3"/>
      <c r="O689" s="7"/>
      <c r="P689" s="3"/>
      <c r="Q689" s="3"/>
      <c r="R689" s="7"/>
      <c r="S689" s="3"/>
      <c r="T689" s="3"/>
      <c r="U689" s="3"/>
      <c r="V689" s="7"/>
      <c r="W689" s="3"/>
      <c r="X689" s="3"/>
      <c r="Y689" s="7"/>
      <c r="Z689" s="3"/>
      <c r="AA689" s="3"/>
      <c r="AB689" s="3"/>
      <c r="AC689" s="3"/>
      <c r="AD689" s="3"/>
      <c r="AE689" s="3"/>
      <c r="AF689" s="3"/>
      <c r="AG689" s="3"/>
      <c r="AH689" s="3"/>
      <c r="AI689" s="3"/>
      <c r="AJ689" s="3"/>
      <c r="AK689" s="3"/>
      <c r="AL689" s="7"/>
      <c r="AM689" s="3"/>
      <c r="AN689" s="7"/>
      <c r="AO689" s="3"/>
      <c r="AP689" s="3"/>
      <c r="AQ689" s="7"/>
      <c r="AR689" s="3"/>
      <c r="AS689" s="3"/>
      <c r="AT689" s="3"/>
      <c r="AU689" s="7"/>
    </row>
    <row r="690" spans="1:47" x14ac:dyDescent="0.25">
      <c r="A690" s="23"/>
      <c r="B690" s="3"/>
      <c r="C690" s="3"/>
      <c r="D690" s="3"/>
      <c r="E690" s="3"/>
      <c r="F690" s="3"/>
      <c r="G690" s="3"/>
      <c r="H690" s="3"/>
      <c r="I690" s="3"/>
      <c r="J690" s="3"/>
      <c r="K690" s="3"/>
      <c r="L690" s="3"/>
      <c r="M690" s="7"/>
      <c r="N690" s="3"/>
      <c r="O690" s="7"/>
      <c r="P690" s="3"/>
      <c r="Q690" s="3"/>
      <c r="R690" s="7"/>
      <c r="S690" s="3"/>
      <c r="T690" s="3"/>
      <c r="U690" s="3"/>
      <c r="V690" s="7"/>
      <c r="W690" s="3"/>
      <c r="X690" s="3"/>
      <c r="Y690" s="7"/>
      <c r="Z690" s="3"/>
      <c r="AA690" s="3"/>
      <c r="AB690" s="3"/>
      <c r="AC690" s="3"/>
      <c r="AD690" s="3"/>
      <c r="AE690" s="3"/>
      <c r="AF690" s="3"/>
      <c r="AG690" s="3"/>
      <c r="AH690" s="3"/>
      <c r="AI690" s="3"/>
      <c r="AJ690" s="3"/>
      <c r="AK690" s="3"/>
      <c r="AL690" s="7"/>
      <c r="AM690" s="3"/>
      <c r="AN690" s="7"/>
      <c r="AO690" s="3"/>
      <c r="AP690" s="3"/>
      <c r="AQ690" s="7"/>
      <c r="AR690" s="3"/>
      <c r="AS690" s="3"/>
      <c r="AT690" s="3"/>
      <c r="AU690" s="7"/>
    </row>
    <row r="691" spans="1:47" x14ac:dyDescent="0.25">
      <c r="A691" s="23"/>
      <c r="B691" s="3"/>
      <c r="C691" s="3"/>
      <c r="D691" s="3"/>
      <c r="E691" s="3"/>
      <c r="F691" s="3"/>
      <c r="G691" s="3"/>
      <c r="H691" s="3"/>
      <c r="I691" s="3"/>
      <c r="J691" s="3"/>
      <c r="K691" s="3"/>
      <c r="L691" s="3"/>
      <c r="M691" s="7"/>
      <c r="N691" s="3"/>
      <c r="O691" s="7"/>
      <c r="P691" s="3"/>
      <c r="Q691" s="3"/>
      <c r="R691" s="7"/>
      <c r="S691" s="3"/>
      <c r="T691" s="3"/>
      <c r="U691" s="3"/>
      <c r="V691" s="7"/>
      <c r="W691" s="3"/>
      <c r="X691" s="3"/>
      <c r="Y691" s="7"/>
      <c r="Z691" s="3"/>
      <c r="AA691" s="3"/>
      <c r="AB691" s="3"/>
      <c r="AC691" s="3"/>
      <c r="AD691" s="3"/>
      <c r="AE691" s="3"/>
      <c r="AF691" s="3"/>
      <c r="AG691" s="3"/>
      <c r="AH691" s="3"/>
      <c r="AI691" s="3"/>
      <c r="AJ691" s="3"/>
      <c r="AK691" s="3"/>
      <c r="AL691" s="7"/>
      <c r="AM691" s="3"/>
      <c r="AN691" s="7"/>
      <c r="AO691" s="3"/>
      <c r="AP691" s="3"/>
      <c r="AQ691" s="7"/>
      <c r="AR691" s="3"/>
      <c r="AS691" s="3"/>
      <c r="AT691" s="3"/>
      <c r="AU691" s="7"/>
    </row>
    <row r="692" spans="1:47" x14ac:dyDescent="0.25">
      <c r="A692" s="23"/>
      <c r="B692" s="3"/>
      <c r="C692" s="3"/>
      <c r="D692" s="3"/>
      <c r="E692" s="3"/>
      <c r="F692" s="3"/>
      <c r="G692" s="3"/>
      <c r="H692" s="3"/>
      <c r="I692" s="3"/>
      <c r="J692" s="3"/>
      <c r="K692" s="3"/>
      <c r="L692" s="3"/>
      <c r="M692" s="7"/>
      <c r="N692" s="3"/>
      <c r="O692" s="7"/>
      <c r="P692" s="3"/>
      <c r="Q692" s="3"/>
      <c r="R692" s="7"/>
      <c r="S692" s="3"/>
      <c r="T692" s="3"/>
      <c r="U692" s="3"/>
      <c r="V692" s="7"/>
      <c r="W692" s="3"/>
      <c r="X692" s="3"/>
      <c r="Y692" s="7"/>
      <c r="Z692" s="3"/>
      <c r="AA692" s="3"/>
      <c r="AB692" s="3"/>
      <c r="AC692" s="3"/>
      <c r="AD692" s="3"/>
      <c r="AE692" s="3"/>
      <c r="AF692" s="3"/>
      <c r="AG692" s="3"/>
      <c r="AH692" s="3"/>
      <c r="AI692" s="3"/>
      <c r="AJ692" s="3"/>
      <c r="AK692" s="3"/>
      <c r="AL692" s="7"/>
      <c r="AM692" s="3"/>
      <c r="AN692" s="7"/>
      <c r="AO692" s="3"/>
      <c r="AP692" s="3"/>
      <c r="AQ692" s="7"/>
      <c r="AR692" s="3"/>
      <c r="AS692" s="3"/>
      <c r="AT692" s="3"/>
      <c r="AU692" s="7"/>
    </row>
    <row r="693" spans="1:47" x14ac:dyDescent="0.25">
      <c r="A693" s="23"/>
      <c r="B693" s="3"/>
      <c r="C693" s="3"/>
      <c r="D693" s="3"/>
      <c r="E693" s="3"/>
      <c r="F693" s="3"/>
      <c r="G693" s="3"/>
      <c r="H693" s="3"/>
      <c r="I693" s="3"/>
      <c r="J693" s="3"/>
      <c r="K693" s="3"/>
      <c r="L693" s="3"/>
      <c r="M693" s="7"/>
      <c r="N693" s="3"/>
      <c r="O693" s="7"/>
      <c r="P693" s="3"/>
      <c r="Q693" s="3"/>
      <c r="R693" s="7"/>
      <c r="S693" s="3"/>
      <c r="T693" s="3"/>
      <c r="U693" s="3"/>
      <c r="V693" s="7"/>
      <c r="W693" s="3"/>
      <c r="X693" s="3"/>
      <c r="Y693" s="7"/>
      <c r="Z693" s="3"/>
      <c r="AA693" s="3"/>
      <c r="AB693" s="3"/>
      <c r="AC693" s="3"/>
      <c r="AD693" s="3"/>
      <c r="AE693" s="3"/>
      <c r="AF693" s="3"/>
      <c r="AG693" s="3"/>
      <c r="AH693" s="3"/>
      <c r="AI693" s="3"/>
      <c r="AJ693" s="3"/>
      <c r="AK693" s="3"/>
      <c r="AL693" s="7"/>
      <c r="AM693" s="3"/>
      <c r="AN693" s="7"/>
      <c r="AO693" s="3"/>
      <c r="AP693" s="3"/>
      <c r="AQ693" s="7"/>
      <c r="AR693" s="3"/>
      <c r="AS693" s="3"/>
      <c r="AT693" s="3"/>
      <c r="AU693" s="7"/>
    </row>
    <row r="694" spans="1:47" x14ac:dyDescent="0.25">
      <c r="A694" s="23"/>
      <c r="B694" s="3"/>
      <c r="C694" s="3"/>
      <c r="D694" s="3"/>
      <c r="E694" s="3"/>
      <c r="F694" s="3"/>
      <c r="G694" s="3"/>
      <c r="H694" s="3"/>
      <c r="I694" s="3"/>
      <c r="J694" s="3"/>
      <c r="K694" s="3"/>
      <c r="L694" s="3"/>
      <c r="M694" s="7"/>
      <c r="N694" s="3"/>
      <c r="O694" s="7"/>
      <c r="P694" s="3"/>
      <c r="Q694" s="3"/>
      <c r="R694" s="7"/>
      <c r="S694" s="3"/>
      <c r="T694" s="3"/>
      <c r="U694" s="3"/>
      <c r="V694" s="7"/>
      <c r="W694" s="3"/>
      <c r="X694" s="3"/>
      <c r="Y694" s="7"/>
      <c r="Z694" s="3"/>
      <c r="AA694" s="3"/>
      <c r="AB694" s="3"/>
      <c r="AC694" s="3"/>
      <c r="AD694" s="3"/>
      <c r="AE694" s="3"/>
      <c r="AF694" s="3"/>
      <c r="AG694" s="3"/>
      <c r="AH694" s="3"/>
      <c r="AI694" s="3"/>
      <c r="AJ694" s="3"/>
      <c r="AK694" s="3"/>
      <c r="AL694" s="7"/>
      <c r="AM694" s="3"/>
      <c r="AN694" s="7"/>
      <c r="AO694" s="3"/>
      <c r="AP694" s="3"/>
      <c r="AQ694" s="7"/>
      <c r="AR694" s="3"/>
      <c r="AS694" s="3"/>
      <c r="AT694" s="3"/>
      <c r="AU694" s="7"/>
    </row>
    <row r="695" spans="1:47" x14ac:dyDescent="0.25">
      <c r="A695" s="23"/>
      <c r="B695" s="3"/>
      <c r="C695" s="3"/>
      <c r="D695" s="3"/>
      <c r="E695" s="3"/>
      <c r="F695" s="3"/>
      <c r="G695" s="3"/>
      <c r="H695" s="3"/>
      <c r="I695" s="3"/>
      <c r="J695" s="3"/>
      <c r="K695" s="3"/>
      <c r="L695" s="3"/>
      <c r="M695" s="7"/>
      <c r="N695" s="3"/>
      <c r="O695" s="7"/>
      <c r="P695" s="3"/>
      <c r="Q695" s="3"/>
      <c r="R695" s="7"/>
      <c r="S695" s="3"/>
      <c r="T695" s="3"/>
      <c r="U695" s="3"/>
      <c r="V695" s="7"/>
      <c r="W695" s="3"/>
      <c r="X695" s="3"/>
      <c r="Y695" s="7"/>
      <c r="Z695" s="3"/>
      <c r="AA695" s="3"/>
      <c r="AB695" s="3"/>
      <c r="AC695" s="3"/>
      <c r="AD695" s="3"/>
      <c r="AE695" s="3"/>
      <c r="AF695" s="3"/>
      <c r="AG695" s="3"/>
      <c r="AH695" s="3"/>
      <c r="AI695" s="3"/>
      <c r="AJ695" s="3"/>
      <c r="AK695" s="3"/>
      <c r="AL695" s="7"/>
      <c r="AM695" s="3"/>
      <c r="AN695" s="7"/>
      <c r="AO695" s="3"/>
      <c r="AP695" s="3"/>
      <c r="AQ695" s="7"/>
      <c r="AR695" s="3"/>
      <c r="AS695" s="3"/>
      <c r="AT695" s="3"/>
      <c r="AU695" s="7"/>
    </row>
    <row r="696" spans="1:47" x14ac:dyDescent="0.25">
      <c r="A696" s="23"/>
      <c r="B696" s="3"/>
      <c r="C696" s="3"/>
      <c r="D696" s="3"/>
      <c r="E696" s="3"/>
      <c r="F696" s="3"/>
      <c r="G696" s="3"/>
      <c r="H696" s="3"/>
      <c r="I696" s="3"/>
      <c r="J696" s="3"/>
      <c r="K696" s="3"/>
      <c r="L696" s="3"/>
      <c r="M696" s="7"/>
      <c r="N696" s="3"/>
      <c r="O696" s="7"/>
      <c r="P696" s="3"/>
      <c r="Q696" s="3"/>
      <c r="R696" s="7"/>
      <c r="S696" s="3"/>
      <c r="T696" s="3"/>
      <c r="U696" s="3"/>
      <c r="V696" s="7"/>
      <c r="W696" s="3"/>
      <c r="X696" s="3"/>
      <c r="Y696" s="7"/>
      <c r="Z696" s="3"/>
      <c r="AA696" s="3"/>
      <c r="AB696" s="3"/>
      <c r="AC696" s="3"/>
      <c r="AD696" s="3"/>
      <c r="AE696" s="3"/>
      <c r="AF696" s="3"/>
      <c r="AG696" s="3"/>
      <c r="AH696" s="3"/>
      <c r="AI696" s="3"/>
      <c r="AJ696" s="3"/>
      <c r="AK696" s="3"/>
      <c r="AL696" s="7"/>
      <c r="AM696" s="3"/>
      <c r="AN696" s="7"/>
      <c r="AO696" s="3"/>
      <c r="AP696" s="3"/>
      <c r="AQ696" s="7"/>
      <c r="AR696" s="3"/>
      <c r="AS696" s="3"/>
      <c r="AT696" s="3"/>
      <c r="AU696" s="7"/>
    </row>
    <row r="697" spans="1:47" x14ac:dyDescent="0.25">
      <c r="A697" s="23"/>
      <c r="B697" s="3"/>
      <c r="C697" s="3"/>
      <c r="D697" s="3"/>
      <c r="E697" s="3"/>
      <c r="F697" s="3"/>
      <c r="G697" s="3"/>
      <c r="H697" s="3"/>
      <c r="I697" s="3"/>
      <c r="J697" s="3"/>
      <c r="K697" s="3"/>
      <c r="L697" s="3"/>
      <c r="M697" s="7"/>
      <c r="N697" s="3"/>
      <c r="O697" s="7"/>
      <c r="P697" s="3"/>
      <c r="Q697" s="3"/>
      <c r="R697" s="7"/>
      <c r="S697" s="3"/>
      <c r="T697" s="3"/>
      <c r="U697" s="3"/>
      <c r="V697" s="7"/>
      <c r="W697" s="3"/>
      <c r="X697" s="3"/>
      <c r="Y697" s="7"/>
      <c r="Z697" s="3"/>
      <c r="AA697" s="3"/>
      <c r="AB697" s="3"/>
      <c r="AC697" s="3"/>
      <c r="AD697" s="3"/>
      <c r="AE697" s="3"/>
      <c r="AF697" s="3"/>
      <c r="AG697" s="3"/>
      <c r="AH697" s="3"/>
      <c r="AI697" s="3"/>
      <c r="AJ697" s="3"/>
      <c r="AK697" s="3"/>
      <c r="AL697" s="7"/>
      <c r="AM697" s="3"/>
      <c r="AN697" s="7"/>
      <c r="AO697" s="3"/>
      <c r="AP697" s="3"/>
      <c r="AQ697" s="7"/>
      <c r="AR697" s="3"/>
      <c r="AS697" s="3"/>
      <c r="AT697" s="3"/>
      <c r="AU697" s="7"/>
    </row>
    <row r="698" spans="1:47" x14ac:dyDescent="0.25">
      <c r="A698" s="23"/>
      <c r="B698" s="3"/>
      <c r="C698" s="3"/>
      <c r="D698" s="3"/>
      <c r="E698" s="3"/>
      <c r="F698" s="3"/>
      <c r="G698" s="3"/>
      <c r="H698" s="3"/>
      <c r="I698" s="3"/>
      <c r="J698" s="3"/>
      <c r="K698" s="3"/>
      <c r="L698" s="3"/>
      <c r="M698" s="7"/>
      <c r="N698" s="3"/>
      <c r="O698" s="7"/>
      <c r="P698" s="3"/>
      <c r="Q698" s="3"/>
      <c r="R698" s="7"/>
      <c r="S698" s="3"/>
      <c r="T698" s="3"/>
      <c r="U698" s="3"/>
      <c r="V698" s="7"/>
      <c r="W698" s="3"/>
      <c r="X698" s="3"/>
      <c r="Y698" s="7"/>
      <c r="Z698" s="3"/>
      <c r="AA698" s="3"/>
      <c r="AB698" s="3"/>
      <c r="AC698" s="3"/>
      <c r="AD698" s="3"/>
      <c r="AE698" s="3"/>
      <c r="AF698" s="3"/>
      <c r="AG698" s="3"/>
      <c r="AH698" s="3"/>
      <c r="AI698" s="3"/>
      <c r="AJ698" s="3"/>
      <c r="AK698" s="3"/>
      <c r="AL698" s="7"/>
      <c r="AM698" s="3"/>
      <c r="AN698" s="7"/>
      <c r="AO698" s="3"/>
      <c r="AP698" s="3"/>
      <c r="AQ698" s="7"/>
      <c r="AR698" s="3"/>
      <c r="AS698" s="3"/>
      <c r="AT698" s="3"/>
      <c r="AU698" s="7"/>
    </row>
    <row r="699" spans="1:47" x14ac:dyDescent="0.25">
      <c r="A699" s="23"/>
      <c r="B699" s="3"/>
      <c r="C699" s="3"/>
      <c r="D699" s="3"/>
      <c r="E699" s="3"/>
      <c r="F699" s="3"/>
      <c r="G699" s="3"/>
      <c r="H699" s="3"/>
      <c r="I699" s="3"/>
      <c r="J699" s="3"/>
      <c r="K699" s="3"/>
      <c r="L699" s="3"/>
      <c r="M699" s="7"/>
      <c r="N699" s="3"/>
      <c r="O699" s="7"/>
      <c r="P699" s="3"/>
      <c r="Q699" s="3"/>
      <c r="R699" s="7"/>
      <c r="S699" s="3"/>
      <c r="T699" s="3"/>
      <c r="U699" s="3"/>
      <c r="V699" s="7"/>
      <c r="W699" s="3"/>
      <c r="X699" s="3"/>
      <c r="Y699" s="7"/>
      <c r="Z699" s="3"/>
      <c r="AA699" s="3"/>
      <c r="AB699" s="3"/>
      <c r="AC699" s="3"/>
      <c r="AD699" s="3"/>
      <c r="AE699" s="3"/>
      <c r="AF699" s="3"/>
      <c r="AG699" s="3"/>
      <c r="AH699" s="3"/>
      <c r="AI699" s="3"/>
      <c r="AJ699" s="3"/>
      <c r="AK699" s="3"/>
      <c r="AL699" s="7"/>
      <c r="AM699" s="3"/>
      <c r="AN699" s="7"/>
      <c r="AO699" s="3"/>
      <c r="AP699" s="3"/>
      <c r="AQ699" s="7"/>
      <c r="AR699" s="3"/>
      <c r="AS699" s="3"/>
      <c r="AT699" s="3"/>
      <c r="AU699" s="7"/>
    </row>
    <row r="700" spans="1:47" x14ac:dyDescent="0.25">
      <c r="A700" s="23"/>
      <c r="B700" s="3"/>
      <c r="C700" s="3"/>
      <c r="D700" s="3"/>
      <c r="E700" s="3"/>
      <c r="F700" s="3"/>
      <c r="G700" s="3"/>
      <c r="H700" s="3"/>
      <c r="I700" s="3"/>
      <c r="J700" s="3"/>
      <c r="K700" s="3"/>
      <c r="L700" s="3"/>
      <c r="M700" s="7"/>
      <c r="N700" s="3"/>
      <c r="O700" s="7"/>
      <c r="P700" s="3"/>
      <c r="Q700" s="3"/>
      <c r="R700" s="7"/>
      <c r="S700" s="3"/>
      <c r="T700" s="3"/>
      <c r="U700" s="3"/>
      <c r="V700" s="7"/>
      <c r="W700" s="3"/>
      <c r="X700" s="3"/>
      <c r="Y700" s="7"/>
      <c r="Z700" s="3"/>
      <c r="AA700" s="3"/>
      <c r="AB700" s="3"/>
      <c r="AC700" s="3"/>
      <c r="AD700" s="3"/>
      <c r="AE700" s="3"/>
      <c r="AF700" s="3"/>
      <c r="AG700" s="3"/>
      <c r="AH700" s="3"/>
      <c r="AI700" s="3"/>
      <c r="AJ700" s="3"/>
      <c r="AK700" s="3"/>
      <c r="AL700" s="7"/>
      <c r="AM700" s="3"/>
      <c r="AN700" s="7"/>
      <c r="AO700" s="3"/>
      <c r="AP700" s="3"/>
      <c r="AQ700" s="7"/>
      <c r="AR700" s="3"/>
      <c r="AS700" s="3"/>
      <c r="AT700" s="3"/>
      <c r="AU700" s="7"/>
    </row>
    <row r="701" spans="1:47" x14ac:dyDescent="0.25">
      <c r="A701" s="23"/>
      <c r="B701" s="3"/>
      <c r="C701" s="3"/>
      <c r="D701" s="3"/>
      <c r="E701" s="3"/>
      <c r="F701" s="3"/>
      <c r="G701" s="3"/>
      <c r="H701" s="3"/>
      <c r="I701" s="3"/>
      <c r="J701" s="3"/>
      <c r="K701" s="3"/>
      <c r="L701" s="3"/>
      <c r="M701" s="7"/>
      <c r="N701" s="3"/>
      <c r="O701" s="7"/>
      <c r="P701" s="3"/>
      <c r="Q701" s="3"/>
      <c r="R701" s="7"/>
      <c r="S701" s="3"/>
      <c r="T701" s="3"/>
      <c r="U701" s="3"/>
      <c r="V701" s="7"/>
      <c r="W701" s="3"/>
      <c r="X701" s="3"/>
      <c r="Y701" s="7"/>
      <c r="Z701" s="3"/>
      <c r="AA701" s="3"/>
      <c r="AB701" s="3"/>
      <c r="AC701" s="3"/>
      <c r="AD701" s="3"/>
      <c r="AE701" s="3"/>
      <c r="AF701" s="3"/>
      <c r="AG701" s="3"/>
      <c r="AH701" s="3"/>
      <c r="AI701" s="3"/>
      <c r="AJ701" s="3"/>
      <c r="AK701" s="3"/>
      <c r="AL701" s="7"/>
      <c r="AM701" s="3"/>
      <c r="AN701" s="7"/>
      <c r="AO701" s="3"/>
      <c r="AP701" s="3"/>
      <c r="AQ701" s="7"/>
      <c r="AR701" s="3"/>
      <c r="AS701" s="3"/>
      <c r="AT701" s="3"/>
      <c r="AU701" s="7"/>
    </row>
    <row r="702" spans="1:47" x14ac:dyDescent="0.25">
      <c r="A702" s="23"/>
      <c r="B702" s="3"/>
      <c r="C702" s="3"/>
      <c r="D702" s="3"/>
      <c r="E702" s="3"/>
      <c r="F702" s="3"/>
      <c r="G702" s="3"/>
      <c r="H702" s="3"/>
      <c r="I702" s="3"/>
      <c r="J702" s="3"/>
      <c r="K702" s="3"/>
      <c r="L702" s="3"/>
      <c r="M702" s="7"/>
      <c r="N702" s="3"/>
      <c r="O702" s="7"/>
      <c r="P702" s="3"/>
      <c r="Q702" s="3"/>
      <c r="R702" s="7"/>
      <c r="S702" s="3"/>
      <c r="T702" s="3"/>
      <c r="U702" s="3"/>
      <c r="V702" s="7"/>
      <c r="W702" s="3"/>
      <c r="X702" s="3"/>
      <c r="Y702" s="7"/>
      <c r="Z702" s="3"/>
      <c r="AA702" s="3"/>
      <c r="AB702" s="3"/>
      <c r="AC702" s="3"/>
      <c r="AD702" s="3"/>
      <c r="AE702" s="3"/>
      <c r="AF702" s="3"/>
      <c r="AG702" s="3"/>
      <c r="AH702" s="3"/>
      <c r="AI702" s="3"/>
      <c r="AJ702" s="3"/>
      <c r="AK702" s="3"/>
      <c r="AL702" s="7"/>
      <c r="AM702" s="3"/>
      <c r="AN702" s="7"/>
      <c r="AO702" s="3"/>
      <c r="AP702" s="3"/>
      <c r="AQ702" s="7"/>
      <c r="AR702" s="3"/>
      <c r="AS702" s="3"/>
      <c r="AT702" s="3"/>
      <c r="AU702" s="7"/>
    </row>
    <row r="703" spans="1:47" x14ac:dyDescent="0.25">
      <c r="A703" s="23"/>
      <c r="B703" s="3"/>
      <c r="C703" s="3"/>
      <c r="D703" s="3"/>
      <c r="E703" s="3"/>
      <c r="F703" s="3"/>
      <c r="G703" s="3"/>
      <c r="H703" s="3"/>
      <c r="I703" s="3"/>
      <c r="J703" s="3"/>
      <c r="K703" s="3"/>
      <c r="L703" s="3"/>
      <c r="M703" s="7"/>
      <c r="N703" s="3"/>
      <c r="O703" s="7"/>
      <c r="P703" s="3"/>
      <c r="Q703" s="3"/>
      <c r="R703" s="7"/>
      <c r="S703" s="3"/>
      <c r="T703" s="3"/>
      <c r="U703" s="3"/>
      <c r="V703" s="7"/>
      <c r="W703" s="3"/>
      <c r="X703" s="3"/>
      <c r="Y703" s="7"/>
      <c r="Z703" s="3"/>
      <c r="AA703" s="3"/>
      <c r="AB703" s="3"/>
      <c r="AC703" s="3"/>
      <c r="AD703" s="3"/>
      <c r="AE703" s="3"/>
      <c r="AF703" s="3"/>
      <c r="AG703" s="3"/>
      <c r="AH703" s="3"/>
      <c r="AI703" s="3"/>
      <c r="AJ703" s="3"/>
      <c r="AK703" s="3"/>
      <c r="AL703" s="7"/>
      <c r="AM703" s="3"/>
      <c r="AN703" s="7"/>
      <c r="AO703" s="3"/>
      <c r="AP703" s="3"/>
      <c r="AQ703" s="7"/>
      <c r="AR703" s="3"/>
      <c r="AS703" s="3"/>
      <c r="AT703" s="3"/>
      <c r="AU703" s="7"/>
    </row>
    <row r="704" spans="1:47" x14ac:dyDescent="0.25">
      <c r="A704" s="23"/>
      <c r="B704" s="3"/>
      <c r="C704" s="3"/>
      <c r="D704" s="3"/>
      <c r="E704" s="3"/>
      <c r="F704" s="3"/>
      <c r="G704" s="3"/>
      <c r="H704" s="3"/>
      <c r="I704" s="3"/>
      <c r="J704" s="3"/>
      <c r="K704" s="3"/>
      <c r="L704" s="3"/>
      <c r="M704" s="7"/>
      <c r="N704" s="3"/>
      <c r="O704" s="7"/>
      <c r="P704" s="3"/>
      <c r="Q704" s="3"/>
      <c r="R704" s="7"/>
      <c r="S704" s="3"/>
      <c r="T704" s="3"/>
      <c r="U704" s="3"/>
      <c r="V704" s="7"/>
      <c r="W704" s="3"/>
      <c r="X704" s="3"/>
      <c r="Y704" s="7"/>
      <c r="Z704" s="3"/>
      <c r="AA704" s="3"/>
      <c r="AB704" s="3"/>
      <c r="AC704" s="3"/>
      <c r="AD704" s="3"/>
      <c r="AE704" s="3"/>
      <c r="AF704" s="3"/>
      <c r="AG704" s="3"/>
      <c r="AH704" s="3"/>
      <c r="AI704" s="3"/>
      <c r="AJ704" s="3"/>
      <c r="AK704" s="3"/>
      <c r="AL704" s="7"/>
      <c r="AM704" s="3"/>
      <c r="AN704" s="7"/>
      <c r="AO704" s="3"/>
      <c r="AP704" s="3"/>
      <c r="AQ704" s="7"/>
      <c r="AR704" s="3"/>
      <c r="AS704" s="3"/>
      <c r="AT704" s="3"/>
      <c r="AU704" s="7"/>
    </row>
    <row r="705" spans="1:47" x14ac:dyDescent="0.25">
      <c r="A705" s="23"/>
      <c r="B705" s="3"/>
      <c r="C705" s="3"/>
      <c r="D705" s="3"/>
      <c r="E705" s="3"/>
      <c r="F705" s="3"/>
      <c r="G705" s="3"/>
      <c r="H705" s="3"/>
      <c r="I705" s="3"/>
      <c r="J705" s="3"/>
      <c r="K705" s="3"/>
      <c r="L705" s="3"/>
      <c r="M705" s="7"/>
      <c r="N705" s="3"/>
      <c r="O705" s="7"/>
      <c r="P705" s="3"/>
      <c r="Q705" s="3"/>
      <c r="R705" s="7"/>
      <c r="S705" s="3"/>
      <c r="T705" s="3"/>
      <c r="U705" s="3"/>
      <c r="V705" s="7"/>
      <c r="W705" s="3"/>
      <c r="X705" s="3"/>
      <c r="Y705" s="7"/>
      <c r="Z705" s="3"/>
      <c r="AA705" s="3"/>
      <c r="AB705" s="3"/>
      <c r="AC705" s="3"/>
      <c r="AD705" s="3"/>
      <c r="AE705" s="3"/>
      <c r="AF705" s="3"/>
      <c r="AG705" s="3"/>
      <c r="AH705" s="3"/>
      <c r="AI705" s="3"/>
      <c r="AJ705" s="3"/>
      <c r="AK705" s="3"/>
      <c r="AL705" s="7"/>
      <c r="AM705" s="3"/>
      <c r="AN705" s="7"/>
      <c r="AO705" s="3"/>
      <c r="AP705" s="3"/>
      <c r="AQ705" s="7"/>
      <c r="AR705" s="3"/>
      <c r="AS705" s="3"/>
      <c r="AT705" s="3"/>
      <c r="AU705" s="7"/>
    </row>
    <row r="706" spans="1:47" x14ac:dyDescent="0.25">
      <c r="A706" s="23"/>
      <c r="B706" s="3"/>
      <c r="C706" s="3"/>
      <c r="D706" s="3"/>
      <c r="E706" s="3"/>
      <c r="F706" s="3"/>
      <c r="G706" s="3"/>
      <c r="H706" s="3"/>
      <c r="I706" s="3"/>
      <c r="J706" s="3"/>
      <c r="K706" s="3"/>
      <c r="L706" s="3"/>
      <c r="M706" s="7"/>
      <c r="N706" s="3"/>
      <c r="O706" s="7"/>
      <c r="P706" s="3"/>
      <c r="Q706" s="3"/>
      <c r="R706" s="7"/>
      <c r="S706" s="3"/>
      <c r="T706" s="3"/>
      <c r="U706" s="3"/>
      <c r="V706" s="7"/>
      <c r="W706" s="3"/>
      <c r="X706" s="3"/>
      <c r="Y706" s="7"/>
      <c r="Z706" s="3"/>
      <c r="AA706" s="3"/>
      <c r="AB706" s="3"/>
      <c r="AC706" s="3"/>
      <c r="AD706" s="3"/>
      <c r="AE706" s="3"/>
      <c r="AF706" s="3"/>
      <c r="AG706" s="3"/>
      <c r="AH706" s="3"/>
      <c r="AI706" s="3"/>
      <c r="AJ706" s="3"/>
      <c r="AK706" s="3"/>
      <c r="AL706" s="7"/>
      <c r="AM706" s="3"/>
      <c r="AN706" s="7"/>
      <c r="AO706" s="3"/>
      <c r="AP706" s="3"/>
      <c r="AQ706" s="7"/>
      <c r="AR706" s="3"/>
      <c r="AS706" s="3"/>
      <c r="AT706" s="3"/>
      <c r="AU706" s="7"/>
    </row>
    <row r="707" spans="1:47" x14ac:dyDescent="0.25">
      <c r="A707" s="23"/>
      <c r="B707" s="3"/>
      <c r="C707" s="3"/>
      <c r="D707" s="3"/>
      <c r="E707" s="3"/>
      <c r="F707" s="3"/>
      <c r="G707" s="3"/>
      <c r="H707" s="3"/>
      <c r="I707" s="3"/>
      <c r="J707" s="3"/>
      <c r="K707" s="3"/>
      <c r="L707" s="3"/>
      <c r="M707" s="7"/>
      <c r="N707" s="3"/>
      <c r="O707" s="7"/>
      <c r="P707" s="3"/>
      <c r="Q707" s="3"/>
      <c r="R707" s="7"/>
      <c r="S707" s="3"/>
      <c r="T707" s="3"/>
      <c r="U707" s="3"/>
      <c r="V707" s="7"/>
      <c r="W707" s="3"/>
      <c r="X707" s="3"/>
      <c r="Y707" s="7"/>
      <c r="Z707" s="3"/>
      <c r="AA707" s="3"/>
      <c r="AB707" s="3"/>
      <c r="AC707" s="3"/>
      <c r="AD707" s="3"/>
      <c r="AE707" s="3"/>
      <c r="AF707" s="3"/>
      <c r="AG707" s="3"/>
      <c r="AH707" s="3"/>
      <c r="AI707" s="3"/>
      <c r="AJ707" s="3"/>
      <c r="AK707" s="3"/>
      <c r="AL707" s="7"/>
      <c r="AM707" s="3"/>
      <c r="AN707" s="7"/>
      <c r="AO707" s="3"/>
      <c r="AP707" s="3"/>
      <c r="AQ707" s="7"/>
      <c r="AR707" s="3"/>
      <c r="AS707" s="3"/>
      <c r="AT707" s="3"/>
      <c r="AU707" s="7"/>
    </row>
    <row r="708" spans="1:47" x14ac:dyDescent="0.25">
      <c r="A708" s="23"/>
      <c r="B708" s="3"/>
      <c r="C708" s="3"/>
      <c r="D708" s="3"/>
      <c r="E708" s="3"/>
      <c r="F708" s="3"/>
      <c r="G708" s="3"/>
      <c r="H708" s="3"/>
      <c r="I708" s="3"/>
      <c r="J708" s="3"/>
      <c r="K708" s="3"/>
      <c r="L708" s="3"/>
      <c r="M708" s="7"/>
      <c r="N708" s="3"/>
      <c r="O708" s="7"/>
      <c r="P708" s="3"/>
      <c r="Q708" s="3"/>
      <c r="R708" s="7"/>
      <c r="S708" s="3"/>
      <c r="T708" s="3"/>
      <c r="U708" s="3"/>
      <c r="V708" s="7"/>
      <c r="W708" s="3"/>
      <c r="X708" s="3"/>
      <c r="Y708" s="7"/>
      <c r="Z708" s="3"/>
      <c r="AA708" s="3"/>
      <c r="AB708" s="3"/>
      <c r="AC708" s="3"/>
      <c r="AD708" s="3"/>
      <c r="AE708" s="3"/>
      <c r="AF708" s="3"/>
      <c r="AG708" s="3"/>
      <c r="AH708" s="3"/>
      <c r="AI708" s="3"/>
      <c r="AJ708" s="3"/>
      <c r="AK708" s="3"/>
      <c r="AL708" s="7"/>
      <c r="AM708" s="3"/>
      <c r="AN708" s="7"/>
      <c r="AO708" s="3"/>
      <c r="AP708" s="3"/>
      <c r="AQ708" s="7"/>
      <c r="AR708" s="3"/>
      <c r="AS708" s="3"/>
      <c r="AT708" s="3"/>
      <c r="AU708" s="7"/>
    </row>
    <row r="709" spans="1:47" x14ac:dyDescent="0.25">
      <c r="A709" s="23"/>
      <c r="B709" s="3"/>
      <c r="C709" s="3"/>
      <c r="D709" s="3"/>
      <c r="E709" s="3"/>
      <c r="F709" s="3"/>
      <c r="G709" s="3"/>
      <c r="H709" s="3"/>
      <c r="I709" s="3"/>
      <c r="J709" s="3"/>
      <c r="K709" s="3"/>
      <c r="L709" s="3"/>
      <c r="M709" s="7"/>
      <c r="N709" s="3"/>
      <c r="O709" s="7"/>
      <c r="P709" s="3"/>
      <c r="Q709" s="3"/>
      <c r="R709" s="7"/>
      <c r="S709" s="3"/>
      <c r="T709" s="3"/>
      <c r="U709" s="3"/>
      <c r="V709" s="7"/>
      <c r="W709" s="3"/>
      <c r="X709" s="3"/>
      <c r="Y709" s="7"/>
      <c r="Z709" s="3"/>
      <c r="AA709" s="3"/>
      <c r="AB709" s="3"/>
      <c r="AC709" s="3"/>
      <c r="AD709" s="3"/>
      <c r="AE709" s="3"/>
      <c r="AF709" s="3"/>
      <c r="AG709" s="3"/>
      <c r="AH709" s="3"/>
      <c r="AI709" s="3"/>
      <c r="AJ709" s="3"/>
      <c r="AK709" s="3"/>
      <c r="AL709" s="7"/>
      <c r="AM709" s="3"/>
      <c r="AN709" s="7"/>
      <c r="AO709" s="3"/>
      <c r="AP709" s="3"/>
      <c r="AQ709" s="7"/>
      <c r="AR709" s="3"/>
      <c r="AS709" s="3"/>
      <c r="AT709" s="3"/>
      <c r="AU709" s="7"/>
    </row>
    <row r="710" spans="1:47" x14ac:dyDescent="0.25">
      <c r="A710" s="23"/>
      <c r="B710" s="3"/>
      <c r="C710" s="3"/>
      <c r="D710" s="3"/>
      <c r="E710" s="3"/>
      <c r="F710" s="3"/>
      <c r="G710" s="3"/>
      <c r="H710" s="3"/>
      <c r="I710" s="3"/>
      <c r="J710" s="3"/>
      <c r="K710" s="3"/>
      <c r="L710" s="3"/>
      <c r="M710" s="7"/>
      <c r="N710" s="3"/>
      <c r="O710" s="7"/>
      <c r="P710" s="3"/>
      <c r="Q710" s="3"/>
      <c r="R710" s="7"/>
      <c r="S710" s="3"/>
      <c r="T710" s="3"/>
      <c r="U710" s="3"/>
      <c r="V710" s="7"/>
      <c r="W710" s="3"/>
      <c r="X710" s="3"/>
      <c r="Y710" s="7"/>
      <c r="Z710" s="3"/>
      <c r="AA710" s="3"/>
      <c r="AB710" s="3"/>
      <c r="AC710" s="3"/>
      <c r="AD710" s="3"/>
      <c r="AE710" s="3"/>
      <c r="AF710" s="3"/>
      <c r="AG710" s="3"/>
      <c r="AH710" s="3"/>
      <c r="AI710" s="3"/>
      <c r="AJ710" s="3"/>
      <c r="AK710" s="3"/>
      <c r="AL710" s="7"/>
      <c r="AM710" s="3"/>
      <c r="AN710" s="7"/>
      <c r="AO710" s="3"/>
      <c r="AP710" s="3"/>
      <c r="AQ710" s="7"/>
      <c r="AR710" s="3"/>
      <c r="AS710" s="3"/>
      <c r="AT710" s="3"/>
      <c r="AU710" s="7"/>
    </row>
    <row r="711" spans="1:47" x14ac:dyDescent="0.25">
      <c r="A711" s="23"/>
      <c r="B711" s="3"/>
      <c r="C711" s="3"/>
      <c r="D711" s="3"/>
      <c r="E711" s="3"/>
      <c r="F711" s="3"/>
      <c r="G711" s="3"/>
      <c r="H711" s="3"/>
      <c r="I711" s="3"/>
      <c r="J711" s="3"/>
      <c r="K711" s="3"/>
      <c r="L711" s="3"/>
      <c r="M711" s="7"/>
      <c r="N711" s="3"/>
      <c r="O711" s="7"/>
      <c r="P711" s="3"/>
      <c r="Q711" s="3"/>
      <c r="R711" s="7"/>
      <c r="S711" s="3"/>
      <c r="T711" s="3"/>
      <c r="U711" s="3"/>
      <c r="V711" s="7"/>
      <c r="W711" s="3"/>
      <c r="X711" s="3"/>
      <c r="Y711" s="7"/>
      <c r="Z711" s="3"/>
      <c r="AA711" s="3"/>
      <c r="AB711" s="3"/>
      <c r="AC711" s="3"/>
      <c r="AD711" s="3"/>
      <c r="AE711" s="3"/>
      <c r="AF711" s="3"/>
      <c r="AG711" s="3"/>
      <c r="AH711" s="3"/>
      <c r="AI711" s="3"/>
      <c r="AJ711" s="3"/>
      <c r="AK711" s="3"/>
      <c r="AL711" s="7"/>
      <c r="AM711" s="3"/>
      <c r="AN711" s="7"/>
      <c r="AO711" s="3"/>
      <c r="AP711" s="3"/>
      <c r="AQ711" s="7"/>
      <c r="AR711" s="3"/>
      <c r="AS711" s="3"/>
      <c r="AT711" s="3"/>
      <c r="AU711" s="7"/>
    </row>
    <row r="712" spans="1:47" x14ac:dyDescent="0.25">
      <c r="A712" s="23"/>
      <c r="B712" s="3"/>
      <c r="C712" s="3"/>
      <c r="D712" s="3"/>
      <c r="E712" s="3"/>
      <c r="F712" s="3"/>
      <c r="G712" s="3"/>
      <c r="H712" s="3"/>
      <c r="I712" s="3"/>
      <c r="J712" s="3"/>
      <c r="K712" s="3"/>
      <c r="L712" s="3"/>
      <c r="M712" s="7"/>
      <c r="N712" s="3"/>
      <c r="O712" s="7"/>
      <c r="P712" s="3"/>
      <c r="Q712" s="3"/>
      <c r="R712" s="7"/>
      <c r="S712" s="3"/>
      <c r="T712" s="3"/>
      <c r="U712" s="3"/>
      <c r="V712" s="7"/>
      <c r="W712" s="3"/>
      <c r="X712" s="3"/>
      <c r="Y712" s="7"/>
      <c r="Z712" s="3"/>
      <c r="AA712" s="3"/>
      <c r="AB712" s="3"/>
      <c r="AC712" s="3"/>
      <c r="AD712" s="3"/>
      <c r="AE712" s="3"/>
      <c r="AF712" s="3"/>
      <c r="AG712" s="3"/>
      <c r="AH712" s="3"/>
      <c r="AI712" s="3"/>
      <c r="AJ712" s="3"/>
      <c r="AK712" s="3"/>
      <c r="AL712" s="7"/>
      <c r="AM712" s="3"/>
      <c r="AN712" s="7"/>
      <c r="AO712" s="3"/>
      <c r="AP712" s="3"/>
      <c r="AQ712" s="7"/>
      <c r="AR712" s="3"/>
      <c r="AS712" s="3"/>
      <c r="AT712" s="3"/>
      <c r="AU712" s="7"/>
    </row>
    <row r="713" spans="1:47" x14ac:dyDescent="0.25">
      <c r="A713" s="23"/>
      <c r="B713" s="3"/>
      <c r="C713" s="3"/>
      <c r="D713" s="3"/>
      <c r="E713" s="3"/>
      <c r="F713" s="3"/>
      <c r="G713" s="3"/>
      <c r="H713" s="3"/>
      <c r="I713" s="3"/>
      <c r="J713" s="3"/>
      <c r="K713" s="3"/>
      <c r="L713" s="3"/>
      <c r="M713" s="7"/>
      <c r="N713" s="3"/>
      <c r="O713" s="7"/>
      <c r="P713" s="3"/>
      <c r="Q713" s="3"/>
      <c r="R713" s="7"/>
      <c r="S713" s="3"/>
      <c r="T713" s="3"/>
      <c r="U713" s="3"/>
      <c r="V713" s="7"/>
      <c r="W713" s="3"/>
      <c r="X713" s="3"/>
      <c r="Y713" s="7"/>
      <c r="Z713" s="3"/>
      <c r="AA713" s="3"/>
      <c r="AB713" s="3"/>
      <c r="AC713" s="3"/>
      <c r="AD713" s="3"/>
      <c r="AE713" s="3"/>
      <c r="AF713" s="3"/>
      <c r="AG713" s="3"/>
      <c r="AH713" s="3"/>
      <c r="AI713" s="3"/>
      <c r="AJ713" s="3"/>
      <c r="AK713" s="3"/>
      <c r="AL713" s="7"/>
      <c r="AM713" s="3"/>
      <c r="AN713" s="7"/>
      <c r="AO713" s="3"/>
      <c r="AP713" s="3"/>
      <c r="AQ713" s="7"/>
      <c r="AR713" s="3"/>
      <c r="AS713" s="3"/>
      <c r="AT713" s="3"/>
      <c r="AU713" s="7"/>
    </row>
    <row r="714" spans="1:47" x14ac:dyDescent="0.25">
      <c r="A714" s="23"/>
      <c r="B714" s="3"/>
      <c r="C714" s="3"/>
      <c r="D714" s="3"/>
      <c r="E714" s="3"/>
      <c r="F714" s="3"/>
      <c r="G714" s="3"/>
      <c r="H714" s="3"/>
      <c r="I714" s="3"/>
      <c r="J714" s="3"/>
      <c r="K714" s="3"/>
      <c r="L714" s="3"/>
      <c r="M714" s="7"/>
      <c r="N714" s="3"/>
      <c r="O714" s="7"/>
      <c r="P714" s="3"/>
      <c r="Q714" s="3"/>
      <c r="R714" s="7"/>
      <c r="S714" s="3"/>
      <c r="T714" s="3"/>
      <c r="U714" s="3"/>
      <c r="V714" s="7"/>
      <c r="W714" s="3"/>
      <c r="X714" s="3"/>
      <c r="Y714" s="7"/>
      <c r="Z714" s="3"/>
      <c r="AA714" s="3"/>
      <c r="AB714" s="3"/>
      <c r="AC714" s="3"/>
      <c r="AD714" s="3"/>
      <c r="AE714" s="3"/>
      <c r="AF714" s="3"/>
      <c r="AG714" s="3"/>
      <c r="AH714" s="3"/>
      <c r="AI714" s="3"/>
      <c r="AJ714" s="3"/>
      <c r="AK714" s="3"/>
      <c r="AL714" s="7"/>
      <c r="AM714" s="3"/>
      <c r="AN714" s="7"/>
      <c r="AO714" s="3"/>
      <c r="AP714" s="3"/>
      <c r="AQ714" s="7"/>
      <c r="AR714" s="3"/>
      <c r="AS714" s="3"/>
      <c r="AT714" s="3"/>
      <c r="AU714" s="7"/>
    </row>
    <row r="715" spans="1:47" x14ac:dyDescent="0.25">
      <c r="A715" s="23"/>
      <c r="B715" s="3"/>
      <c r="C715" s="3"/>
      <c r="D715" s="3"/>
      <c r="E715" s="3"/>
      <c r="F715" s="3"/>
      <c r="G715" s="3"/>
      <c r="H715" s="3"/>
      <c r="I715" s="3"/>
      <c r="J715" s="3"/>
      <c r="K715" s="3"/>
      <c r="L715" s="3"/>
      <c r="M715" s="7"/>
      <c r="N715" s="3"/>
      <c r="O715" s="7"/>
      <c r="P715" s="3"/>
      <c r="Q715" s="3"/>
      <c r="R715" s="7"/>
      <c r="S715" s="3"/>
      <c r="T715" s="3"/>
      <c r="U715" s="3"/>
      <c r="V715" s="7"/>
      <c r="W715" s="3"/>
      <c r="X715" s="3"/>
      <c r="Y715" s="7"/>
      <c r="Z715" s="3"/>
      <c r="AA715" s="3"/>
      <c r="AB715" s="3"/>
      <c r="AC715" s="3"/>
      <c r="AD715" s="3"/>
      <c r="AE715" s="3"/>
      <c r="AF715" s="3"/>
      <c r="AG715" s="3"/>
      <c r="AH715" s="3"/>
      <c r="AI715" s="3"/>
      <c r="AJ715" s="3"/>
      <c r="AK715" s="3"/>
      <c r="AL715" s="7"/>
      <c r="AM715" s="3"/>
      <c r="AN715" s="7"/>
      <c r="AO715" s="3"/>
      <c r="AP715" s="3"/>
      <c r="AQ715" s="7"/>
      <c r="AR715" s="3"/>
      <c r="AS715" s="3"/>
      <c r="AT715" s="3"/>
      <c r="AU715" s="7"/>
    </row>
    <row r="716" spans="1:47" x14ac:dyDescent="0.25">
      <c r="A716" s="23"/>
      <c r="B716" s="3"/>
      <c r="C716" s="3"/>
      <c r="D716" s="3"/>
      <c r="E716" s="3"/>
      <c r="F716" s="3"/>
      <c r="G716" s="3"/>
      <c r="H716" s="3"/>
      <c r="I716" s="3"/>
      <c r="J716" s="3"/>
      <c r="K716" s="3"/>
      <c r="L716" s="3"/>
      <c r="M716" s="7"/>
      <c r="N716" s="3"/>
      <c r="O716" s="7"/>
      <c r="P716" s="3"/>
      <c r="Q716" s="3"/>
      <c r="R716" s="7"/>
      <c r="S716" s="3"/>
      <c r="T716" s="3"/>
      <c r="U716" s="3"/>
      <c r="V716" s="7"/>
      <c r="W716" s="3"/>
      <c r="X716" s="3"/>
      <c r="Y716" s="7"/>
      <c r="Z716" s="3"/>
      <c r="AA716" s="3"/>
      <c r="AB716" s="3"/>
      <c r="AC716" s="3"/>
      <c r="AD716" s="3"/>
      <c r="AE716" s="3"/>
      <c r="AF716" s="3"/>
      <c r="AG716" s="3"/>
      <c r="AH716" s="3"/>
      <c r="AI716" s="3"/>
      <c r="AJ716" s="3"/>
      <c r="AK716" s="3"/>
      <c r="AL716" s="7"/>
      <c r="AM716" s="3"/>
      <c r="AN716" s="7"/>
      <c r="AO716" s="3"/>
      <c r="AP716" s="3"/>
      <c r="AQ716" s="7"/>
      <c r="AR716" s="3"/>
      <c r="AS716" s="3"/>
      <c r="AT716" s="3"/>
      <c r="AU716" s="7"/>
    </row>
    <row r="717" spans="1:47" x14ac:dyDescent="0.25">
      <c r="A717" s="23"/>
      <c r="B717" s="3"/>
      <c r="C717" s="3"/>
      <c r="D717" s="3"/>
      <c r="E717" s="3"/>
      <c r="F717" s="3"/>
      <c r="G717" s="3"/>
      <c r="H717" s="3"/>
      <c r="I717" s="3"/>
      <c r="J717" s="3"/>
      <c r="K717" s="3"/>
      <c r="L717" s="3"/>
      <c r="M717" s="7"/>
      <c r="N717" s="3"/>
      <c r="O717" s="7"/>
      <c r="P717" s="3"/>
      <c r="Q717" s="3"/>
      <c r="R717" s="7"/>
      <c r="S717" s="3"/>
      <c r="T717" s="3"/>
      <c r="U717" s="3"/>
      <c r="V717" s="7"/>
      <c r="W717" s="3"/>
      <c r="X717" s="3"/>
      <c r="Y717" s="7"/>
      <c r="Z717" s="3"/>
      <c r="AA717" s="3"/>
      <c r="AB717" s="3"/>
      <c r="AC717" s="3"/>
      <c r="AD717" s="3"/>
      <c r="AE717" s="3"/>
      <c r="AF717" s="3"/>
      <c r="AG717" s="3"/>
      <c r="AH717" s="3"/>
      <c r="AI717" s="3"/>
      <c r="AJ717" s="3"/>
      <c r="AK717" s="3"/>
      <c r="AL717" s="7"/>
      <c r="AM717" s="3"/>
      <c r="AN717" s="7"/>
      <c r="AO717" s="3"/>
      <c r="AP717" s="3"/>
      <c r="AQ717" s="7"/>
      <c r="AR717" s="3"/>
      <c r="AS717" s="3"/>
      <c r="AT717" s="3"/>
      <c r="AU717" s="7"/>
    </row>
    <row r="718" spans="1:47" x14ac:dyDescent="0.25">
      <c r="A718" s="23"/>
      <c r="B718" s="3"/>
      <c r="C718" s="3"/>
      <c r="D718" s="3"/>
      <c r="E718" s="3"/>
      <c r="F718" s="3"/>
      <c r="G718" s="3"/>
      <c r="H718" s="3"/>
      <c r="I718" s="3"/>
      <c r="J718" s="3"/>
      <c r="K718" s="3"/>
      <c r="L718" s="3"/>
      <c r="M718" s="7"/>
      <c r="N718" s="3"/>
      <c r="O718" s="7"/>
      <c r="P718" s="3"/>
      <c r="Q718" s="3"/>
      <c r="R718" s="7"/>
      <c r="S718" s="3"/>
      <c r="T718" s="3"/>
      <c r="U718" s="3"/>
      <c r="V718" s="7"/>
      <c r="W718" s="3"/>
      <c r="X718" s="3"/>
      <c r="Y718" s="7"/>
      <c r="Z718" s="3"/>
      <c r="AA718" s="3"/>
      <c r="AB718" s="3"/>
      <c r="AC718" s="3"/>
      <c r="AD718" s="3"/>
      <c r="AE718" s="3"/>
      <c r="AF718" s="3"/>
      <c r="AG718" s="3"/>
      <c r="AH718" s="3"/>
      <c r="AI718" s="3"/>
      <c r="AJ718" s="3"/>
      <c r="AK718" s="3"/>
      <c r="AL718" s="7"/>
      <c r="AM718" s="3"/>
      <c r="AN718" s="7"/>
      <c r="AO718" s="3"/>
      <c r="AP718" s="3"/>
      <c r="AQ718" s="7"/>
      <c r="AR718" s="3"/>
      <c r="AS718" s="3"/>
      <c r="AT718" s="3"/>
      <c r="AU718" s="7"/>
    </row>
    <row r="719" spans="1:47" x14ac:dyDescent="0.25">
      <c r="A719" s="23"/>
      <c r="B719" s="3"/>
      <c r="C719" s="3"/>
      <c r="D719" s="3"/>
      <c r="E719" s="3"/>
      <c r="F719" s="3"/>
      <c r="G719" s="3"/>
      <c r="H719" s="3"/>
      <c r="I719" s="3"/>
      <c r="J719" s="3"/>
      <c r="K719" s="3"/>
      <c r="L719" s="3"/>
      <c r="M719" s="7"/>
      <c r="N719" s="3"/>
      <c r="O719" s="7"/>
      <c r="P719" s="3"/>
      <c r="Q719" s="3"/>
      <c r="R719" s="7"/>
      <c r="S719" s="3"/>
      <c r="T719" s="3"/>
      <c r="U719" s="3"/>
      <c r="V719" s="7"/>
      <c r="W719" s="3"/>
      <c r="X719" s="3"/>
      <c r="Y719" s="7"/>
      <c r="Z719" s="3"/>
      <c r="AA719" s="3"/>
      <c r="AB719" s="3"/>
      <c r="AC719" s="3"/>
      <c r="AD719" s="3"/>
      <c r="AE719" s="3"/>
      <c r="AF719" s="3"/>
      <c r="AG719" s="3"/>
      <c r="AH719" s="3"/>
      <c r="AI719" s="3"/>
      <c r="AJ719" s="3"/>
      <c r="AK719" s="3"/>
      <c r="AL719" s="7"/>
      <c r="AM719" s="3"/>
      <c r="AN719" s="7"/>
      <c r="AO719" s="3"/>
      <c r="AP719" s="3"/>
      <c r="AQ719" s="7"/>
      <c r="AR719" s="3"/>
      <c r="AS719" s="3"/>
      <c r="AT719" s="3"/>
      <c r="AU719" s="7"/>
    </row>
    <row r="720" spans="1:47" x14ac:dyDescent="0.25">
      <c r="A720" s="23"/>
      <c r="B720" s="3"/>
      <c r="C720" s="3"/>
      <c r="D720" s="3"/>
      <c r="E720" s="3"/>
      <c r="F720" s="3"/>
      <c r="G720" s="3"/>
      <c r="H720" s="3"/>
      <c r="I720" s="3"/>
      <c r="J720" s="3"/>
      <c r="K720" s="3"/>
      <c r="L720" s="3"/>
      <c r="M720" s="7"/>
      <c r="N720" s="3"/>
      <c r="O720" s="7"/>
      <c r="P720" s="3"/>
      <c r="Q720" s="3"/>
      <c r="R720" s="7"/>
      <c r="S720" s="3"/>
      <c r="T720" s="3"/>
      <c r="U720" s="3"/>
      <c r="V720" s="7"/>
      <c r="W720" s="3"/>
      <c r="X720" s="3"/>
      <c r="Y720" s="7"/>
      <c r="Z720" s="3"/>
      <c r="AA720" s="3"/>
      <c r="AB720" s="3"/>
      <c r="AC720" s="3"/>
      <c r="AD720" s="3"/>
      <c r="AE720" s="3"/>
      <c r="AF720" s="3"/>
      <c r="AG720" s="3"/>
      <c r="AH720" s="3"/>
      <c r="AI720" s="3"/>
      <c r="AJ720" s="3"/>
      <c r="AK720" s="3"/>
      <c r="AL720" s="7"/>
      <c r="AM720" s="3"/>
      <c r="AN720" s="7"/>
      <c r="AO720" s="3"/>
      <c r="AP720" s="3"/>
      <c r="AQ720" s="7"/>
      <c r="AR720" s="3"/>
      <c r="AS720" s="3"/>
      <c r="AT720" s="3"/>
      <c r="AU720" s="7"/>
    </row>
    <row r="721" spans="1:47" x14ac:dyDescent="0.25">
      <c r="A721" s="23"/>
      <c r="B721" s="3"/>
      <c r="C721" s="3"/>
      <c r="D721" s="3"/>
      <c r="E721" s="3"/>
      <c r="F721" s="3"/>
      <c r="G721" s="3"/>
      <c r="H721" s="3"/>
      <c r="I721" s="3"/>
      <c r="J721" s="3"/>
      <c r="K721" s="3"/>
      <c r="L721" s="3"/>
      <c r="M721" s="7"/>
      <c r="N721" s="3"/>
      <c r="O721" s="7"/>
      <c r="P721" s="3"/>
      <c r="Q721" s="3"/>
      <c r="R721" s="7"/>
      <c r="S721" s="3"/>
      <c r="T721" s="3"/>
      <c r="U721" s="3"/>
      <c r="V721" s="7"/>
      <c r="W721" s="3"/>
      <c r="X721" s="3"/>
      <c r="Y721" s="7"/>
      <c r="Z721" s="3"/>
      <c r="AA721" s="3"/>
      <c r="AB721" s="3"/>
      <c r="AC721" s="3"/>
      <c r="AD721" s="3"/>
      <c r="AE721" s="3"/>
      <c r="AF721" s="3"/>
      <c r="AG721" s="3"/>
      <c r="AH721" s="3"/>
      <c r="AI721" s="3"/>
      <c r="AJ721" s="3"/>
      <c r="AK721" s="3"/>
      <c r="AL721" s="7"/>
      <c r="AM721" s="3"/>
      <c r="AN721" s="7"/>
      <c r="AO721" s="3"/>
      <c r="AP721" s="3"/>
      <c r="AQ721" s="7"/>
      <c r="AR721" s="3"/>
      <c r="AS721" s="3"/>
      <c r="AT721" s="3"/>
      <c r="AU721" s="7"/>
    </row>
    <row r="722" spans="1:47" x14ac:dyDescent="0.25">
      <c r="A722" s="23"/>
      <c r="B722" s="3"/>
      <c r="C722" s="3"/>
      <c r="D722" s="3"/>
      <c r="E722" s="3"/>
      <c r="F722" s="3"/>
      <c r="G722" s="3"/>
      <c r="H722" s="3"/>
      <c r="I722" s="3"/>
      <c r="J722" s="3"/>
      <c r="K722" s="3"/>
      <c r="L722" s="3"/>
      <c r="M722" s="7"/>
      <c r="N722" s="3"/>
      <c r="O722" s="7"/>
      <c r="P722" s="3"/>
      <c r="Q722" s="3"/>
      <c r="R722" s="7"/>
      <c r="S722" s="3"/>
      <c r="T722" s="3"/>
      <c r="U722" s="3"/>
      <c r="V722" s="7"/>
      <c r="W722" s="3"/>
      <c r="X722" s="3"/>
      <c r="Y722" s="7"/>
      <c r="Z722" s="3"/>
      <c r="AA722" s="3"/>
      <c r="AB722" s="3"/>
      <c r="AC722" s="3"/>
      <c r="AD722" s="3"/>
      <c r="AE722" s="3"/>
      <c r="AF722" s="3"/>
      <c r="AG722" s="3"/>
      <c r="AH722" s="3"/>
      <c r="AI722" s="3"/>
      <c r="AJ722" s="3"/>
      <c r="AK722" s="3"/>
      <c r="AL722" s="7"/>
      <c r="AM722" s="3"/>
      <c r="AN722" s="7"/>
      <c r="AO722" s="3"/>
      <c r="AP722" s="3"/>
      <c r="AQ722" s="7"/>
      <c r="AR722" s="3"/>
      <c r="AS722" s="3"/>
      <c r="AT722" s="3"/>
      <c r="AU722" s="7"/>
    </row>
    <row r="723" spans="1:47" x14ac:dyDescent="0.25">
      <c r="A723" s="23"/>
      <c r="B723" s="3"/>
      <c r="C723" s="3"/>
      <c r="D723" s="3"/>
      <c r="E723" s="3"/>
      <c r="F723" s="3"/>
      <c r="G723" s="3"/>
      <c r="H723" s="3"/>
      <c r="I723" s="3"/>
      <c r="J723" s="3"/>
      <c r="K723" s="3"/>
      <c r="L723" s="3"/>
      <c r="M723" s="7"/>
      <c r="N723" s="3"/>
      <c r="O723" s="7"/>
      <c r="P723" s="3"/>
      <c r="Q723" s="3"/>
      <c r="R723" s="7"/>
      <c r="S723" s="3"/>
      <c r="T723" s="3"/>
      <c r="U723" s="3"/>
      <c r="V723" s="7"/>
      <c r="W723" s="3"/>
      <c r="X723" s="3"/>
      <c r="Y723" s="7"/>
      <c r="Z723" s="3"/>
      <c r="AA723" s="3"/>
      <c r="AB723" s="3"/>
      <c r="AC723" s="3"/>
      <c r="AD723" s="3"/>
      <c r="AE723" s="3"/>
      <c r="AF723" s="3"/>
      <c r="AG723" s="3"/>
      <c r="AH723" s="3"/>
      <c r="AI723" s="3"/>
      <c r="AJ723" s="3"/>
      <c r="AK723" s="3"/>
      <c r="AL723" s="7"/>
      <c r="AM723" s="3"/>
      <c r="AN723" s="7"/>
      <c r="AO723" s="3"/>
      <c r="AP723" s="3"/>
      <c r="AQ723" s="7"/>
      <c r="AR723" s="3"/>
      <c r="AS723" s="3"/>
      <c r="AT723" s="3"/>
      <c r="AU723" s="7"/>
    </row>
    <row r="724" spans="1:47" x14ac:dyDescent="0.25">
      <c r="A724" s="23"/>
      <c r="B724" s="3"/>
      <c r="C724" s="3"/>
      <c r="D724" s="3"/>
      <c r="E724" s="3"/>
      <c r="F724" s="3"/>
      <c r="G724" s="3"/>
      <c r="H724" s="3"/>
      <c r="I724" s="3"/>
      <c r="J724" s="3"/>
      <c r="K724" s="3"/>
      <c r="L724" s="3"/>
      <c r="M724" s="7"/>
      <c r="N724" s="3"/>
      <c r="O724" s="7"/>
      <c r="P724" s="3"/>
      <c r="Q724" s="3"/>
      <c r="R724" s="7"/>
      <c r="S724" s="3"/>
      <c r="T724" s="3"/>
      <c r="U724" s="3"/>
      <c r="V724" s="7"/>
      <c r="W724" s="3"/>
      <c r="X724" s="3"/>
      <c r="Y724" s="7"/>
      <c r="Z724" s="3"/>
      <c r="AA724" s="3"/>
      <c r="AB724" s="3"/>
      <c r="AC724" s="3"/>
      <c r="AD724" s="3"/>
      <c r="AE724" s="3"/>
      <c r="AF724" s="3"/>
      <c r="AG724" s="3"/>
      <c r="AH724" s="3"/>
      <c r="AI724" s="3"/>
      <c r="AJ724" s="3"/>
      <c r="AK724" s="3"/>
      <c r="AL724" s="7"/>
      <c r="AM724" s="3"/>
      <c r="AN724" s="7"/>
      <c r="AO724" s="3"/>
      <c r="AP724" s="3"/>
      <c r="AQ724" s="7"/>
      <c r="AR724" s="3"/>
      <c r="AS724" s="3"/>
      <c r="AT724" s="3"/>
      <c r="AU724" s="7"/>
    </row>
    <row r="725" spans="1:47" x14ac:dyDescent="0.25">
      <c r="A725" s="23"/>
      <c r="B725" s="3"/>
      <c r="C725" s="3"/>
      <c r="D725" s="3"/>
      <c r="E725" s="3"/>
      <c r="F725" s="3"/>
      <c r="G725" s="3"/>
      <c r="H725" s="3"/>
      <c r="I725" s="3"/>
      <c r="J725" s="3"/>
      <c r="K725" s="3"/>
      <c r="L725" s="3"/>
      <c r="M725" s="7"/>
      <c r="N725" s="3"/>
      <c r="O725" s="7"/>
      <c r="P725" s="3"/>
      <c r="Q725" s="3"/>
      <c r="R725" s="7"/>
      <c r="S725" s="3"/>
      <c r="T725" s="3"/>
      <c r="U725" s="3"/>
      <c r="V725" s="7"/>
      <c r="W725" s="3"/>
      <c r="X725" s="3"/>
      <c r="Y725" s="7"/>
      <c r="Z725" s="3"/>
      <c r="AA725" s="3"/>
      <c r="AB725" s="3"/>
      <c r="AC725" s="3"/>
      <c r="AD725" s="3"/>
      <c r="AE725" s="3"/>
      <c r="AF725" s="3"/>
      <c r="AG725" s="3"/>
      <c r="AH725" s="3"/>
      <c r="AI725" s="3"/>
      <c r="AJ725" s="3"/>
      <c r="AK725" s="3"/>
      <c r="AL725" s="7"/>
      <c r="AM725" s="3"/>
      <c r="AN725" s="7"/>
      <c r="AO725" s="3"/>
      <c r="AP725" s="3"/>
      <c r="AQ725" s="7"/>
      <c r="AR725" s="3"/>
      <c r="AS725" s="3"/>
      <c r="AT725" s="3"/>
      <c r="AU725" s="7"/>
    </row>
    <row r="726" spans="1:47" x14ac:dyDescent="0.25">
      <c r="A726" s="23"/>
      <c r="B726" s="3"/>
      <c r="C726" s="3"/>
      <c r="D726" s="3"/>
      <c r="E726" s="3"/>
      <c r="F726" s="3"/>
      <c r="G726" s="3"/>
      <c r="H726" s="3"/>
      <c r="I726" s="3"/>
      <c r="J726" s="3"/>
      <c r="K726" s="3"/>
      <c r="L726" s="3"/>
      <c r="M726" s="7"/>
      <c r="N726" s="3"/>
      <c r="O726" s="7"/>
      <c r="P726" s="3"/>
      <c r="Q726" s="3"/>
      <c r="R726" s="7"/>
      <c r="S726" s="3"/>
      <c r="T726" s="3"/>
      <c r="U726" s="3"/>
      <c r="V726" s="7"/>
      <c r="W726" s="3"/>
      <c r="X726" s="3"/>
      <c r="Y726" s="7"/>
      <c r="Z726" s="3"/>
      <c r="AA726" s="3"/>
      <c r="AB726" s="3"/>
      <c r="AC726" s="3"/>
      <c r="AD726" s="3"/>
      <c r="AE726" s="3"/>
      <c r="AF726" s="3"/>
      <c r="AG726" s="3"/>
      <c r="AH726" s="3"/>
      <c r="AI726" s="3"/>
      <c r="AJ726" s="3"/>
      <c r="AK726" s="3"/>
      <c r="AL726" s="7"/>
      <c r="AM726" s="3"/>
      <c r="AN726" s="7"/>
      <c r="AO726" s="3"/>
      <c r="AP726" s="3"/>
      <c r="AQ726" s="7"/>
      <c r="AR726" s="3"/>
      <c r="AS726" s="3"/>
      <c r="AT726" s="3"/>
      <c r="AU726" s="7"/>
    </row>
    <row r="727" spans="1:47" x14ac:dyDescent="0.25">
      <c r="A727" s="23"/>
      <c r="B727" s="3"/>
      <c r="C727" s="3"/>
      <c r="D727" s="3"/>
      <c r="E727" s="3"/>
      <c r="F727" s="3"/>
      <c r="G727" s="3"/>
      <c r="H727" s="3"/>
      <c r="I727" s="3"/>
      <c r="J727" s="3"/>
      <c r="K727" s="3"/>
      <c r="L727" s="3"/>
      <c r="M727" s="7"/>
      <c r="N727" s="3"/>
      <c r="O727" s="7"/>
      <c r="P727" s="3"/>
      <c r="Q727" s="3"/>
      <c r="R727" s="7"/>
      <c r="S727" s="3"/>
      <c r="T727" s="3"/>
      <c r="U727" s="3"/>
      <c r="V727" s="7"/>
      <c r="W727" s="3"/>
      <c r="X727" s="3"/>
      <c r="Y727" s="7"/>
      <c r="Z727" s="3"/>
      <c r="AA727" s="3"/>
      <c r="AB727" s="3"/>
      <c r="AC727" s="3"/>
      <c r="AD727" s="3"/>
      <c r="AE727" s="3"/>
      <c r="AF727" s="3"/>
      <c r="AG727" s="3"/>
      <c r="AH727" s="3"/>
      <c r="AI727" s="3"/>
      <c r="AJ727" s="3"/>
      <c r="AK727" s="3"/>
      <c r="AL727" s="7"/>
      <c r="AM727" s="3"/>
      <c r="AN727" s="7"/>
      <c r="AO727" s="3"/>
      <c r="AP727" s="3"/>
      <c r="AQ727" s="7"/>
      <c r="AR727" s="3"/>
      <c r="AS727" s="3"/>
      <c r="AT727" s="3"/>
      <c r="AU727" s="7"/>
    </row>
    <row r="728" spans="1:47" x14ac:dyDescent="0.25">
      <c r="A728" s="23"/>
      <c r="B728" s="3"/>
      <c r="C728" s="3"/>
      <c r="D728" s="3"/>
      <c r="E728" s="3"/>
      <c r="F728" s="3"/>
      <c r="G728" s="3"/>
      <c r="H728" s="3"/>
      <c r="I728" s="3"/>
      <c r="J728" s="3"/>
      <c r="K728" s="3"/>
      <c r="L728" s="3"/>
      <c r="M728" s="7"/>
      <c r="N728" s="3"/>
      <c r="O728" s="7"/>
      <c r="P728" s="3"/>
      <c r="Q728" s="3"/>
      <c r="R728" s="7"/>
      <c r="S728" s="3"/>
      <c r="T728" s="3"/>
      <c r="U728" s="3"/>
      <c r="V728" s="7"/>
      <c r="W728" s="3"/>
      <c r="X728" s="3"/>
      <c r="Y728" s="7"/>
      <c r="Z728" s="3"/>
      <c r="AA728" s="3"/>
      <c r="AB728" s="3"/>
      <c r="AC728" s="3"/>
      <c r="AD728" s="3"/>
      <c r="AE728" s="3"/>
      <c r="AF728" s="3"/>
      <c r="AG728" s="3"/>
      <c r="AH728" s="3"/>
      <c r="AI728" s="3"/>
      <c r="AJ728" s="3"/>
      <c r="AK728" s="3"/>
      <c r="AL728" s="7"/>
      <c r="AM728" s="3"/>
      <c r="AN728" s="7"/>
      <c r="AO728" s="3"/>
      <c r="AP728" s="3"/>
      <c r="AQ728" s="7"/>
      <c r="AR728" s="3"/>
      <c r="AS728" s="3"/>
      <c r="AT728" s="3"/>
      <c r="AU728" s="7"/>
    </row>
    <row r="729" spans="1:47" x14ac:dyDescent="0.25">
      <c r="A729" s="23"/>
      <c r="B729" s="3"/>
      <c r="C729" s="3"/>
      <c r="D729" s="3"/>
      <c r="E729" s="3"/>
      <c r="F729" s="3"/>
      <c r="G729" s="3"/>
      <c r="H729" s="3"/>
      <c r="I729" s="3"/>
      <c r="J729" s="3"/>
      <c r="K729" s="3"/>
      <c r="L729" s="3"/>
      <c r="M729" s="7"/>
      <c r="N729" s="3"/>
      <c r="O729" s="7"/>
      <c r="P729" s="3"/>
      <c r="Q729" s="3"/>
      <c r="R729" s="7"/>
      <c r="S729" s="3"/>
      <c r="T729" s="3"/>
      <c r="U729" s="3"/>
      <c r="V729" s="7"/>
      <c r="W729" s="3"/>
      <c r="X729" s="3"/>
      <c r="Y729" s="7"/>
      <c r="Z729" s="3"/>
      <c r="AA729" s="3"/>
      <c r="AB729" s="3"/>
      <c r="AC729" s="3"/>
      <c r="AD729" s="3"/>
      <c r="AE729" s="3"/>
      <c r="AF729" s="3"/>
      <c r="AG729" s="3"/>
      <c r="AH729" s="3"/>
      <c r="AI729" s="3"/>
      <c r="AJ729" s="3"/>
      <c r="AK729" s="3"/>
      <c r="AL729" s="7"/>
      <c r="AM729" s="3"/>
      <c r="AN729" s="7"/>
      <c r="AO729" s="3"/>
      <c r="AP729" s="3"/>
      <c r="AQ729" s="7"/>
      <c r="AR729" s="3"/>
      <c r="AS729" s="3"/>
      <c r="AT729" s="3"/>
      <c r="AU729" s="7"/>
    </row>
    <row r="730" spans="1:47" x14ac:dyDescent="0.25">
      <c r="A730" s="23"/>
      <c r="B730" s="3"/>
      <c r="C730" s="3"/>
      <c r="D730" s="3"/>
      <c r="E730" s="3"/>
      <c r="F730" s="3"/>
      <c r="G730" s="3"/>
      <c r="H730" s="3"/>
      <c r="I730" s="3"/>
      <c r="J730" s="3"/>
      <c r="K730" s="3"/>
      <c r="L730" s="3"/>
      <c r="M730" s="7"/>
      <c r="N730" s="3"/>
      <c r="O730" s="7"/>
      <c r="P730" s="3"/>
      <c r="Q730" s="3"/>
      <c r="R730" s="7"/>
      <c r="S730" s="3"/>
      <c r="T730" s="3"/>
      <c r="U730" s="3"/>
      <c r="V730" s="7"/>
      <c r="W730" s="3"/>
      <c r="X730" s="3"/>
      <c r="Y730" s="7"/>
      <c r="Z730" s="3"/>
      <c r="AA730" s="3"/>
      <c r="AB730" s="3"/>
      <c r="AC730" s="3"/>
      <c r="AD730" s="3"/>
      <c r="AE730" s="3"/>
      <c r="AF730" s="3"/>
      <c r="AG730" s="3"/>
      <c r="AH730" s="3"/>
      <c r="AI730" s="3"/>
      <c r="AJ730" s="3"/>
      <c r="AK730" s="3"/>
      <c r="AL730" s="7"/>
      <c r="AM730" s="3"/>
      <c r="AN730" s="7"/>
      <c r="AO730" s="3"/>
      <c r="AP730" s="3"/>
      <c r="AQ730" s="7"/>
      <c r="AR730" s="3"/>
      <c r="AS730" s="3"/>
      <c r="AT730" s="3"/>
      <c r="AU730" s="7"/>
    </row>
    <row r="731" spans="1:47" x14ac:dyDescent="0.25">
      <c r="A731" s="23"/>
      <c r="B731" s="3"/>
      <c r="C731" s="3"/>
      <c r="D731" s="3"/>
      <c r="E731" s="3"/>
      <c r="F731" s="3"/>
      <c r="G731" s="3"/>
      <c r="H731" s="3"/>
      <c r="I731" s="3"/>
      <c r="J731" s="3"/>
      <c r="K731" s="3"/>
      <c r="L731" s="3"/>
      <c r="M731" s="7"/>
      <c r="N731" s="3"/>
      <c r="O731" s="7"/>
      <c r="P731" s="3"/>
      <c r="Q731" s="3"/>
      <c r="R731" s="7"/>
      <c r="S731" s="3"/>
      <c r="T731" s="3"/>
      <c r="U731" s="3"/>
      <c r="V731" s="7"/>
      <c r="W731" s="3"/>
      <c r="X731" s="3"/>
      <c r="Y731" s="7"/>
      <c r="Z731" s="3"/>
      <c r="AA731" s="3"/>
      <c r="AB731" s="3"/>
      <c r="AC731" s="3"/>
      <c r="AD731" s="3"/>
      <c r="AE731" s="3"/>
      <c r="AF731" s="3"/>
      <c r="AG731" s="3"/>
      <c r="AH731" s="3"/>
      <c r="AI731" s="3"/>
      <c r="AJ731" s="3"/>
      <c r="AK731" s="3"/>
      <c r="AL731" s="7"/>
      <c r="AM731" s="3"/>
      <c r="AN731" s="7"/>
      <c r="AO731" s="3"/>
      <c r="AP731" s="3"/>
      <c r="AQ731" s="7"/>
      <c r="AR731" s="3"/>
      <c r="AS731" s="3"/>
      <c r="AT731" s="3"/>
      <c r="AU731" s="7"/>
    </row>
    <row r="732" spans="1:47" x14ac:dyDescent="0.25">
      <c r="A732" s="23"/>
      <c r="B732" s="3"/>
      <c r="C732" s="3"/>
      <c r="D732" s="3"/>
      <c r="E732" s="3"/>
      <c r="F732" s="3"/>
      <c r="G732" s="3"/>
      <c r="H732" s="3"/>
      <c r="I732" s="3"/>
      <c r="J732" s="3"/>
      <c r="K732" s="3"/>
      <c r="L732" s="3"/>
      <c r="M732" s="7"/>
      <c r="N732" s="3"/>
      <c r="O732" s="7"/>
      <c r="P732" s="3"/>
      <c r="Q732" s="3"/>
      <c r="R732" s="7"/>
      <c r="S732" s="3"/>
      <c r="T732" s="3"/>
      <c r="U732" s="3"/>
      <c r="V732" s="7"/>
      <c r="W732" s="3"/>
      <c r="X732" s="3"/>
      <c r="Y732" s="7"/>
      <c r="Z732" s="3"/>
      <c r="AA732" s="3"/>
      <c r="AB732" s="3"/>
      <c r="AC732" s="3"/>
      <c r="AD732" s="3"/>
      <c r="AE732" s="3"/>
      <c r="AF732" s="3"/>
      <c r="AG732" s="3"/>
      <c r="AH732" s="3"/>
      <c r="AI732" s="3"/>
      <c r="AJ732" s="3"/>
      <c r="AK732" s="3"/>
      <c r="AL732" s="7"/>
      <c r="AM732" s="3"/>
      <c r="AN732" s="7"/>
      <c r="AO732" s="3"/>
      <c r="AP732" s="3"/>
      <c r="AQ732" s="7"/>
      <c r="AR732" s="3"/>
      <c r="AS732" s="3"/>
      <c r="AT732" s="3"/>
      <c r="AU732" s="7"/>
    </row>
    <row r="733" spans="1:47" x14ac:dyDescent="0.25">
      <c r="A733" s="23"/>
      <c r="B733" s="3"/>
      <c r="C733" s="3"/>
      <c r="D733" s="3"/>
      <c r="E733" s="3"/>
      <c r="F733" s="3"/>
      <c r="G733" s="3"/>
      <c r="H733" s="3"/>
      <c r="I733" s="3"/>
      <c r="J733" s="3"/>
      <c r="K733" s="3"/>
      <c r="L733" s="3"/>
      <c r="M733" s="7"/>
      <c r="N733" s="3"/>
      <c r="O733" s="7"/>
      <c r="P733" s="3"/>
      <c r="Q733" s="3"/>
      <c r="R733" s="7"/>
      <c r="S733" s="3"/>
      <c r="T733" s="3"/>
      <c r="U733" s="3"/>
      <c r="V733" s="7"/>
      <c r="W733" s="3"/>
      <c r="X733" s="3"/>
      <c r="Y733" s="7"/>
      <c r="Z733" s="3"/>
      <c r="AA733" s="3"/>
      <c r="AB733" s="3"/>
      <c r="AC733" s="3"/>
      <c r="AD733" s="3"/>
      <c r="AE733" s="3"/>
      <c r="AF733" s="3"/>
      <c r="AG733" s="3"/>
      <c r="AH733" s="3"/>
      <c r="AI733" s="3"/>
      <c r="AJ733" s="3"/>
      <c r="AK733" s="3"/>
      <c r="AL733" s="7"/>
      <c r="AM733" s="3"/>
      <c r="AN733" s="7"/>
      <c r="AO733" s="3"/>
      <c r="AP733" s="3"/>
      <c r="AQ733" s="7"/>
      <c r="AR733" s="3"/>
      <c r="AS733" s="3"/>
      <c r="AT733" s="3"/>
      <c r="AU733" s="7"/>
    </row>
    <row r="734" spans="1:47" x14ac:dyDescent="0.25">
      <c r="A734" s="23"/>
      <c r="B734" s="3"/>
      <c r="C734" s="3"/>
      <c r="D734" s="3"/>
      <c r="E734" s="3"/>
      <c r="F734" s="3"/>
      <c r="G734" s="3"/>
      <c r="H734" s="3"/>
      <c r="I734" s="3"/>
      <c r="J734" s="3"/>
      <c r="K734" s="3"/>
      <c r="L734" s="3"/>
      <c r="M734" s="7"/>
      <c r="N734" s="3"/>
      <c r="O734" s="7"/>
      <c r="P734" s="3"/>
      <c r="Q734" s="3"/>
      <c r="R734" s="7"/>
      <c r="S734" s="3"/>
      <c r="T734" s="3"/>
      <c r="U734" s="3"/>
      <c r="V734" s="7"/>
      <c r="W734" s="3"/>
      <c r="X734" s="3"/>
      <c r="Y734" s="7"/>
      <c r="Z734" s="3"/>
      <c r="AA734" s="3"/>
      <c r="AB734" s="3"/>
      <c r="AC734" s="3"/>
      <c r="AD734" s="3"/>
      <c r="AE734" s="3"/>
      <c r="AF734" s="3"/>
      <c r="AG734" s="3"/>
      <c r="AH734" s="3"/>
      <c r="AI734" s="3"/>
      <c r="AJ734" s="3"/>
      <c r="AK734" s="3"/>
      <c r="AL734" s="7"/>
      <c r="AM734" s="3"/>
      <c r="AN734" s="7"/>
      <c r="AO734" s="3"/>
      <c r="AP734" s="3"/>
      <c r="AQ734" s="7"/>
      <c r="AR734" s="3"/>
      <c r="AS734" s="3"/>
      <c r="AT734" s="3"/>
      <c r="AU734" s="7"/>
    </row>
    <row r="735" spans="1:47" x14ac:dyDescent="0.25">
      <c r="A735" s="23"/>
      <c r="B735" s="3"/>
      <c r="C735" s="3"/>
      <c r="D735" s="3"/>
      <c r="E735" s="3"/>
      <c r="F735" s="3"/>
      <c r="G735" s="3"/>
      <c r="H735" s="3"/>
      <c r="I735" s="3"/>
      <c r="J735" s="3"/>
      <c r="K735" s="3"/>
      <c r="L735" s="3"/>
      <c r="M735" s="7"/>
      <c r="N735" s="3"/>
      <c r="O735" s="7"/>
      <c r="P735" s="3"/>
      <c r="Q735" s="3"/>
      <c r="R735" s="7"/>
      <c r="S735" s="3"/>
      <c r="T735" s="3"/>
      <c r="U735" s="3"/>
      <c r="V735" s="7"/>
      <c r="W735" s="3"/>
      <c r="X735" s="3"/>
      <c r="Y735" s="7"/>
      <c r="Z735" s="3"/>
      <c r="AA735" s="3"/>
      <c r="AB735" s="3"/>
      <c r="AC735" s="3"/>
      <c r="AD735" s="3"/>
      <c r="AE735" s="3"/>
      <c r="AF735" s="3"/>
      <c r="AG735" s="3"/>
      <c r="AH735" s="3"/>
      <c r="AI735" s="3"/>
      <c r="AJ735" s="3"/>
      <c r="AK735" s="3"/>
      <c r="AL735" s="7"/>
      <c r="AM735" s="3"/>
      <c r="AN735" s="7"/>
      <c r="AO735" s="3"/>
      <c r="AP735" s="3"/>
      <c r="AQ735" s="7"/>
      <c r="AR735" s="3"/>
      <c r="AS735" s="3"/>
      <c r="AT735" s="3"/>
      <c r="AU735" s="7"/>
    </row>
    <row r="736" spans="1:47" x14ac:dyDescent="0.25">
      <c r="A736" s="23"/>
      <c r="B736" s="3"/>
      <c r="C736" s="3"/>
      <c r="D736" s="3"/>
      <c r="E736" s="3"/>
      <c r="F736" s="3"/>
      <c r="G736" s="3"/>
      <c r="H736" s="3"/>
      <c r="I736" s="3"/>
      <c r="J736" s="3"/>
      <c r="K736" s="3"/>
      <c r="L736" s="3"/>
      <c r="M736" s="7"/>
      <c r="N736" s="3"/>
      <c r="O736" s="7"/>
      <c r="P736" s="3"/>
      <c r="Q736" s="3"/>
      <c r="R736" s="7"/>
      <c r="S736" s="3"/>
      <c r="T736" s="3"/>
      <c r="U736" s="3"/>
      <c r="V736" s="7"/>
      <c r="W736" s="3"/>
      <c r="X736" s="3"/>
      <c r="Y736" s="7"/>
      <c r="Z736" s="3"/>
      <c r="AA736" s="3"/>
      <c r="AB736" s="3"/>
      <c r="AC736" s="3"/>
      <c r="AD736" s="3"/>
      <c r="AE736" s="3"/>
      <c r="AF736" s="3"/>
      <c r="AG736" s="3"/>
      <c r="AH736" s="3"/>
      <c r="AI736" s="3"/>
      <c r="AJ736" s="3"/>
      <c r="AK736" s="3"/>
      <c r="AL736" s="7"/>
      <c r="AM736" s="3"/>
      <c r="AN736" s="7"/>
      <c r="AO736" s="3"/>
      <c r="AP736" s="3"/>
      <c r="AQ736" s="7"/>
      <c r="AR736" s="3"/>
      <c r="AS736" s="3"/>
      <c r="AT736" s="3"/>
      <c r="AU736" s="7"/>
    </row>
    <row r="737" spans="1:47" x14ac:dyDescent="0.25">
      <c r="A737" s="23"/>
      <c r="B737" s="3"/>
      <c r="C737" s="3"/>
      <c r="D737" s="3"/>
      <c r="E737" s="3"/>
      <c r="F737" s="3"/>
      <c r="G737" s="3"/>
      <c r="H737" s="3"/>
      <c r="I737" s="3"/>
      <c r="J737" s="3"/>
      <c r="K737" s="3"/>
      <c r="L737" s="3"/>
      <c r="M737" s="7"/>
      <c r="N737" s="3"/>
      <c r="O737" s="7"/>
      <c r="P737" s="3"/>
      <c r="Q737" s="3"/>
      <c r="R737" s="7"/>
      <c r="S737" s="3"/>
      <c r="T737" s="3"/>
      <c r="U737" s="3"/>
      <c r="V737" s="7"/>
      <c r="W737" s="3"/>
      <c r="X737" s="3"/>
      <c r="Y737" s="7"/>
      <c r="Z737" s="3"/>
      <c r="AA737" s="3"/>
      <c r="AB737" s="3"/>
      <c r="AC737" s="3"/>
      <c r="AD737" s="3"/>
      <c r="AE737" s="3"/>
      <c r="AF737" s="3"/>
      <c r="AG737" s="3"/>
      <c r="AH737" s="3"/>
      <c r="AI737" s="3"/>
      <c r="AJ737" s="3"/>
      <c r="AK737" s="3"/>
      <c r="AL737" s="7"/>
      <c r="AM737" s="3"/>
      <c r="AN737" s="7"/>
      <c r="AO737" s="3"/>
      <c r="AP737" s="3"/>
      <c r="AQ737" s="7"/>
      <c r="AR737" s="3"/>
      <c r="AS737" s="3"/>
      <c r="AT737" s="3"/>
      <c r="AU737" s="7"/>
    </row>
    <row r="738" spans="1:47" x14ac:dyDescent="0.25">
      <c r="A738" s="23"/>
      <c r="B738" s="3"/>
      <c r="C738" s="3"/>
      <c r="D738" s="3"/>
      <c r="E738" s="3"/>
      <c r="F738" s="3"/>
      <c r="G738" s="3"/>
      <c r="H738" s="3"/>
      <c r="I738" s="3"/>
      <c r="J738" s="3"/>
      <c r="K738" s="3"/>
      <c r="L738" s="3"/>
      <c r="M738" s="7"/>
      <c r="N738" s="3"/>
      <c r="O738" s="7"/>
      <c r="P738" s="3"/>
      <c r="Q738" s="3"/>
      <c r="R738" s="7"/>
      <c r="S738" s="3"/>
      <c r="T738" s="3"/>
      <c r="U738" s="3"/>
      <c r="V738" s="7"/>
      <c r="W738" s="3"/>
      <c r="X738" s="3"/>
      <c r="Y738" s="7"/>
      <c r="Z738" s="3"/>
      <c r="AA738" s="3"/>
      <c r="AB738" s="3"/>
      <c r="AC738" s="3"/>
      <c r="AD738" s="3"/>
      <c r="AE738" s="3"/>
      <c r="AF738" s="3"/>
      <c r="AG738" s="3"/>
      <c r="AH738" s="3"/>
      <c r="AI738" s="3"/>
      <c r="AJ738" s="3"/>
      <c r="AK738" s="3"/>
      <c r="AL738" s="7"/>
      <c r="AM738" s="3"/>
      <c r="AN738" s="7"/>
      <c r="AO738" s="3"/>
      <c r="AP738" s="3"/>
      <c r="AQ738" s="7"/>
      <c r="AR738" s="3"/>
      <c r="AS738" s="3"/>
      <c r="AT738" s="3"/>
      <c r="AU738" s="7"/>
    </row>
    <row r="739" spans="1:47" x14ac:dyDescent="0.25">
      <c r="A739" s="23"/>
      <c r="B739" s="3"/>
      <c r="C739" s="3"/>
      <c r="D739" s="3"/>
      <c r="E739" s="3"/>
      <c r="F739" s="3"/>
      <c r="G739" s="3"/>
      <c r="H739" s="3"/>
      <c r="I739" s="3"/>
      <c r="J739" s="3"/>
      <c r="K739" s="3"/>
      <c r="L739" s="3"/>
      <c r="M739" s="7"/>
      <c r="N739" s="3"/>
      <c r="O739" s="7"/>
      <c r="P739" s="3"/>
      <c r="Q739" s="3"/>
      <c r="R739" s="7"/>
      <c r="S739" s="3"/>
      <c r="T739" s="3"/>
      <c r="U739" s="3"/>
      <c r="V739" s="7"/>
      <c r="W739" s="3"/>
      <c r="X739" s="3"/>
      <c r="Y739" s="7"/>
      <c r="Z739" s="3"/>
      <c r="AA739" s="3"/>
      <c r="AB739" s="3"/>
      <c r="AC739" s="3"/>
      <c r="AD739" s="3"/>
      <c r="AE739" s="3"/>
      <c r="AF739" s="3"/>
      <c r="AG739" s="3"/>
      <c r="AH739" s="3"/>
      <c r="AI739" s="3"/>
      <c r="AJ739" s="3"/>
      <c r="AK739" s="3"/>
      <c r="AL739" s="7"/>
      <c r="AM739" s="3"/>
      <c r="AN739" s="7"/>
      <c r="AO739" s="3"/>
      <c r="AP739" s="3"/>
      <c r="AQ739" s="7"/>
      <c r="AR739" s="3"/>
      <c r="AS739" s="3"/>
      <c r="AT739" s="3"/>
      <c r="AU739" s="7"/>
    </row>
    <row r="740" spans="1:47" x14ac:dyDescent="0.25">
      <c r="A740" s="23"/>
      <c r="B740" s="3"/>
      <c r="C740" s="3"/>
      <c r="D740" s="3"/>
      <c r="E740" s="3"/>
      <c r="F740" s="3"/>
      <c r="G740" s="3"/>
      <c r="H740" s="3"/>
      <c r="I740" s="3"/>
      <c r="J740" s="3"/>
      <c r="K740" s="3"/>
      <c r="L740" s="3"/>
      <c r="M740" s="7"/>
      <c r="N740" s="3"/>
      <c r="O740" s="7"/>
      <c r="P740" s="3"/>
      <c r="Q740" s="3"/>
      <c r="R740" s="7"/>
      <c r="S740" s="3"/>
      <c r="T740" s="3"/>
      <c r="U740" s="3"/>
      <c r="V740" s="7"/>
      <c r="W740" s="3"/>
      <c r="X740" s="3"/>
      <c r="Y740" s="7"/>
      <c r="Z740" s="3"/>
      <c r="AA740" s="3"/>
      <c r="AB740" s="3"/>
      <c r="AC740" s="3"/>
      <c r="AD740" s="3"/>
      <c r="AE740" s="3"/>
      <c r="AF740" s="3"/>
      <c r="AG740" s="3"/>
      <c r="AH740" s="3"/>
      <c r="AI740" s="3"/>
      <c r="AJ740" s="3"/>
      <c r="AK740" s="3"/>
      <c r="AL740" s="7"/>
      <c r="AM740" s="3"/>
      <c r="AN740" s="7"/>
      <c r="AO740" s="3"/>
      <c r="AP740" s="3"/>
      <c r="AQ740" s="7"/>
      <c r="AR740" s="3"/>
      <c r="AS740" s="3"/>
      <c r="AT740" s="3"/>
      <c r="AU740" s="7"/>
    </row>
    <row r="741" spans="1:47" x14ac:dyDescent="0.25">
      <c r="A741" s="23"/>
      <c r="B741" s="3"/>
      <c r="C741" s="3"/>
      <c r="D741" s="3"/>
      <c r="E741" s="3"/>
      <c r="F741" s="3"/>
      <c r="G741" s="3"/>
      <c r="H741" s="3"/>
      <c r="I741" s="3"/>
      <c r="J741" s="3"/>
      <c r="K741" s="3"/>
      <c r="L741" s="3"/>
      <c r="M741" s="7"/>
      <c r="N741" s="3"/>
      <c r="O741" s="7"/>
      <c r="P741" s="3"/>
      <c r="Q741" s="3"/>
      <c r="R741" s="7"/>
      <c r="S741" s="3"/>
      <c r="T741" s="3"/>
      <c r="U741" s="3"/>
      <c r="V741" s="7"/>
      <c r="W741" s="3"/>
      <c r="X741" s="3"/>
      <c r="Y741" s="7"/>
      <c r="Z741" s="3"/>
      <c r="AA741" s="3"/>
      <c r="AB741" s="3"/>
      <c r="AC741" s="3"/>
      <c r="AD741" s="3"/>
      <c r="AE741" s="3"/>
      <c r="AF741" s="3"/>
      <c r="AG741" s="3"/>
      <c r="AH741" s="3"/>
      <c r="AI741" s="3"/>
      <c r="AJ741" s="3"/>
      <c r="AK741" s="3"/>
      <c r="AL741" s="7"/>
      <c r="AM741" s="3"/>
      <c r="AN741" s="7"/>
      <c r="AO741" s="3"/>
      <c r="AP741" s="3"/>
      <c r="AQ741" s="7"/>
      <c r="AR741" s="3"/>
      <c r="AS741" s="3"/>
      <c r="AT741" s="3"/>
      <c r="AU741" s="7"/>
    </row>
    <row r="742" spans="1:47" x14ac:dyDescent="0.25">
      <c r="A742" s="23"/>
      <c r="B742" s="3"/>
      <c r="C742" s="3"/>
      <c r="D742" s="3"/>
      <c r="E742" s="3"/>
      <c r="F742" s="3"/>
      <c r="G742" s="3"/>
      <c r="H742" s="3"/>
      <c r="I742" s="3"/>
      <c r="J742" s="3"/>
      <c r="K742" s="3"/>
      <c r="L742" s="3"/>
      <c r="M742" s="7"/>
      <c r="N742" s="3"/>
      <c r="O742" s="7"/>
      <c r="P742" s="3"/>
      <c r="Q742" s="3"/>
      <c r="R742" s="7"/>
      <c r="S742" s="3"/>
      <c r="T742" s="3"/>
      <c r="U742" s="3"/>
      <c r="V742" s="7"/>
      <c r="W742" s="3"/>
      <c r="X742" s="3"/>
      <c r="Y742" s="7"/>
      <c r="Z742" s="3"/>
      <c r="AA742" s="3"/>
      <c r="AB742" s="3"/>
      <c r="AC742" s="3"/>
      <c r="AD742" s="3"/>
      <c r="AE742" s="3"/>
      <c r="AF742" s="3"/>
      <c r="AG742" s="3"/>
      <c r="AH742" s="3"/>
      <c r="AI742" s="3"/>
      <c r="AJ742" s="3"/>
      <c r="AK742" s="3"/>
      <c r="AL742" s="7"/>
      <c r="AM742" s="3"/>
      <c r="AN742" s="7"/>
      <c r="AO742" s="3"/>
      <c r="AP742" s="3"/>
      <c r="AQ742" s="7"/>
      <c r="AR742" s="3"/>
      <c r="AS742" s="3"/>
      <c r="AT742" s="3"/>
      <c r="AU742" s="7"/>
    </row>
    <row r="743" spans="1:47" x14ac:dyDescent="0.25">
      <c r="A743" s="23"/>
      <c r="B743" s="3"/>
      <c r="C743" s="3"/>
      <c r="D743" s="3"/>
      <c r="E743" s="3"/>
      <c r="F743" s="3"/>
      <c r="G743" s="3"/>
      <c r="H743" s="3"/>
      <c r="I743" s="3"/>
      <c r="J743" s="3"/>
      <c r="K743" s="3"/>
      <c r="L743" s="3"/>
      <c r="M743" s="7"/>
      <c r="N743" s="3"/>
      <c r="O743" s="7"/>
      <c r="P743" s="3"/>
      <c r="Q743" s="3"/>
      <c r="R743" s="7"/>
      <c r="S743" s="3"/>
      <c r="T743" s="3"/>
      <c r="U743" s="3"/>
      <c r="V743" s="7"/>
      <c r="W743" s="3"/>
      <c r="X743" s="3"/>
      <c r="Y743" s="7"/>
      <c r="Z743" s="3"/>
      <c r="AA743" s="3"/>
      <c r="AB743" s="3"/>
      <c r="AC743" s="3"/>
      <c r="AD743" s="3"/>
      <c r="AE743" s="3"/>
      <c r="AF743" s="3"/>
      <c r="AG743" s="3"/>
      <c r="AH743" s="3"/>
      <c r="AI743" s="3"/>
      <c r="AJ743" s="3"/>
      <c r="AK743" s="3"/>
      <c r="AL743" s="7"/>
      <c r="AM743" s="3"/>
      <c r="AN743" s="7"/>
      <c r="AO743" s="3"/>
      <c r="AP743" s="3"/>
      <c r="AQ743" s="7"/>
      <c r="AR743" s="3"/>
      <c r="AS743" s="3"/>
      <c r="AT743" s="3"/>
      <c r="AU743" s="7"/>
    </row>
    <row r="744" spans="1:47" x14ac:dyDescent="0.25">
      <c r="A744" s="23"/>
      <c r="B744" s="3"/>
      <c r="C744" s="3"/>
      <c r="D744" s="3"/>
      <c r="E744" s="3"/>
      <c r="F744" s="3"/>
      <c r="G744" s="3"/>
      <c r="H744" s="3"/>
      <c r="I744" s="3"/>
      <c r="J744" s="3"/>
      <c r="K744" s="3"/>
      <c r="L744" s="3"/>
      <c r="M744" s="7"/>
      <c r="N744" s="3"/>
      <c r="O744" s="7"/>
      <c r="P744" s="3"/>
      <c r="Q744" s="3"/>
      <c r="R744" s="7"/>
      <c r="S744" s="3"/>
      <c r="T744" s="3"/>
      <c r="U744" s="3"/>
      <c r="V744" s="7"/>
      <c r="W744" s="3"/>
      <c r="X744" s="3"/>
      <c r="Y744" s="7"/>
      <c r="Z744" s="3"/>
      <c r="AA744" s="3"/>
      <c r="AB744" s="3"/>
      <c r="AC744" s="3"/>
      <c r="AD744" s="3"/>
      <c r="AE744" s="3"/>
      <c r="AF744" s="3"/>
      <c r="AG744" s="3"/>
      <c r="AH744" s="3"/>
      <c r="AI744" s="3"/>
      <c r="AJ744" s="3"/>
      <c r="AK744" s="3"/>
      <c r="AL744" s="7"/>
      <c r="AM744" s="3"/>
      <c r="AN744" s="7"/>
      <c r="AO744" s="3"/>
      <c r="AP744" s="3"/>
      <c r="AQ744" s="7"/>
      <c r="AR744" s="3"/>
      <c r="AS744" s="3"/>
      <c r="AT744" s="3"/>
      <c r="AU744" s="7"/>
    </row>
    <row r="745" spans="1:47" x14ac:dyDescent="0.25">
      <c r="A745" s="23"/>
      <c r="B745" s="3"/>
      <c r="C745" s="3"/>
      <c r="D745" s="3"/>
      <c r="E745" s="3"/>
      <c r="F745" s="3"/>
      <c r="G745" s="3"/>
      <c r="H745" s="3"/>
      <c r="I745" s="3"/>
      <c r="J745" s="3"/>
      <c r="K745" s="3"/>
      <c r="L745" s="3"/>
      <c r="M745" s="7"/>
      <c r="N745" s="3"/>
      <c r="O745" s="7"/>
      <c r="P745" s="3"/>
      <c r="Q745" s="3"/>
      <c r="R745" s="7"/>
      <c r="S745" s="3"/>
      <c r="T745" s="3"/>
      <c r="U745" s="3"/>
      <c r="V745" s="7"/>
      <c r="W745" s="3"/>
      <c r="X745" s="3"/>
      <c r="Y745" s="7"/>
      <c r="Z745" s="3"/>
      <c r="AA745" s="3"/>
      <c r="AB745" s="3"/>
      <c r="AC745" s="3"/>
      <c r="AD745" s="3"/>
      <c r="AE745" s="3"/>
      <c r="AF745" s="3"/>
      <c r="AG745" s="3"/>
      <c r="AH745" s="3"/>
      <c r="AI745" s="3"/>
      <c r="AJ745" s="3"/>
      <c r="AK745" s="3"/>
      <c r="AL745" s="7"/>
      <c r="AM745" s="3"/>
      <c r="AN745" s="7"/>
      <c r="AO745" s="3"/>
      <c r="AP745" s="3"/>
      <c r="AQ745" s="7"/>
      <c r="AR745" s="3"/>
      <c r="AS745" s="3"/>
      <c r="AT745" s="3"/>
      <c r="AU745" s="7"/>
    </row>
    <row r="746" spans="1:47" x14ac:dyDescent="0.25">
      <c r="A746" s="23"/>
      <c r="B746" s="3"/>
      <c r="C746" s="3"/>
      <c r="D746" s="3"/>
      <c r="E746" s="3"/>
      <c r="F746" s="3"/>
      <c r="G746" s="3"/>
      <c r="H746" s="3"/>
      <c r="I746" s="3"/>
      <c r="J746" s="3"/>
      <c r="K746" s="3"/>
      <c r="L746" s="3"/>
      <c r="M746" s="7"/>
      <c r="N746" s="3"/>
      <c r="O746" s="7"/>
      <c r="P746" s="3"/>
      <c r="Q746" s="3"/>
      <c r="R746" s="7"/>
      <c r="S746" s="3"/>
      <c r="T746" s="3"/>
      <c r="U746" s="3"/>
      <c r="V746" s="7"/>
      <c r="W746" s="3"/>
      <c r="X746" s="3"/>
      <c r="Y746" s="7"/>
      <c r="Z746" s="3"/>
      <c r="AA746" s="3"/>
      <c r="AB746" s="3"/>
      <c r="AC746" s="3"/>
      <c r="AD746" s="3"/>
      <c r="AE746" s="3"/>
      <c r="AF746" s="3"/>
      <c r="AG746" s="3"/>
      <c r="AH746" s="3"/>
      <c r="AI746" s="3"/>
      <c r="AJ746" s="3"/>
      <c r="AK746" s="3"/>
      <c r="AL746" s="7"/>
      <c r="AM746" s="3"/>
      <c r="AN746" s="7"/>
      <c r="AO746" s="3"/>
      <c r="AP746" s="3"/>
      <c r="AQ746" s="7"/>
      <c r="AR746" s="3"/>
      <c r="AS746" s="3"/>
      <c r="AT746" s="3"/>
      <c r="AU746" s="7"/>
    </row>
    <row r="747" spans="1:47" x14ac:dyDescent="0.25">
      <c r="A747" s="23"/>
      <c r="B747" s="3"/>
      <c r="C747" s="3"/>
      <c r="D747" s="3"/>
      <c r="E747" s="3"/>
      <c r="F747" s="3"/>
      <c r="G747" s="3"/>
      <c r="H747" s="3"/>
      <c r="I747" s="3"/>
      <c r="J747" s="3"/>
      <c r="K747" s="3"/>
      <c r="L747" s="3"/>
      <c r="M747" s="7"/>
      <c r="N747" s="3"/>
      <c r="O747" s="7"/>
      <c r="P747" s="3"/>
      <c r="Q747" s="3"/>
      <c r="R747" s="7"/>
      <c r="S747" s="3"/>
      <c r="T747" s="3"/>
      <c r="U747" s="3"/>
      <c r="V747" s="7"/>
      <c r="W747" s="3"/>
      <c r="X747" s="3"/>
      <c r="Y747" s="7"/>
      <c r="Z747" s="3"/>
      <c r="AA747" s="3"/>
      <c r="AB747" s="3"/>
      <c r="AC747" s="3"/>
      <c r="AD747" s="3"/>
      <c r="AE747" s="3"/>
      <c r="AF747" s="3"/>
      <c r="AG747" s="3"/>
      <c r="AH747" s="3"/>
      <c r="AI747" s="3"/>
      <c r="AJ747" s="3"/>
      <c r="AK747" s="3"/>
      <c r="AL747" s="7"/>
      <c r="AM747" s="3"/>
      <c r="AN747" s="7"/>
      <c r="AO747" s="3"/>
      <c r="AP747" s="3"/>
      <c r="AQ747" s="7"/>
      <c r="AR747" s="3"/>
      <c r="AS747" s="3"/>
      <c r="AT747" s="3"/>
      <c r="AU747" s="7"/>
    </row>
    <row r="748" spans="1:47" x14ac:dyDescent="0.25">
      <c r="A748" s="23"/>
      <c r="B748" s="3"/>
      <c r="C748" s="3"/>
      <c r="D748" s="3"/>
      <c r="E748" s="3"/>
      <c r="F748" s="3"/>
      <c r="G748" s="3"/>
      <c r="H748" s="3"/>
      <c r="I748" s="3"/>
      <c r="J748" s="3"/>
      <c r="K748" s="3"/>
      <c r="L748" s="3"/>
      <c r="M748" s="7"/>
      <c r="N748" s="3"/>
      <c r="O748" s="7"/>
      <c r="P748" s="3"/>
      <c r="Q748" s="3"/>
      <c r="R748" s="7"/>
      <c r="S748" s="3"/>
      <c r="T748" s="3"/>
      <c r="U748" s="3"/>
      <c r="V748" s="7"/>
      <c r="W748" s="3"/>
      <c r="X748" s="3"/>
      <c r="Y748" s="7"/>
      <c r="Z748" s="3"/>
      <c r="AA748" s="3"/>
      <c r="AB748" s="3"/>
      <c r="AC748" s="3"/>
      <c r="AD748" s="3"/>
      <c r="AE748" s="3"/>
      <c r="AF748" s="3"/>
      <c r="AG748" s="3"/>
      <c r="AH748" s="3"/>
      <c r="AI748" s="3"/>
      <c r="AJ748" s="3"/>
      <c r="AK748" s="3"/>
      <c r="AL748" s="7"/>
      <c r="AM748" s="3"/>
      <c r="AN748" s="7"/>
      <c r="AO748" s="3"/>
      <c r="AP748" s="3"/>
      <c r="AQ748" s="7"/>
      <c r="AR748" s="3"/>
      <c r="AS748" s="3"/>
      <c r="AT748" s="3"/>
      <c r="AU748" s="7"/>
    </row>
    <row r="749" spans="1:47" x14ac:dyDescent="0.25">
      <c r="A749" s="23"/>
      <c r="B749" s="3"/>
      <c r="C749" s="3"/>
      <c r="D749" s="3"/>
      <c r="E749" s="3"/>
      <c r="F749" s="3"/>
      <c r="G749" s="3"/>
      <c r="H749" s="3"/>
      <c r="I749" s="3"/>
      <c r="J749" s="3"/>
      <c r="K749" s="3"/>
      <c r="L749" s="3"/>
      <c r="M749" s="7"/>
      <c r="N749" s="3"/>
      <c r="O749" s="7"/>
      <c r="P749" s="3"/>
      <c r="Q749" s="3"/>
      <c r="R749" s="7"/>
      <c r="S749" s="3"/>
      <c r="T749" s="3"/>
      <c r="U749" s="3"/>
      <c r="V749" s="7"/>
      <c r="W749" s="3"/>
      <c r="X749" s="3"/>
      <c r="Y749" s="7"/>
      <c r="Z749" s="3"/>
      <c r="AA749" s="3"/>
      <c r="AB749" s="3"/>
      <c r="AC749" s="3"/>
      <c r="AD749" s="3"/>
      <c r="AE749" s="3"/>
      <c r="AF749" s="3"/>
      <c r="AG749" s="3"/>
      <c r="AH749" s="3"/>
      <c r="AI749" s="3"/>
      <c r="AJ749" s="3"/>
      <c r="AK749" s="3"/>
      <c r="AL749" s="7"/>
      <c r="AM749" s="3"/>
      <c r="AN749" s="7"/>
      <c r="AO749" s="3"/>
      <c r="AP749" s="3"/>
      <c r="AQ749" s="7"/>
      <c r="AR749" s="3"/>
      <c r="AS749" s="3"/>
      <c r="AT749" s="3"/>
      <c r="AU749" s="7"/>
    </row>
    <row r="750" spans="1:47" x14ac:dyDescent="0.25">
      <c r="A750" s="23"/>
      <c r="B750" s="3"/>
      <c r="C750" s="3"/>
      <c r="D750" s="3"/>
      <c r="E750" s="3"/>
      <c r="F750" s="3"/>
      <c r="G750" s="3"/>
      <c r="H750" s="3"/>
      <c r="I750" s="3"/>
      <c r="J750" s="3"/>
      <c r="K750" s="3"/>
      <c r="L750" s="3"/>
      <c r="M750" s="7"/>
      <c r="N750" s="3"/>
      <c r="O750" s="7"/>
      <c r="P750" s="3"/>
      <c r="Q750" s="3"/>
      <c r="R750" s="7"/>
      <c r="S750" s="3"/>
      <c r="T750" s="3"/>
      <c r="U750" s="3"/>
      <c r="V750" s="7"/>
      <c r="W750" s="3"/>
      <c r="X750" s="3"/>
      <c r="Y750" s="7"/>
      <c r="Z750" s="3"/>
      <c r="AA750" s="3"/>
      <c r="AB750" s="3"/>
      <c r="AC750" s="3"/>
      <c r="AD750" s="3"/>
      <c r="AE750" s="3"/>
      <c r="AF750" s="3"/>
      <c r="AG750" s="3"/>
      <c r="AH750" s="3"/>
      <c r="AI750" s="3"/>
      <c r="AJ750" s="3"/>
      <c r="AK750" s="3"/>
      <c r="AL750" s="7"/>
      <c r="AM750" s="3"/>
      <c r="AN750" s="7"/>
      <c r="AO750" s="3"/>
      <c r="AP750" s="3"/>
      <c r="AQ750" s="7"/>
      <c r="AR750" s="3"/>
      <c r="AS750" s="3"/>
      <c r="AT750" s="3"/>
      <c r="AU750" s="7"/>
    </row>
    <row r="751" spans="1:47" x14ac:dyDescent="0.25">
      <c r="A751" s="23"/>
      <c r="B751" s="3"/>
      <c r="C751" s="3"/>
      <c r="D751" s="3"/>
      <c r="E751" s="3"/>
      <c r="F751" s="3"/>
      <c r="G751" s="3"/>
      <c r="H751" s="3"/>
      <c r="I751" s="3"/>
      <c r="J751" s="3"/>
      <c r="K751" s="3"/>
      <c r="L751" s="3"/>
      <c r="M751" s="7"/>
      <c r="N751" s="3"/>
      <c r="O751" s="7"/>
      <c r="P751" s="3"/>
      <c r="Q751" s="3"/>
      <c r="R751" s="7"/>
      <c r="S751" s="3"/>
      <c r="T751" s="3"/>
      <c r="U751" s="3"/>
      <c r="V751" s="7"/>
      <c r="W751" s="3"/>
      <c r="X751" s="3"/>
      <c r="Y751" s="7"/>
      <c r="Z751" s="3"/>
      <c r="AA751" s="3"/>
      <c r="AB751" s="3"/>
      <c r="AC751" s="3"/>
      <c r="AD751" s="3"/>
      <c r="AE751" s="3"/>
      <c r="AF751" s="3"/>
      <c r="AG751" s="3"/>
      <c r="AH751" s="3"/>
      <c r="AI751" s="3"/>
      <c r="AJ751" s="3"/>
      <c r="AK751" s="3"/>
      <c r="AL751" s="7"/>
      <c r="AM751" s="3"/>
      <c r="AN751" s="7"/>
      <c r="AO751" s="3"/>
      <c r="AP751" s="3"/>
      <c r="AQ751" s="7"/>
      <c r="AR751" s="3"/>
      <c r="AS751" s="3"/>
      <c r="AT751" s="3"/>
      <c r="AU751" s="7"/>
    </row>
    <row r="752" spans="1:47" x14ac:dyDescent="0.25">
      <c r="A752" s="23"/>
      <c r="B752" s="3"/>
      <c r="C752" s="3"/>
      <c r="D752" s="3"/>
      <c r="E752" s="3"/>
      <c r="F752" s="3"/>
      <c r="G752" s="3"/>
      <c r="H752" s="3"/>
      <c r="I752" s="3"/>
      <c r="J752" s="3"/>
      <c r="K752" s="3"/>
      <c r="L752" s="3"/>
      <c r="M752" s="7"/>
      <c r="N752" s="3"/>
      <c r="O752" s="7"/>
      <c r="P752" s="3"/>
      <c r="Q752" s="3"/>
      <c r="R752" s="7"/>
      <c r="S752" s="3"/>
      <c r="T752" s="3"/>
      <c r="U752" s="3"/>
      <c r="V752" s="7"/>
      <c r="W752" s="3"/>
      <c r="X752" s="3"/>
      <c r="Y752" s="7"/>
      <c r="Z752" s="3"/>
      <c r="AA752" s="3"/>
      <c r="AB752" s="3"/>
      <c r="AC752" s="3"/>
      <c r="AD752" s="3"/>
      <c r="AE752" s="3"/>
      <c r="AF752" s="3"/>
      <c r="AG752" s="3"/>
      <c r="AH752" s="3"/>
      <c r="AI752" s="3"/>
      <c r="AJ752" s="3"/>
      <c r="AK752" s="3"/>
      <c r="AL752" s="7"/>
      <c r="AM752" s="3"/>
      <c r="AN752" s="7"/>
      <c r="AO752" s="3"/>
      <c r="AP752" s="3"/>
      <c r="AQ752" s="7"/>
      <c r="AR752" s="3"/>
      <c r="AS752" s="3"/>
      <c r="AT752" s="3"/>
      <c r="AU752" s="7"/>
    </row>
    <row r="753" spans="1:47" x14ac:dyDescent="0.25">
      <c r="A753" s="23"/>
      <c r="B753" s="3"/>
      <c r="C753" s="3"/>
      <c r="D753" s="3"/>
      <c r="E753" s="3"/>
      <c r="F753" s="3"/>
      <c r="G753" s="3"/>
      <c r="H753" s="3"/>
      <c r="I753" s="3"/>
      <c r="J753" s="3"/>
      <c r="K753" s="3"/>
      <c r="L753" s="3"/>
      <c r="M753" s="7"/>
      <c r="N753" s="3"/>
      <c r="O753" s="7"/>
      <c r="P753" s="3"/>
      <c r="Q753" s="3"/>
      <c r="R753" s="7"/>
      <c r="S753" s="3"/>
      <c r="T753" s="3"/>
      <c r="U753" s="3"/>
      <c r="V753" s="7"/>
      <c r="W753" s="3"/>
      <c r="X753" s="3"/>
      <c r="Y753" s="7"/>
      <c r="Z753" s="3"/>
      <c r="AA753" s="3"/>
      <c r="AB753" s="3"/>
      <c r="AC753" s="3"/>
      <c r="AD753" s="3"/>
      <c r="AE753" s="3"/>
      <c r="AF753" s="3"/>
      <c r="AG753" s="3"/>
      <c r="AH753" s="3"/>
      <c r="AI753" s="3"/>
      <c r="AJ753" s="3"/>
      <c r="AK753" s="3"/>
      <c r="AL753" s="7"/>
      <c r="AM753" s="3"/>
      <c r="AN753" s="7"/>
      <c r="AO753" s="3"/>
      <c r="AP753" s="3"/>
      <c r="AQ753" s="7"/>
      <c r="AR753" s="3"/>
      <c r="AS753" s="3"/>
      <c r="AT753" s="3"/>
      <c r="AU753" s="7"/>
    </row>
    <row r="754" spans="1:47" x14ac:dyDescent="0.25">
      <c r="A754" s="23"/>
      <c r="B754" s="3"/>
      <c r="C754" s="3"/>
      <c r="D754" s="3"/>
      <c r="E754" s="3"/>
      <c r="F754" s="3"/>
      <c r="G754" s="3"/>
      <c r="H754" s="3"/>
      <c r="I754" s="3"/>
      <c r="J754" s="3"/>
      <c r="K754" s="3"/>
      <c r="L754" s="3"/>
      <c r="M754" s="7"/>
      <c r="N754" s="3"/>
      <c r="O754" s="7"/>
      <c r="P754" s="3"/>
      <c r="Q754" s="3"/>
      <c r="R754" s="7"/>
      <c r="S754" s="3"/>
      <c r="T754" s="3"/>
      <c r="U754" s="3"/>
      <c r="V754" s="7"/>
      <c r="W754" s="3"/>
      <c r="X754" s="3"/>
      <c r="Y754" s="7"/>
      <c r="Z754" s="3"/>
      <c r="AA754" s="3"/>
      <c r="AB754" s="3"/>
      <c r="AC754" s="3"/>
      <c r="AD754" s="3"/>
      <c r="AE754" s="3"/>
      <c r="AF754" s="3"/>
      <c r="AG754" s="3"/>
      <c r="AH754" s="3"/>
      <c r="AI754" s="3"/>
      <c r="AJ754" s="3"/>
      <c r="AK754" s="3"/>
      <c r="AL754" s="7"/>
      <c r="AM754" s="3"/>
      <c r="AN754" s="7"/>
      <c r="AO754" s="3"/>
      <c r="AP754" s="3"/>
      <c r="AQ754" s="7"/>
      <c r="AR754" s="3"/>
      <c r="AS754" s="3"/>
      <c r="AT754" s="3"/>
      <c r="AU754" s="7"/>
    </row>
    <row r="755" spans="1:47" x14ac:dyDescent="0.25">
      <c r="A755" s="23"/>
      <c r="B755" s="3"/>
      <c r="C755" s="3"/>
      <c r="D755" s="3"/>
      <c r="E755" s="3"/>
      <c r="F755" s="3"/>
      <c r="G755" s="3"/>
      <c r="H755" s="3"/>
      <c r="I755" s="3"/>
      <c r="J755" s="3"/>
      <c r="K755" s="3"/>
      <c r="L755" s="3"/>
      <c r="M755" s="7"/>
      <c r="N755" s="3"/>
      <c r="O755" s="7"/>
      <c r="P755" s="3"/>
      <c r="Q755" s="3"/>
      <c r="R755" s="7"/>
      <c r="S755" s="3"/>
      <c r="T755" s="3"/>
      <c r="U755" s="3"/>
      <c r="V755" s="7"/>
      <c r="W755" s="3"/>
      <c r="X755" s="3"/>
      <c r="Y755" s="7"/>
      <c r="Z755" s="3"/>
      <c r="AA755" s="3"/>
      <c r="AB755" s="3"/>
      <c r="AC755" s="3"/>
      <c r="AD755" s="3"/>
      <c r="AE755" s="3"/>
      <c r="AF755" s="3"/>
      <c r="AG755" s="3"/>
      <c r="AH755" s="3"/>
      <c r="AI755" s="3"/>
      <c r="AJ755" s="3"/>
      <c r="AK755" s="3"/>
      <c r="AL755" s="7"/>
      <c r="AM755" s="3"/>
      <c r="AN755" s="7"/>
      <c r="AO755" s="3"/>
      <c r="AP755" s="3"/>
      <c r="AQ755" s="7"/>
      <c r="AR755" s="3"/>
      <c r="AS755" s="3"/>
      <c r="AT755" s="3"/>
      <c r="AU755" s="7"/>
    </row>
    <row r="756" spans="1:47" x14ac:dyDescent="0.25">
      <c r="A756" s="23"/>
      <c r="B756" s="3"/>
      <c r="C756" s="3"/>
      <c r="D756" s="3"/>
      <c r="E756" s="3"/>
      <c r="F756" s="3"/>
      <c r="G756" s="3"/>
      <c r="H756" s="3"/>
      <c r="I756" s="3"/>
      <c r="J756" s="3"/>
      <c r="K756" s="3"/>
      <c r="L756" s="3"/>
      <c r="M756" s="7"/>
      <c r="N756" s="3"/>
      <c r="O756" s="7"/>
      <c r="P756" s="3"/>
      <c r="Q756" s="3"/>
      <c r="R756" s="7"/>
      <c r="S756" s="3"/>
      <c r="T756" s="3"/>
      <c r="U756" s="3"/>
      <c r="V756" s="7"/>
      <c r="W756" s="3"/>
      <c r="X756" s="3"/>
      <c r="Y756" s="7"/>
      <c r="Z756" s="3"/>
      <c r="AA756" s="3"/>
      <c r="AB756" s="3"/>
      <c r="AC756" s="3"/>
      <c r="AD756" s="3"/>
      <c r="AE756" s="3"/>
      <c r="AF756" s="3"/>
      <c r="AG756" s="3"/>
      <c r="AH756" s="3"/>
      <c r="AI756" s="3"/>
      <c r="AJ756" s="3"/>
      <c r="AK756" s="3"/>
      <c r="AL756" s="7"/>
      <c r="AM756" s="3"/>
      <c r="AN756" s="7"/>
      <c r="AO756" s="3"/>
      <c r="AP756" s="3"/>
      <c r="AQ756" s="7"/>
      <c r="AR756" s="3"/>
      <c r="AS756" s="3"/>
      <c r="AT756" s="3"/>
      <c r="AU756" s="7"/>
    </row>
    <row r="757" spans="1:47" x14ac:dyDescent="0.25">
      <c r="A757" s="23"/>
      <c r="B757" s="3"/>
      <c r="C757" s="3"/>
      <c r="D757" s="3"/>
      <c r="E757" s="3"/>
      <c r="F757" s="3"/>
      <c r="G757" s="3"/>
      <c r="H757" s="3"/>
      <c r="I757" s="3"/>
      <c r="J757" s="3"/>
      <c r="K757" s="3"/>
      <c r="L757" s="3"/>
      <c r="M757" s="7"/>
      <c r="N757" s="3"/>
      <c r="O757" s="7"/>
      <c r="P757" s="3"/>
      <c r="Q757" s="3"/>
      <c r="R757" s="7"/>
      <c r="S757" s="3"/>
      <c r="T757" s="3"/>
      <c r="U757" s="3"/>
      <c r="V757" s="7"/>
      <c r="W757" s="3"/>
      <c r="X757" s="3"/>
      <c r="Y757" s="7"/>
      <c r="Z757" s="3"/>
      <c r="AA757" s="3"/>
      <c r="AB757" s="3"/>
      <c r="AC757" s="3"/>
      <c r="AD757" s="3"/>
      <c r="AE757" s="3"/>
      <c r="AF757" s="3"/>
      <c r="AG757" s="3"/>
      <c r="AH757" s="3"/>
      <c r="AI757" s="3"/>
      <c r="AJ757" s="3"/>
      <c r="AK757" s="3"/>
      <c r="AL757" s="7"/>
      <c r="AM757" s="3"/>
      <c r="AN757" s="7"/>
      <c r="AO757" s="3"/>
      <c r="AP757" s="3"/>
      <c r="AQ757" s="7"/>
      <c r="AR757" s="3"/>
      <c r="AS757" s="3"/>
      <c r="AT757" s="3"/>
      <c r="AU757" s="7"/>
    </row>
    <row r="758" spans="1:47" x14ac:dyDescent="0.25">
      <c r="A758" s="23"/>
      <c r="B758" s="3"/>
      <c r="C758" s="3"/>
      <c r="D758" s="3"/>
      <c r="E758" s="3"/>
      <c r="F758" s="3"/>
      <c r="G758" s="3"/>
      <c r="H758" s="3"/>
      <c r="I758" s="3"/>
      <c r="J758" s="3"/>
      <c r="K758" s="3"/>
      <c r="L758" s="3"/>
      <c r="M758" s="7"/>
      <c r="N758" s="3"/>
      <c r="O758" s="7"/>
      <c r="P758" s="3"/>
      <c r="Q758" s="3"/>
      <c r="R758" s="7"/>
      <c r="S758" s="3"/>
      <c r="T758" s="3"/>
      <c r="U758" s="3"/>
      <c r="V758" s="7"/>
      <c r="W758" s="3"/>
      <c r="X758" s="3"/>
      <c r="Y758" s="7"/>
      <c r="Z758" s="3"/>
      <c r="AA758" s="3"/>
      <c r="AB758" s="3"/>
      <c r="AC758" s="3"/>
      <c r="AD758" s="3"/>
      <c r="AE758" s="3"/>
      <c r="AF758" s="3"/>
      <c r="AG758" s="3"/>
      <c r="AH758" s="3"/>
      <c r="AI758" s="3"/>
      <c r="AJ758" s="3"/>
      <c r="AK758" s="3"/>
      <c r="AL758" s="7"/>
      <c r="AM758" s="3"/>
      <c r="AN758" s="7"/>
      <c r="AO758" s="3"/>
      <c r="AP758" s="3"/>
      <c r="AQ758" s="7"/>
      <c r="AR758" s="3"/>
      <c r="AS758" s="3"/>
      <c r="AT758" s="3"/>
      <c r="AU758" s="7"/>
    </row>
    <row r="759" spans="1:47" x14ac:dyDescent="0.25">
      <c r="A759" s="23"/>
      <c r="B759" s="3"/>
      <c r="C759" s="3"/>
      <c r="D759" s="3"/>
      <c r="E759" s="3"/>
      <c r="F759" s="3"/>
      <c r="G759" s="3"/>
      <c r="H759" s="3"/>
      <c r="I759" s="3"/>
      <c r="J759" s="3"/>
      <c r="K759" s="3"/>
      <c r="L759" s="3"/>
      <c r="M759" s="7"/>
      <c r="N759" s="3"/>
      <c r="O759" s="7"/>
      <c r="P759" s="3"/>
      <c r="Q759" s="3"/>
      <c r="R759" s="7"/>
      <c r="S759" s="3"/>
      <c r="T759" s="3"/>
      <c r="U759" s="3"/>
      <c r="V759" s="7"/>
      <c r="W759" s="3"/>
      <c r="X759" s="3"/>
      <c r="Y759" s="7"/>
      <c r="Z759" s="3"/>
      <c r="AA759" s="3"/>
      <c r="AB759" s="3"/>
      <c r="AC759" s="3"/>
      <c r="AD759" s="3"/>
      <c r="AE759" s="3"/>
      <c r="AF759" s="3"/>
      <c r="AG759" s="3"/>
      <c r="AH759" s="3"/>
      <c r="AI759" s="3"/>
      <c r="AJ759" s="3"/>
      <c r="AK759" s="3"/>
      <c r="AL759" s="7"/>
      <c r="AM759" s="3"/>
      <c r="AN759" s="7"/>
      <c r="AO759" s="3"/>
      <c r="AP759" s="3"/>
      <c r="AQ759" s="7"/>
      <c r="AR759" s="3"/>
      <c r="AS759" s="3"/>
      <c r="AT759" s="3"/>
      <c r="AU759" s="7"/>
    </row>
    <row r="760" spans="1:47" x14ac:dyDescent="0.25">
      <c r="A760" s="23"/>
      <c r="B760" s="3"/>
      <c r="C760" s="3"/>
      <c r="D760" s="3"/>
      <c r="E760" s="3"/>
      <c r="F760" s="3"/>
      <c r="G760" s="3"/>
      <c r="H760" s="3"/>
      <c r="I760" s="3"/>
      <c r="J760" s="3"/>
      <c r="K760" s="3"/>
      <c r="L760" s="3"/>
      <c r="M760" s="7"/>
      <c r="N760" s="3"/>
      <c r="O760" s="7"/>
      <c r="P760" s="3"/>
      <c r="Q760" s="3"/>
      <c r="R760" s="7"/>
      <c r="S760" s="3"/>
      <c r="T760" s="3"/>
      <c r="U760" s="3"/>
      <c r="V760" s="7"/>
      <c r="W760" s="3"/>
      <c r="X760" s="3"/>
      <c r="Y760" s="7"/>
      <c r="Z760" s="3"/>
      <c r="AA760" s="3"/>
      <c r="AB760" s="3"/>
      <c r="AC760" s="3"/>
      <c r="AD760" s="3"/>
      <c r="AE760" s="3"/>
      <c r="AF760" s="3"/>
      <c r="AG760" s="3"/>
      <c r="AH760" s="3"/>
      <c r="AI760" s="3"/>
      <c r="AJ760" s="3"/>
      <c r="AK760" s="3"/>
      <c r="AL760" s="7"/>
      <c r="AM760" s="3"/>
      <c r="AN760" s="7"/>
      <c r="AO760" s="3"/>
      <c r="AP760" s="3"/>
      <c r="AQ760" s="7"/>
      <c r="AR760" s="3"/>
      <c r="AS760" s="3"/>
      <c r="AT760" s="3"/>
      <c r="AU760" s="7"/>
    </row>
    <row r="761" spans="1:47" x14ac:dyDescent="0.25">
      <c r="A761" s="23"/>
      <c r="B761" s="3"/>
      <c r="C761" s="3"/>
      <c r="D761" s="3"/>
      <c r="E761" s="3"/>
      <c r="F761" s="3"/>
      <c r="G761" s="3"/>
      <c r="H761" s="3"/>
      <c r="I761" s="3"/>
      <c r="J761" s="3"/>
      <c r="K761" s="3"/>
      <c r="L761" s="3"/>
      <c r="M761" s="7"/>
      <c r="N761" s="3"/>
      <c r="O761" s="7"/>
      <c r="P761" s="3"/>
      <c r="Q761" s="3"/>
      <c r="R761" s="7"/>
      <c r="S761" s="3"/>
      <c r="T761" s="3"/>
      <c r="U761" s="3"/>
      <c r="V761" s="7"/>
      <c r="W761" s="3"/>
      <c r="X761" s="3"/>
      <c r="Y761" s="7"/>
      <c r="Z761" s="3"/>
      <c r="AA761" s="3"/>
      <c r="AB761" s="3"/>
      <c r="AC761" s="3"/>
      <c r="AD761" s="3"/>
      <c r="AE761" s="3"/>
      <c r="AF761" s="3"/>
      <c r="AG761" s="3"/>
      <c r="AH761" s="3"/>
      <c r="AI761" s="3"/>
      <c r="AJ761" s="3"/>
      <c r="AK761" s="3"/>
      <c r="AL761" s="7"/>
      <c r="AM761" s="3"/>
      <c r="AN761" s="7"/>
      <c r="AO761" s="3"/>
      <c r="AP761" s="3"/>
      <c r="AQ761" s="7"/>
      <c r="AR761" s="3"/>
      <c r="AS761" s="3"/>
      <c r="AT761" s="3"/>
      <c r="AU761" s="7"/>
    </row>
    <row r="762" spans="1:47" x14ac:dyDescent="0.25">
      <c r="A762" s="23"/>
      <c r="B762" s="3"/>
      <c r="C762" s="3"/>
      <c r="D762" s="3"/>
      <c r="E762" s="3"/>
      <c r="F762" s="3"/>
      <c r="G762" s="3"/>
      <c r="H762" s="3"/>
      <c r="I762" s="3"/>
      <c r="J762" s="3"/>
      <c r="K762" s="3"/>
      <c r="L762" s="3"/>
      <c r="M762" s="7"/>
      <c r="N762" s="3"/>
      <c r="O762" s="7"/>
      <c r="P762" s="3"/>
      <c r="Q762" s="3"/>
      <c r="R762" s="7"/>
      <c r="S762" s="3"/>
      <c r="T762" s="3"/>
      <c r="U762" s="3"/>
      <c r="V762" s="7"/>
      <c r="W762" s="3"/>
      <c r="X762" s="3"/>
      <c r="Y762" s="7"/>
      <c r="Z762" s="3"/>
      <c r="AA762" s="3"/>
      <c r="AB762" s="3"/>
      <c r="AC762" s="3"/>
      <c r="AD762" s="3"/>
      <c r="AE762" s="3"/>
      <c r="AF762" s="3"/>
      <c r="AG762" s="3"/>
      <c r="AH762" s="3"/>
      <c r="AI762" s="3"/>
      <c r="AJ762" s="3"/>
      <c r="AK762" s="3"/>
      <c r="AL762" s="7"/>
      <c r="AM762" s="3"/>
      <c r="AN762" s="7"/>
      <c r="AO762" s="3"/>
      <c r="AP762" s="3"/>
      <c r="AQ762" s="7"/>
      <c r="AR762" s="3"/>
      <c r="AS762" s="3"/>
      <c r="AT762" s="3"/>
      <c r="AU762" s="7"/>
    </row>
    <row r="763" spans="1:47" x14ac:dyDescent="0.25">
      <c r="A763" s="23"/>
      <c r="B763" s="3"/>
      <c r="C763" s="3"/>
      <c r="D763" s="3"/>
      <c r="E763" s="3"/>
      <c r="F763" s="3"/>
      <c r="G763" s="3"/>
      <c r="H763" s="3"/>
      <c r="I763" s="3"/>
      <c r="J763" s="3"/>
      <c r="K763" s="3"/>
      <c r="L763" s="3"/>
      <c r="M763" s="7"/>
      <c r="N763" s="3"/>
      <c r="O763" s="7"/>
      <c r="P763" s="3"/>
      <c r="Q763" s="3"/>
      <c r="R763" s="7"/>
      <c r="S763" s="3"/>
      <c r="T763" s="3"/>
      <c r="U763" s="3"/>
      <c r="V763" s="7"/>
      <c r="W763" s="3"/>
      <c r="X763" s="3"/>
      <c r="Y763" s="7"/>
      <c r="Z763" s="3"/>
      <c r="AA763" s="3"/>
      <c r="AB763" s="3"/>
      <c r="AC763" s="3"/>
      <c r="AD763" s="3"/>
      <c r="AE763" s="3"/>
      <c r="AF763" s="3"/>
      <c r="AG763" s="3"/>
      <c r="AH763" s="3"/>
      <c r="AI763" s="3"/>
      <c r="AJ763" s="3"/>
      <c r="AK763" s="3"/>
      <c r="AL763" s="7"/>
      <c r="AM763" s="3"/>
      <c r="AN763" s="7"/>
      <c r="AO763" s="3"/>
      <c r="AP763" s="3"/>
      <c r="AQ763" s="7"/>
      <c r="AR763" s="3"/>
      <c r="AS763" s="3"/>
      <c r="AT763" s="3"/>
      <c r="AU763" s="7"/>
    </row>
    <row r="764" spans="1:47" x14ac:dyDescent="0.25">
      <c r="A764" s="23"/>
      <c r="B764" s="3"/>
      <c r="C764" s="3"/>
      <c r="D764" s="3"/>
      <c r="E764" s="3"/>
      <c r="F764" s="3"/>
      <c r="G764" s="3"/>
      <c r="H764" s="3"/>
      <c r="I764" s="3"/>
      <c r="J764" s="3"/>
      <c r="K764" s="3"/>
      <c r="L764" s="3"/>
      <c r="M764" s="7"/>
      <c r="N764" s="3"/>
      <c r="O764" s="7"/>
      <c r="P764" s="3"/>
      <c r="Q764" s="3"/>
      <c r="R764" s="7"/>
      <c r="S764" s="3"/>
      <c r="T764" s="3"/>
      <c r="U764" s="3"/>
      <c r="V764" s="7"/>
      <c r="W764" s="3"/>
      <c r="X764" s="3"/>
      <c r="Y764" s="7"/>
      <c r="Z764" s="3"/>
      <c r="AA764" s="3"/>
      <c r="AB764" s="3"/>
      <c r="AC764" s="3"/>
      <c r="AD764" s="3"/>
      <c r="AE764" s="3"/>
      <c r="AF764" s="3"/>
      <c r="AG764" s="3"/>
      <c r="AH764" s="3"/>
      <c r="AI764" s="3"/>
      <c r="AJ764" s="3"/>
      <c r="AK764" s="3"/>
      <c r="AL764" s="7"/>
      <c r="AM764" s="3"/>
      <c r="AN764" s="7"/>
      <c r="AO764" s="3"/>
      <c r="AP764" s="3"/>
      <c r="AQ764" s="7"/>
      <c r="AR764" s="3"/>
      <c r="AS764" s="3"/>
      <c r="AT764" s="3"/>
      <c r="AU764" s="7"/>
    </row>
    <row r="765" spans="1:47" x14ac:dyDescent="0.25">
      <c r="A765" s="23"/>
      <c r="B765" s="3"/>
      <c r="C765" s="3"/>
      <c r="D765" s="3"/>
      <c r="E765" s="3"/>
      <c r="F765" s="3"/>
      <c r="G765" s="3"/>
      <c r="H765" s="3"/>
      <c r="I765" s="3"/>
      <c r="J765" s="3"/>
      <c r="K765" s="3"/>
      <c r="L765" s="3"/>
      <c r="M765" s="7"/>
      <c r="N765" s="3"/>
      <c r="O765" s="7"/>
      <c r="P765" s="3"/>
      <c r="Q765" s="3"/>
      <c r="R765" s="7"/>
      <c r="S765" s="3"/>
      <c r="T765" s="3"/>
      <c r="U765" s="3"/>
      <c r="V765" s="7"/>
      <c r="W765" s="3"/>
      <c r="X765" s="3"/>
      <c r="Y765" s="7"/>
      <c r="Z765" s="3"/>
      <c r="AA765" s="3"/>
      <c r="AB765" s="3"/>
      <c r="AC765" s="3"/>
      <c r="AD765" s="3"/>
      <c r="AE765" s="3"/>
      <c r="AF765" s="3"/>
      <c r="AG765" s="3"/>
      <c r="AH765" s="3"/>
      <c r="AI765" s="3"/>
      <c r="AJ765" s="3"/>
      <c r="AK765" s="3"/>
      <c r="AL765" s="7"/>
      <c r="AM765" s="3"/>
      <c r="AN765" s="7"/>
      <c r="AO765" s="3"/>
      <c r="AP765" s="3"/>
      <c r="AQ765" s="7"/>
      <c r="AR765" s="3"/>
      <c r="AS765" s="3"/>
      <c r="AT765" s="3"/>
      <c r="AU765" s="7"/>
    </row>
    <row r="766" spans="1:47" x14ac:dyDescent="0.25">
      <c r="A766" s="23"/>
      <c r="B766" s="3"/>
      <c r="C766" s="3"/>
      <c r="D766" s="3"/>
      <c r="E766" s="3"/>
      <c r="F766" s="3"/>
      <c r="G766" s="3"/>
      <c r="H766" s="3"/>
      <c r="I766" s="3"/>
      <c r="J766" s="3"/>
      <c r="K766" s="3"/>
      <c r="L766" s="3"/>
      <c r="M766" s="7"/>
      <c r="N766" s="3"/>
      <c r="O766" s="7"/>
      <c r="P766" s="3"/>
      <c r="Q766" s="3"/>
      <c r="R766" s="7"/>
      <c r="S766" s="3"/>
      <c r="T766" s="3"/>
      <c r="U766" s="3"/>
      <c r="V766" s="7"/>
      <c r="W766" s="3"/>
      <c r="X766" s="3"/>
      <c r="Y766" s="7"/>
      <c r="Z766" s="3"/>
      <c r="AA766" s="3"/>
      <c r="AB766" s="3"/>
      <c r="AC766" s="3"/>
      <c r="AD766" s="3"/>
      <c r="AE766" s="3"/>
      <c r="AF766" s="3"/>
      <c r="AG766" s="3"/>
      <c r="AH766" s="3"/>
      <c r="AI766" s="3"/>
      <c r="AJ766" s="3"/>
      <c r="AK766" s="3"/>
      <c r="AL766" s="7"/>
      <c r="AM766" s="3"/>
      <c r="AN766" s="7"/>
      <c r="AO766" s="3"/>
      <c r="AP766" s="3"/>
      <c r="AQ766" s="7"/>
      <c r="AR766" s="3"/>
      <c r="AS766" s="3"/>
      <c r="AT766" s="3"/>
      <c r="AU766" s="7"/>
    </row>
    <row r="767" spans="1:47" x14ac:dyDescent="0.25">
      <c r="A767" s="23"/>
      <c r="B767" s="3"/>
      <c r="C767" s="3"/>
      <c r="D767" s="3"/>
      <c r="E767" s="3"/>
      <c r="F767" s="3"/>
      <c r="G767" s="3"/>
      <c r="H767" s="3"/>
      <c r="I767" s="3"/>
      <c r="J767" s="3"/>
      <c r="K767" s="3"/>
      <c r="L767" s="3"/>
      <c r="M767" s="7"/>
      <c r="N767" s="3"/>
      <c r="O767" s="7"/>
      <c r="P767" s="3"/>
      <c r="Q767" s="3"/>
      <c r="R767" s="7"/>
      <c r="S767" s="3"/>
      <c r="T767" s="3"/>
      <c r="U767" s="3"/>
      <c r="V767" s="7"/>
      <c r="W767" s="3"/>
      <c r="X767" s="3"/>
      <c r="Y767" s="7"/>
      <c r="Z767" s="3"/>
      <c r="AA767" s="3"/>
      <c r="AB767" s="3"/>
      <c r="AC767" s="3"/>
      <c r="AD767" s="3"/>
      <c r="AE767" s="3"/>
      <c r="AF767" s="3"/>
      <c r="AG767" s="3"/>
      <c r="AH767" s="3"/>
      <c r="AI767" s="3"/>
      <c r="AJ767" s="3"/>
      <c r="AK767" s="3"/>
      <c r="AL767" s="7"/>
      <c r="AM767" s="3"/>
      <c r="AN767" s="7"/>
      <c r="AO767" s="3"/>
      <c r="AP767" s="3"/>
      <c r="AQ767" s="7"/>
      <c r="AR767" s="3"/>
      <c r="AS767" s="3"/>
      <c r="AT767" s="3"/>
      <c r="AU767" s="7"/>
    </row>
    <row r="768" spans="1:47" x14ac:dyDescent="0.25">
      <c r="A768" s="23"/>
      <c r="B768" s="3"/>
      <c r="C768" s="3"/>
      <c r="D768" s="3"/>
      <c r="E768" s="3"/>
      <c r="F768" s="3"/>
      <c r="G768" s="3"/>
      <c r="H768" s="3"/>
      <c r="I768" s="3"/>
      <c r="J768" s="3"/>
      <c r="K768" s="3"/>
      <c r="L768" s="3"/>
      <c r="M768" s="7"/>
      <c r="N768" s="3"/>
      <c r="O768" s="7"/>
      <c r="P768" s="3"/>
      <c r="Q768" s="3"/>
      <c r="R768" s="7"/>
      <c r="S768" s="3"/>
      <c r="T768" s="3"/>
      <c r="U768" s="3"/>
      <c r="V768" s="7"/>
      <c r="W768" s="3"/>
      <c r="X768" s="3"/>
      <c r="Y768" s="7"/>
      <c r="Z768" s="3"/>
      <c r="AA768" s="3"/>
      <c r="AB768" s="3"/>
      <c r="AC768" s="3"/>
      <c r="AD768" s="3"/>
      <c r="AE768" s="3"/>
      <c r="AF768" s="3"/>
      <c r="AG768" s="3"/>
      <c r="AH768" s="3"/>
      <c r="AI768" s="3"/>
      <c r="AJ768" s="3"/>
      <c r="AK768" s="3"/>
      <c r="AL768" s="7"/>
      <c r="AM768" s="3"/>
      <c r="AN768" s="7"/>
      <c r="AO768" s="3"/>
      <c r="AP768" s="3"/>
      <c r="AQ768" s="7"/>
      <c r="AR768" s="3"/>
      <c r="AS768" s="3"/>
      <c r="AT768" s="3"/>
      <c r="AU768" s="7"/>
    </row>
    <row r="769" spans="1:47" x14ac:dyDescent="0.25">
      <c r="A769" s="23"/>
      <c r="B769" s="3"/>
      <c r="C769" s="3"/>
      <c r="D769" s="3"/>
      <c r="E769" s="3"/>
      <c r="F769" s="3"/>
      <c r="G769" s="3"/>
      <c r="H769" s="3"/>
      <c r="I769" s="3"/>
      <c r="J769" s="3"/>
      <c r="K769" s="3"/>
      <c r="L769" s="3"/>
      <c r="M769" s="7"/>
      <c r="N769" s="3"/>
      <c r="O769" s="7"/>
      <c r="P769" s="3"/>
      <c r="Q769" s="3"/>
      <c r="R769" s="7"/>
      <c r="S769" s="3"/>
      <c r="T769" s="3"/>
      <c r="U769" s="3"/>
      <c r="V769" s="7"/>
      <c r="W769" s="3"/>
      <c r="X769" s="3"/>
      <c r="Y769" s="7"/>
      <c r="Z769" s="3"/>
      <c r="AA769" s="3"/>
      <c r="AB769" s="3"/>
      <c r="AC769" s="3"/>
      <c r="AD769" s="3"/>
      <c r="AE769" s="3"/>
      <c r="AF769" s="3"/>
      <c r="AG769" s="3"/>
      <c r="AH769" s="3"/>
      <c r="AI769" s="3"/>
      <c r="AJ769" s="3"/>
      <c r="AK769" s="3"/>
      <c r="AL769" s="7"/>
      <c r="AM769" s="3"/>
      <c r="AN769" s="7"/>
      <c r="AO769" s="3"/>
      <c r="AP769" s="3"/>
      <c r="AQ769" s="7"/>
      <c r="AR769" s="3"/>
      <c r="AS769" s="3"/>
      <c r="AT769" s="3"/>
      <c r="AU769" s="7"/>
    </row>
    <row r="770" spans="1:47" x14ac:dyDescent="0.25">
      <c r="A770" s="23"/>
      <c r="B770" s="3"/>
      <c r="C770" s="3"/>
      <c r="D770" s="3"/>
      <c r="E770" s="3"/>
      <c r="F770" s="3"/>
      <c r="G770" s="3"/>
      <c r="H770" s="3"/>
      <c r="I770" s="3"/>
      <c r="J770" s="3"/>
      <c r="K770" s="3"/>
      <c r="L770" s="3"/>
      <c r="M770" s="7"/>
      <c r="N770" s="3"/>
      <c r="O770" s="7"/>
      <c r="P770" s="3"/>
      <c r="Q770" s="3"/>
      <c r="R770" s="7"/>
      <c r="S770" s="3"/>
      <c r="T770" s="3"/>
      <c r="U770" s="3"/>
      <c r="V770" s="7"/>
      <c r="W770" s="3"/>
      <c r="X770" s="3"/>
      <c r="Y770" s="7"/>
      <c r="Z770" s="3"/>
      <c r="AA770" s="3"/>
      <c r="AB770" s="3"/>
      <c r="AC770" s="3"/>
      <c r="AD770" s="3"/>
      <c r="AE770" s="3"/>
      <c r="AF770" s="3"/>
      <c r="AG770" s="3"/>
      <c r="AH770" s="3"/>
      <c r="AI770" s="3"/>
      <c r="AJ770" s="3"/>
      <c r="AK770" s="3"/>
      <c r="AL770" s="7"/>
      <c r="AM770" s="3"/>
      <c r="AN770" s="7"/>
      <c r="AO770" s="3"/>
      <c r="AP770" s="3"/>
      <c r="AQ770" s="7"/>
      <c r="AR770" s="3"/>
      <c r="AS770" s="3"/>
      <c r="AT770" s="3"/>
      <c r="AU770" s="7"/>
    </row>
    <row r="771" spans="1:47" x14ac:dyDescent="0.25">
      <c r="A771" s="23"/>
      <c r="B771" s="3"/>
      <c r="C771" s="3"/>
      <c r="D771" s="3"/>
      <c r="E771" s="3"/>
      <c r="F771" s="3"/>
      <c r="G771" s="3"/>
      <c r="H771" s="3"/>
      <c r="I771" s="3"/>
      <c r="J771" s="3"/>
      <c r="K771" s="3"/>
      <c r="L771" s="3"/>
      <c r="M771" s="7"/>
      <c r="N771" s="3"/>
      <c r="O771" s="7"/>
      <c r="P771" s="3"/>
      <c r="Q771" s="3"/>
      <c r="R771" s="7"/>
      <c r="S771" s="3"/>
      <c r="T771" s="3"/>
      <c r="U771" s="3"/>
      <c r="V771" s="7"/>
      <c r="W771" s="3"/>
      <c r="X771" s="3"/>
      <c r="Y771" s="7"/>
      <c r="Z771" s="3"/>
      <c r="AA771" s="3"/>
      <c r="AB771" s="3"/>
      <c r="AC771" s="3"/>
      <c r="AD771" s="3"/>
      <c r="AE771" s="3"/>
      <c r="AF771" s="3"/>
      <c r="AG771" s="3"/>
      <c r="AH771" s="3"/>
      <c r="AI771" s="3"/>
      <c r="AJ771" s="3"/>
      <c r="AK771" s="3"/>
      <c r="AL771" s="7"/>
      <c r="AM771" s="3"/>
      <c r="AN771" s="7"/>
      <c r="AO771" s="3"/>
      <c r="AP771" s="3"/>
      <c r="AQ771" s="7"/>
      <c r="AR771" s="3"/>
      <c r="AS771" s="3"/>
      <c r="AT771" s="3"/>
      <c r="AU771" s="7"/>
    </row>
    <row r="772" spans="1:47" x14ac:dyDescent="0.25">
      <c r="A772" s="23"/>
      <c r="B772" s="3"/>
      <c r="C772" s="3"/>
      <c r="D772" s="3"/>
      <c r="E772" s="3"/>
      <c r="F772" s="3"/>
      <c r="G772" s="3"/>
      <c r="H772" s="3"/>
      <c r="I772" s="3"/>
      <c r="J772" s="3"/>
      <c r="K772" s="3"/>
      <c r="L772" s="3"/>
      <c r="M772" s="7"/>
      <c r="N772" s="3"/>
      <c r="O772" s="7"/>
      <c r="P772" s="3"/>
      <c r="Q772" s="3"/>
      <c r="R772" s="7"/>
      <c r="S772" s="3"/>
      <c r="T772" s="3"/>
      <c r="U772" s="3"/>
      <c r="V772" s="7"/>
      <c r="W772" s="3"/>
      <c r="X772" s="3"/>
      <c r="Y772" s="7"/>
      <c r="Z772" s="3"/>
      <c r="AA772" s="3"/>
      <c r="AB772" s="3"/>
      <c r="AC772" s="3"/>
      <c r="AD772" s="3"/>
      <c r="AE772" s="3"/>
      <c r="AF772" s="3"/>
      <c r="AG772" s="3"/>
      <c r="AH772" s="3"/>
      <c r="AI772" s="3"/>
      <c r="AJ772" s="3"/>
      <c r="AK772" s="3"/>
      <c r="AL772" s="7"/>
      <c r="AM772" s="3"/>
      <c r="AN772" s="7"/>
      <c r="AO772" s="3"/>
      <c r="AP772" s="3"/>
      <c r="AQ772" s="7"/>
      <c r="AR772" s="3"/>
      <c r="AS772" s="3"/>
      <c r="AT772" s="3"/>
      <c r="AU772" s="7"/>
    </row>
    <row r="773" spans="1:47" x14ac:dyDescent="0.25">
      <c r="A773" s="23"/>
      <c r="B773" s="3"/>
      <c r="C773" s="3"/>
      <c r="D773" s="3"/>
      <c r="E773" s="3"/>
      <c r="F773" s="3"/>
      <c r="G773" s="3"/>
      <c r="H773" s="3"/>
      <c r="I773" s="3"/>
      <c r="J773" s="3"/>
      <c r="K773" s="3"/>
      <c r="L773" s="3"/>
      <c r="M773" s="7"/>
      <c r="N773" s="3"/>
      <c r="O773" s="7"/>
      <c r="P773" s="3"/>
      <c r="Q773" s="3"/>
      <c r="R773" s="7"/>
      <c r="S773" s="3"/>
      <c r="T773" s="3"/>
      <c r="U773" s="3"/>
      <c r="V773" s="7"/>
      <c r="W773" s="3"/>
      <c r="X773" s="3"/>
      <c r="Y773" s="7"/>
      <c r="Z773" s="3"/>
      <c r="AA773" s="3"/>
      <c r="AB773" s="3"/>
      <c r="AC773" s="3"/>
      <c r="AD773" s="3"/>
      <c r="AE773" s="3"/>
      <c r="AF773" s="3"/>
      <c r="AG773" s="3"/>
      <c r="AH773" s="3"/>
      <c r="AI773" s="3"/>
      <c r="AJ773" s="3"/>
      <c r="AK773" s="3"/>
      <c r="AL773" s="7"/>
      <c r="AM773" s="3"/>
      <c r="AN773" s="7"/>
      <c r="AO773" s="3"/>
      <c r="AP773" s="3"/>
      <c r="AQ773" s="7"/>
      <c r="AR773" s="3"/>
      <c r="AS773" s="3"/>
      <c r="AT773" s="3"/>
      <c r="AU773" s="7"/>
    </row>
    <row r="774" spans="1:47" x14ac:dyDescent="0.25">
      <c r="A774" s="23"/>
      <c r="B774" s="3"/>
      <c r="C774" s="3"/>
      <c r="D774" s="3"/>
      <c r="E774" s="3"/>
      <c r="F774" s="3"/>
      <c r="G774" s="3"/>
      <c r="H774" s="3"/>
      <c r="I774" s="3"/>
      <c r="J774" s="3"/>
      <c r="K774" s="3"/>
      <c r="L774" s="3"/>
      <c r="M774" s="7"/>
      <c r="N774" s="3"/>
      <c r="O774" s="7"/>
      <c r="P774" s="3"/>
      <c r="Q774" s="3"/>
      <c r="R774" s="7"/>
      <c r="S774" s="3"/>
      <c r="T774" s="3"/>
      <c r="U774" s="3"/>
      <c r="V774" s="7"/>
      <c r="W774" s="3"/>
      <c r="X774" s="3"/>
      <c r="Y774" s="7"/>
      <c r="Z774" s="3"/>
      <c r="AA774" s="3"/>
      <c r="AB774" s="3"/>
      <c r="AC774" s="3"/>
      <c r="AD774" s="3"/>
      <c r="AE774" s="3"/>
      <c r="AF774" s="3"/>
      <c r="AG774" s="3"/>
      <c r="AH774" s="3"/>
      <c r="AI774" s="3"/>
      <c r="AJ774" s="3"/>
      <c r="AK774" s="3"/>
      <c r="AL774" s="7"/>
      <c r="AM774" s="3"/>
      <c r="AN774" s="7"/>
      <c r="AO774" s="3"/>
      <c r="AP774" s="3"/>
      <c r="AQ774" s="7"/>
      <c r="AR774" s="3"/>
      <c r="AS774" s="3"/>
      <c r="AT774" s="3"/>
      <c r="AU774" s="7"/>
    </row>
    <row r="775" spans="1:47" x14ac:dyDescent="0.25">
      <c r="A775" s="23"/>
      <c r="B775" s="3"/>
      <c r="C775" s="3"/>
      <c r="D775" s="3"/>
      <c r="E775" s="3"/>
      <c r="F775" s="3"/>
      <c r="G775" s="3"/>
      <c r="H775" s="3"/>
      <c r="I775" s="3"/>
      <c r="J775" s="3"/>
      <c r="K775" s="3"/>
      <c r="L775" s="3"/>
      <c r="M775" s="7"/>
      <c r="N775" s="3"/>
      <c r="O775" s="7"/>
      <c r="P775" s="3"/>
      <c r="Q775" s="3"/>
      <c r="R775" s="7"/>
      <c r="S775" s="3"/>
      <c r="T775" s="3"/>
      <c r="U775" s="3"/>
      <c r="V775" s="7"/>
      <c r="W775" s="3"/>
      <c r="X775" s="3"/>
      <c r="Y775" s="7"/>
      <c r="Z775" s="3"/>
      <c r="AA775" s="3"/>
      <c r="AB775" s="3"/>
      <c r="AC775" s="3"/>
      <c r="AD775" s="3"/>
      <c r="AE775" s="3"/>
      <c r="AF775" s="3"/>
      <c r="AG775" s="3"/>
      <c r="AH775" s="3"/>
      <c r="AI775" s="3"/>
      <c r="AJ775" s="3"/>
      <c r="AK775" s="3"/>
      <c r="AL775" s="7"/>
      <c r="AM775" s="3"/>
      <c r="AN775" s="7"/>
      <c r="AO775" s="3"/>
      <c r="AP775" s="3"/>
      <c r="AQ775" s="7"/>
      <c r="AR775" s="3"/>
      <c r="AS775" s="3"/>
      <c r="AT775" s="3"/>
      <c r="AU775" s="7"/>
    </row>
    <row r="776" spans="1:47" x14ac:dyDescent="0.25">
      <c r="A776" s="23"/>
      <c r="B776" s="3"/>
      <c r="C776" s="3"/>
      <c r="D776" s="3"/>
      <c r="E776" s="3"/>
      <c r="F776" s="3"/>
      <c r="G776" s="3"/>
      <c r="H776" s="3"/>
      <c r="I776" s="3"/>
      <c r="J776" s="3"/>
      <c r="K776" s="3"/>
      <c r="L776" s="3"/>
      <c r="M776" s="7"/>
      <c r="N776" s="3"/>
      <c r="O776" s="7"/>
      <c r="P776" s="3"/>
      <c r="Q776" s="3"/>
      <c r="R776" s="7"/>
      <c r="S776" s="3"/>
      <c r="T776" s="3"/>
      <c r="U776" s="3"/>
      <c r="V776" s="7"/>
      <c r="W776" s="3"/>
      <c r="X776" s="3"/>
      <c r="Y776" s="7"/>
      <c r="Z776" s="3"/>
      <c r="AA776" s="3"/>
      <c r="AB776" s="3"/>
      <c r="AC776" s="3"/>
      <c r="AD776" s="3"/>
      <c r="AE776" s="3"/>
      <c r="AF776" s="3"/>
      <c r="AG776" s="3"/>
      <c r="AH776" s="3"/>
      <c r="AI776" s="3"/>
      <c r="AJ776" s="3"/>
      <c r="AK776" s="3"/>
      <c r="AL776" s="7"/>
      <c r="AM776" s="3"/>
      <c r="AN776" s="7"/>
      <c r="AO776" s="3"/>
      <c r="AP776" s="3"/>
      <c r="AQ776" s="7"/>
      <c r="AR776" s="3"/>
      <c r="AS776" s="3"/>
      <c r="AT776" s="3"/>
      <c r="AU776" s="7"/>
    </row>
    <row r="777" spans="1:47" x14ac:dyDescent="0.25">
      <c r="A777" s="23"/>
      <c r="B777" s="3"/>
      <c r="C777" s="3"/>
      <c r="D777" s="3"/>
      <c r="E777" s="3"/>
      <c r="F777" s="3"/>
      <c r="G777" s="3"/>
      <c r="H777" s="3"/>
      <c r="I777" s="3"/>
      <c r="J777" s="3"/>
      <c r="K777" s="3"/>
      <c r="L777" s="3"/>
      <c r="M777" s="7"/>
      <c r="N777" s="3"/>
      <c r="O777" s="7"/>
      <c r="P777" s="3"/>
      <c r="Q777" s="3"/>
      <c r="R777" s="7"/>
      <c r="S777" s="3"/>
      <c r="T777" s="3"/>
      <c r="U777" s="3"/>
      <c r="V777" s="7"/>
      <c r="W777" s="3"/>
      <c r="X777" s="3"/>
      <c r="Y777" s="7"/>
      <c r="Z777" s="3"/>
      <c r="AA777" s="3"/>
      <c r="AB777" s="3"/>
      <c r="AC777" s="3"/>
      <c r="AD777" s="3"/>
      <c r="AE777" s="3"/>
      <c r="AF777" s="3"/>
      <c r="AG777" s="3"/>
      <c r="AH777" s="3"/>
      <c r="AI777" s="3"/>
      <c r="AJ777" s="3"/>
      <c r="AK777" s="3"/>
      <c r="AL777" s="7"/>
      <c r="AM777" s="3"/>
      <c r="AN777" s="7"/>
      <c r="AO777" s="3"/>
      <c r="AP777" s="3"/>
      <c r="AQ777" s="7"/>
      <c r="AR777" s="3"/>
      <c r="AS777" s="3"/>
      <c r="AT777" s="3"/>
      <c r="AU777" s="7"/>
    </row>
    <row r="778" spans="1:47" x14ac:dyDescent="0.25">
      <c r="A778" s="23"/>
      <c r="B778" s="3"/>
      <c r="C778" s="3"/>
      <c r="D778" s="3"/>
      <c r="E778" s="3"/>
      <c r="F778" s="3"/>
      <c r="G778" s="3"/>
      <c r="H778" s="3"/>
      <c r="I778" s="3"/>
      <c r="J778" s="3"/>
      <c r="K778" s="3"/>
      <c r="L778" s="3"/>
      <c r="M778" s="7"/>
      <c r="N778" s="3"/>
      <c r="O778" s="7"/>
      <c r="P778" s="3"/>
      <c r="Q778" s="3"/>
      <c r="R778" s="7"/>
      <c r="S778" s="3"/>
      <c r="T778" s="3"/>
      <c r="U778" s="3"/>
      <c r="V778" s="7"/>
      <c r="W778" s="3"/>
      <c r="X778" s="3"/>
      <c r="Y778" s="7"/>
      <c r="Z778" s="3"/>
      <c r="AA778" s="3"/>
      <c r="AB778" s="3"/>
      <c r="AC778" s="3"/>
      <c r="AD778" s="3"/>
      <c r="AE778" s="3"/>
      <c r="AF778" s="3"/>
      <c r="AG778" s="3"/>
      <c r="AH778" s="3"/>
      <c r="AI778" s="3"/>
      <c r="AJ778" s="3"/>
      <c r="AK778" s="3"/>
      <c r="AL778" s="7"/>
      <c r="AM778" s="3"/>
      <c r="AN778" s="7"/>
      <c r="AO778" s="3"/>
      <c r="AP778" s="3"/>
      <c r="AQ778" s="7"/>
      <c r="AR778" s="3"/>
      <c r="AS778" s="3"/>
      <c r="AT778" s="3"/>
      <c r="AU778" s="7"/>
    </row>
    <row r="779" spans="1:47" x14ac:dyDescent="0.25">
      <c r="A779" s="23"/>
      <c r="B779" s="3"/>
      <c r="C779" s="3"/>
      <c r="D779" s="3"/>
      <c r="E779" s="3"/>
      <c r="F779" s="3"/>
      <c r="G779" s="3"/>
      <c r="H779" s="3"/>
      <c r="I779" s="3"/>
      <c r="J779" s="3"/>
      <c r="K779" s="3"/>
      <c r="L779" s="3"/>
      <c r="M779" s="7"/>
      <c r="N779" s="3"/>
      <c r="O779" s="7"/>
      <c r="P779" s="3"/>
      <c r="Q779" s="3"/>
      <c r="R779" s="7"/>
      <c r="S779" s="3"/>
      <c r="T779" s="3"/>
      <c r="U779" s="3"/>
      <c r="V779" s="7"/>
      <c r="W779" s="3"/>
      <c r="X779" s="3"/>
      <c r="Y779" s="7"/>
      <c r="Z779" s="3"/>
      <c r="AA779" s="3"/>
      <c r="AB779" s="3"/>
      <c r="AC779" s="3"/>
      <c r="AD779" s="3"/>
      <c r="AE779" s="3"/>
      <c r="AF779" s="3"/>
      <c r="AG779" s="3"/>
      <c r="AH779" s="3"/>
      <c r="AI779" s="3"/>
      <c r="AJ779" s="3"/>
      <c r="AK779" s="3"/>
      <c r="AL779" s="7"/>
      <c r="AM779" s="3"/>
      <c r="AN779" s="7"/>
      <c r="AO779" s="3"/>
      <c r="AP779" s="3"/>
      <c r="AQ779" s="7"/>
      <c r="AR779" s="3"/>
      <c r="AS779" s="3"/>
      <c r="AT779" s="3"/>
      <c r="AU779" s="7"/>
    </row>
    <row r="780" spans="1:47" x14ac:dyDescent="0.25">
      <c r="A780" s="23"/>
      <c r="B780" s="3"/>
      <c r="C780" s="3"/>
      <c r="D780" s="3"/>
      <c r="E780" s="3"/>
      <c r="F780" s="3"/>
      <c r="G780" s="3"/>
      <c r="H780" s="3"/>
      <c r="I780" s="3"/>
      <c r="J780" s="3"/>
      <c r="K780" s="3"/>
      <c r="L780" s="3"/>
      <c r="M780" s="7"/>
      <c r="N780" s="3"/>
      <c r="O780" s="7"/>
      <c r="P780" s="3"/>
      <c r="Q780" s="3"/>
      <c r="R780" s="7"/>
      <c r="S780" s="3"/>
      <c r="T780" s="3"/>
      <c r="U780" s="3"/>
      <c r="V780" s="7"/>
      <c r="W780" s="3"/>
      <c r="X780" s="3"/>
      <c r="Y780" s="7"/>
      <c r="Z780" s="3"/>
      <c r="AA780" s="3"/>
      <c r="AB780" s="3"/>
      <c r="AC780" s="3"/>
      <c r="AD780" s="3"/>
      <c r="AE780" s="3"/>
      <c r="AF780" s="3"/>
      <c r="AG780" s="3"/>
      <c r="AH780" s="3"/>
      <c r="AI780" s="3"/>
      <c r="AJ780" s="3"/>
      <c r="AK780" s="3"/>
      <c r="AL780" s="7"/>
      <c r="AM780" s="3"/>
      <c r="AN780" s="7"/>
      <c r="AO780" s="3"/>
      <c r="AP780" s="3"/>
      <c r="AQ780" s="7"/>
      <c r="AR780" s="3"/>
      <c r="AS780" s="3"/>
      <c r="AT780" s="3"/>
      <c r="AU780" s="7"/>
    </row>
    <row r="781" spans="1:47" x14ac:dyDescent="0.25">
      <c r="A781" s="23"/>
      <c r="B781" s="3"/>
      <c r="C781" s="3"/>
      <c r="D781" s="3"/>
      <c r="E781" s="3"/>
      <c r="F781" s="3"/>
      <c r="G781" s="3"/>
      <c r="H781" s="3"/>
      <c r="I781" s="3"/>
      <c r="J781" s="3"/>
      <c r="K781" s="3"/>
      <c r="L781" s="3"/>
      <c r="M781" s="7"/>
      <c r="N781" s="3"/>
      <c r="O781" s="7"/>
      <c r="P781" s="3"/>
      <c r="Q781" s="3"/>
      <c r="R781" s="7"/>
      <c r="S781" s="3"/>
      <c r="T781" s="3"/>
      <c r="U781" s="3"/>
      <c r="V781" s="7"/>
      <c r="W781" s="3"/>
      <c r="X781" s="3"/>
      <c r="Y781" s="7"/>
      <c r="Z781" s="3"/>
      <c r="AA781" s="3"/>
      <c r="AB781" s="3"/>
      <c r="AC781" s="3"/>
      <c r="AD781" s="3"/>
      <c r="AE781" s="3"/>
      <c r="AF781" s="3"/>
      <c r="AG781" s="3"/>
      <c r="AH781" s="3"/>
      <c r="AI781" s="3"/>
      <c r="AJ781" s="3"/>
      <c r="AK781" s="3"/>
      <c r="AL781" s="7"/>
      <c r="AM781" s="3"/>
      <c r="AN781" s="7"/>
      <c r="AO781" s="3"/>
      <c r="AP781" s="3"/>
      <c r="AQ781" s="7"/>
      <c r="AR781" s="3"/>
      <c r="AS781" s="3"/>
      <c r="AT781" s="3"/>
      <c r="AU781" s="7"/>
    </row>
    <row r="782" spans="1:47" x14ac:dyDescent="0.25">
      <c r="A782" s="23"/>
      <c r="B782" s="3"/>
      <c r="C782" s="3"/>
      <c r="D782" s="3"/>
      <c r="E782" s="3"/>
      <c r="F782" s="3"/>
      <c r="G782" s="3"/>
      <c r="H782" s="3"/>
      <c r="I782" s="3"/>
      <c r="J782" s="3"/>
      <c r="K782" s="3"/>
      <c r="L782" s="3"/>
      <c r="M782" s="7"/>
      <c r="N782" s="3"/>
      <c r="O782" s="7"/>
      <c r="P782" s="3"/>
      <c r="Q782" s="3"/>
      <c r="R782" s="7"/>
      <c r="S782" s="3"/>
      <c r="T782" s="3"/>
      <c r="U782" s="3"/>
      <c r="V782" s="7"/>
      <c r="W782" s="3"/>
      <c r="X782" s="3"/>
      <c r="Y782" s="7"/>
      <c r="Z782" s="3"/>
      <c r="AA782" s="3"/>
      <c r="AB782" s="3"/>
      <c r="AC782" s="3"/>
      <c r="AD782" s="3"/>
      <c r="AE782" s="3"/>
      <c r="AF782" s="3"/>
      <c r="AG782" s="3"/>
      <c r="AH782" s="3"/>
      <c r="AI782" s="3"/>
      <c r="AJ782" s="3"/>
      <c r="AK782" s="3"/>
      <c r="AL782" s="7"/>
      <c r="AM782" s="3"/>
      <c r="AN782" s="7"/>
      <c r="AO782" s="3"/>
      <c r="AP782" s="3"/>
      <c r="AQ782" s="7"/>
      <c r="AR782" s="3"/>
      <c r="AS782" s="3"/>
      <c r="AT782" s="3"/>
      <c r="AU782" s="7"/>
    </row>
    <row r="783" spans="1:47" x14ac:dyDescent="0.25">
      <c r="A783" s="23"/>
      <c r="B783" s="3"/>
      <c r="C783" s="3"/>
      <c r="D783" s="3"/>
      <c r="E783" s="3"/>
      <c r="F783" s="3"/>
      <c r="G783" s="3"/>
      <c r="H783" s="3"/>
      <c r="I783" s="3"/>
      <c r="J783" s="3"/>
      <c r="K783" s="3"/>
      <c r="L783" s="3"/>
      <c r="M783" s="7"/>
      <c r="N783" s="3"/>
      <c r="O783" s="7"/>
      <c r="P783" s="3"/>
      <c r="Q783" s="3"/>
      <c r="R783" s="7"/>
      <c r="S783" s="3"/>
      <c r="T783" s="3"/>
      <c r="U783" s="3"/>
      <c r="V783" s="7"/>
      <c r="W783" s="3"/>
      <c r="X783" s="3"/>
      <c r="Y783" s="7"/>
      <c r="Z783" s="3"/>
      <c r="AA783" s="3"/>
      <c r="AB783" s="3"/>
      <c r="AC783" s="3"/>
      <c r="AD783" s="3"/>
      <c r="AE783" s="3"/>
      <c r="AF783" s="3"/>
      <c r="AG783" s="3"/>
      <c r="AH783" s="3"/>
      <c r="AI783" s="3"/>
      <c r="AJ783" s="3"/>
      <c r="AK783" s="3"/>
      <c r="AL783" s="7"/>
      <c r="AM783" s="3"/>
      <c r="AN783" s="7"/>
      <c r="AO783" s="3"/>
      <c r="AP783" s="3"/>
      <c r="AQ783" s="7"/>
      <c r="AR783" s="3"/>
      <c r="AS783" s="3"/>
      <c r="AT783" s="3"/>
      <c r="AU783" s="7"/>
    </row>
    <row r="784" spans="1:47" x14ac:dyDescent="0.25">
      <c r="A784" s="23"/>
      <c r="B784" s="3"/>
      <c r="C784" s="3"/>
      <c r="D784" s="3"/>
      <c r="E784" s="3"/>
      <c r="F784" s="3"/>
      <c r="G784" s="3"/>
      <c r="H784" s="3"/>
      <c r="I784" s="3"/>
      <c r="J784" s="3"/>
      <c r="K784" s="3"/>
      <c r="L784" s="3"/>
      <c r="M784" s="7"/>
      <c r="N784" s="3"/>
      <c r="O784" s="7"/>
      <c r="P784" s="3"/>
      <c r="Q784" s="3"/>
      <c r="R784" s="7"/>
      <c r="S784" s="3"/>
      <c r="T784" s="3"/>
      <c r="U784" s="3"/>
      <c r="V784" s="7"/>
      <c r="W784" s="3"/>
      <c r="X784" s="3"/>
      <c r="Y784" s="7"/>
      <c r="Z784" s="3"/>
      <c r="AA784" s="3"/>
      <c r="AB784" s="3"/>
      <c r="AC784" s="3"/>
      <c r="AD784" s="3"/>
      <c r="AE784" s="3"/>
      <c r="AF784" s="3"/>
      <c r="AG784" s="3"/>
      <c r="AH784" s="3"/>
      <c r="AI784" s="3"/>
      <c r="AJ784" s="3"/>
      <c r="AK784" s="3"/>
      <c r="AL784" s="7"/>
      <c r="AM784" s="3"/>
      <c r="AN784" s="7"/>
      <c r="AO784" s="3"/>
      <c r="AP784" s="3"/>
      <c r="AQ784" s="7"/>
      <c r="AR784" s="3"/>
      <c r="AS784" s="3"/>
      <c r="AT784" s="3"/>
      <c r="AU784" s="7"/>
    </row>
    <row r="785" spans="1:47" x14ac:dyDescent="0.25">
      <c r="A785" s="23"/>
      <c r="B785" s="3"/>
      <c r="C785" s="3"/>
      <c r="D785" s="3"/>
      <c r="E785" s="3"/>
      <c r="F785" s="3"/>
      <c r="G785" s="3"/>
      <c r="H785" s="3"/>
      <c r="I785" s="3"/>
      <c r="J785" s="3"/>
      <c r="K785" s="3"/>
      <c r="L785" s="3"/>
      <c r="M785" s="7"/>
      <c r="N785" s="3"/>
      <c r="O785" s="7"/>
      <c r="P785" s="3"/>
      <c r="Q785" s="3"/>
      <c r="R785" s="7"/>
      <c r="S785" s="3"/>
      <c r="T785" s="3"/>
      <c r="U785" s="3"/>
      <c r="V785" s="7"/>
      <c r="W785" s="3"/>
      <c r="X785" s="3"/>
      <c r="Y785" s="7"/>
      <c r="Z785" s="3"/>
      <c r="AA785" s="3"/>
      <c r="AB785" s="3"/>
      <c r="AC785" s="3"/>
      <c r="AD785" s="3"/>
      <c r="AE785" s="3"/>
      <c r="AF785" s="3"/>
      <c r="AG785" s="3"/>
      <c r="AH785" s="3"/>
      <c r="AI785" s="3"/>
      <c r="AJ785" s="3"/>
      <c r="AK785" s="3"/>
      <c r="AL785" s="7"/>
      <c r="AM785" s="3"/>
      <c r="AN785" s="7"/>
      <c r="AO785" s="3"/>
      <c r="AP785" s="3"/>
      <c r="AQ785" s="7"/>
      <c r="AR785" s="3"/>
      <c r="AS785" s="3"/>
      <c r="AT785" s="3"/>
      <c r="AU785" s="7"/>
    </row>
    <row r="786" spans="1:47" x14ac:dyDescent="0.25">
      <c r="A786" s="23"/>
      <c r="B786" s="3"/>
      <c r="C786" s="3"/>
      <c r="D786" s="3"/>
      <c r="E786" s="3"/>
      <c r="F786" s="3"/>
      <c r="G786" s="3"/>
      <c r="H786" s="3"/>
      <c r="I786" s="3"/>
      <c r="J786" s="3"/>
      <c r="K786" s="3"/>
      <c r="L786" s="3"/>
      <c r="M786" s="7"/>
      <c r="N786" s="3"/>
      <c r="O786" s="7"/>
      <c r="P786" s="3"/>
      <c r="Q786" s="3"/>
      <c r="R786" s="7"/>
      <c r="S786" s="3"/>
      <c r="T786" s="3"/>
      <c r="U786" s="3"/>
      <c r="V786" s="7"/>
      <c r="W786" s="3"/>
      <c r="X786" s="3"/>
      <c r="Y786" s="7"/>
      <c r="Z786" s="3"/>
      <c r="AA786" s="3"/>
      <c r="AB786" s="3"/>
      <c r="AC786" s="3"/>
      <c r="AD786" s="3"/>
      <c r="AE786" s="3"/>
      <c r="AF786" s="3"/>
      <c r="AG786" s="3"/>
      <c r="AH786" s="3"/>
      <c r="AI786" s="3"/>
      <c r="AJ786" s="3"/>
      <c r="AK786" s="3"/>
      <c r="AL786" s="7"/>
      <c r="AM786" s="3"/>
      <c r="AN786" s="7"/>
      <c r="AO786" s="3"/>
      <c r="AP786" s="3"/>
      <c r="AQ786" s="7"/>
      <c r="AR786" s="3"/>
      <c r="AS786" s="3"/>
      <c r="AT786" s="3"/>
      <c r="AU786" s="7"/>
    </row>
    <row r="787" spans="1:47" x14ac:dyDescent="0.25">
      <c r="A787" s="23"/>
      <c r="B787" s="3"/>
      <c r="C787" s="3"/>
      <c r="D787" s="3"/>
      <c r="E787" s="3"/>
      <c r="F787" s="3"/>
      <c r="G787" s="3"/>
      <c r="H787" s="3"/>
      <c r="I787" s="3"/>
      <c r="J787" s="3"/>
      <c r="K787" s="3"/>
      <c r="L787" s="3"/>
      <c r="M787" s="7"/>
      <c r="N787" s="3"/>
      <c r="O787" s="7"/>
      <c r="P787" s="3"/>
      <c r="Q787" s="3"/>
      <c r="R787" s="7"/>
      <c r="S787" s="3"/>
      <c r="T787" s="3"/>
      <c r="U787" s="3"/>
      <c r="V787" s="7"/>
      <c r="W787" s="3"/>
      <c r="X787" s="3"/>
      <c r="Y787" s="7"/>
      <c r="Z787" s="3"/>
      <c r="AA787" s="3"/>
      <c r="AB787" s="3"/>
      <c r="AC787" s="3"/>
      <c r="AD787" s="3"/>
      <c r="AE787" s="3"/>
      <c r="AF787" s="3"/>
      <c r="AG787" s="3"/>
      <c r="AH787" s="3"/>
      <c r="AI787" s="3"/>
      <c r="AJ787" s="3"/>
      <c r="AK787" s="3"/>
      <c r="AL787" s="7"/>
      <c r="AM787" s="3"/>
      <c r="AN787" s="7"/>
      <c r="AO787" s="3"/>
      <c r="AP787" s="3"/>
      <c r="AQ787" s="7"/>
      <c r="AR787" s="3"/>
      <c r="AS787" s="3"/>
      <c r="AT787" s="3"/>
      <c r="AU787" s="7"/>
    </row>
    <row r="788" spans="1:47" x14ac:dyDescent="0.25">
      <c r="A788" s="23"/>
      <c r="B788" s="3"/>
      <c r="C788" s="3"/>
      <c r="D788" s="3"/>
      <c r="E788" s="3"/>
      <c r="F788" s="3"/>
      <c r="G788" s="3"/>
      <c r="H788" s="3"/>
      <c r="I788" s="3"/>
      <c r="J788" s="3"/>
      <c r="K788" s="3"/>
      <c r="L788" s="3"/>
      <c r="M788" s="7"/>
      <c r="N788" s="3"/>
      <c r="O788" s="7"/>
      <c r="P788" s="3"/>
      <c r="Q788" s="3"/>
      <c r="R788" s="7"/>
      <c r="S788" s="3"/>
      <c r="T788" s="3"/>
      <c r="U788" s="3"/>
      <c r="V788" s="7"/>
      <c r="W788" s="3"/>
      <c r="X788" s="3"/>
      <c r="Y788" s="7"/>
      <c r="Z788" s="3"/>
      <c r="AA788" s="3"/>
      <c r="AB788" s="3"/>
      <c r="AC788" s="3"/>
      <c r="AD788" s="3"/>
      <c r="AE788" s="3"/>
      <c r="AF788" s="3"/>
      <c r="AG788" s="3"/>
      <c r="AH788" s="3"/>
      <c r="AI788" s="3"/>
      <c r="AJ788" s="3"/>
      <c r="AK788" s="3"/>
      <c r="AL788" s="7"/>
      <c r="AM788" s="3"/>
      <c r="AN788" s="7"/>
      <c r="AO788" s="3"/>
      <c r="AP788" s="3"/>
      <c r="AQ788" s="7"/>
      <c r="AR788" s="3"/>
      <c r="AS788" s="3"/>
      <c r="AT788" s="3"/>
      <c r="AU788" s="7"/>
    </row>
    <row r="789" spans="1:47" x14ac:dyDescent="0.25">
      <c r="A789" s="23"/>
      <c r="B789" s="3"/>
      <c r="C789" s="3"/>
      <c r="D789" s="3"/>
      <c r="E789" s="3"/>
      <c r="F789" s="3"/>
      <c r="G789" s="3"/>
      <c r="H789" s="3"/>
      <c r="I789" s="3"/>
      <c r="J789" s="3"/>
      <c r="K789" s="3"/>
      <c r="L789" s="3"/>
      <c r="M789" s="7"/>
      <c r="N789" s="3"/>
      <c r="O789" s="7"/>
      <c r="P789" s="3"/>
      <c r="Q789" s="3"/>
      <c r="R789" s="7"/>
      <c r="S789" s="3"/>
      <c r="T789" s="3"/>
      <c r="U789" s="3"/>
      <c r="V789" s="7"/>
      <c r="W789" s="3"/>
      <c r="X789" s="3"/>
      <c r="Y789" s="7"/>
      <c r="Z789" s="3"/>
      <c r="AA789" s="3"/>
      <c r="AB789" s="3"/>
      <c r="AC789" s="3"/>
      <c r="AD789" s="3"/>
      <c r="AE789" s="3"/>
      <c r="AF789" s="3"/>
      <c r="AG789" s="3"/>
      <c r="AH789" s="3"/>
      <c r="AI789" s="3"/>
      <c r="AJ789" s="3"/>
      <c r="AK789" s="3"/>
      <c r="AL789" s="7"/>
      <c r="AM789" s="3"/>
      <c r="AN789" s="7"/>
      <c r="AO789" s="3"/>
      <c r="AP789" s="3"/>
      <c r="AQ789" s="7"/>
      <c r="AR789" s="3"/>
      <c r="AS789" s="3"/>
      <c r="AT789" s="3"/>
      <c r="AU789" s="7"/>
    </row>
    <row r="790" spans="1:47" x14ac:dyDescent="0.25">
      <c r="A790" s="23"/>
      <c r="B790" s="3"/>
      <c r="C790" s="3"/>
      <c r="D790" s="3"/>
      <c r="E790" s="3"/>
      <c r="F790" s="3"/>
      <c r="G790" s="3"/>
      <c r="H790" s="3"/>
      <c r="I790" s="3"/>
      <c r="J790" s="3"/>
      <c r="K790" s="3"/>
      <c r="L790" s="3"/>
      <c r="M790" s="7"/>
      <c r="N790" s="3"/>
      <c r="O790" s="7"/>
      <c r="P790" s="3"/>
      <c r="Q790" s="3"/>
      <c r="R790" s="7"/>
      <c r="S790" s="3"/>
      <c r="T790" s="3"/>
      <c r="U790" s="3"/>
      <c r="V790" s="7"/>
      <c r="W790" s="3"/>
      <c r="X790" s="3"/>
      <c r="Y790" s="7"/>
      <c r="Z790" s="3"/>
      <c r="AA790" s="3"/>
      <c r="AB790" s="3"/>
      <c r="AC790" s="3"/>
      <c r="AD790" s="3"/>
      <c r="AE790" s="3"/>
      <c r="AF790" s="3"/>
      <c r="AG790" s="3"/>
      <c r="AH790" s="3"/>
      <c r="AI790" s="3"/>
      <c r="AJ790" s="3"/>
      <c r="AK790" s="3"/>
      <c r="AL790" s="7"/>
      <c r="AM790" s="3"/>
      <c r="AN790" s="7"/>
      <c r="AO790" s="3"/>
      <c r="AP790" s="3"/>
      <c r="AQ790" s="7"/>
      <c r="AR790" s="3"/>
      <c r="AS790" s="3"/>
      <c r="AT790" s="3"/>
      <c r="AU790" s="7"/>
    </row>
    <row r="791" spans="1:47" x14ac:dyDescent="0.25">
      <c r="A791" s="23"/>
      <c r="B791" s="3"/>
      <c r="C791" s="3"/>
      <c r="D791" s="3"/>
      <c r="E791" s="3"/>
      <c r="F791" s="3"/>
      <c r="G791" s="3"/>
      <c r="H791" s="3"/>
      <c r="I791" s="3"/>
      <c r="J791" s="3"/>
      <c r="K791" s="3"/>
      <c r="L791" s="3"/>
      <c r="M791" s="7"/>
      <c r="N791" s="3"/>
      <c r="O791" s="7"/>
      <c r="P791" s="3"/>
      <c r="Q791" s="3"/>
      <c r="R791" s="7"/>
      <c r="S791" s="3"/>
      <c r="T791" s="3"/>
      <c r="U791" s="3"/>
      <c r="V791" s="7"/>
      <c r="W791" s="3"/>
      <c r="X791" s="3"/>
      <c r="Y791" s="7"/>
      <c r="Z791" s="3"/>
      <c r="AA791" s="3"/>
      <c r="AB791" s="3"/>
      <c r="AC791" s="3"/>
      <c r="AD791" s="3"/>
      <c r="AE791" s="3"/>
      <c r="AF791" s="3"/>
      <c r="AG791" s="3"/>
      <c r="AH791" s="3"/>
      <c r="AI791" s="3"/>
      <c r="AJ791" s="3"/>
      <c r="AK791" s="3"/>
      <c r="AL791" s="7"/>
      <c r="AM791" s="3"/>
      <c r="AN791" s="7"/>
      <c r="AO791" s="3"/>
      <c r="AP791" s="3"/>
      <c r="AQ791" s="7"/>
      <c r="AR791" s="3"/>
      <c r="AS791" s="3"/>
      <c r="AT791" s="3"/>
      <c r="AU791" s="7"/>
    </row>
    <row r="792" spans="1:47" x14ac:dyDescent="0.25">
      <c r="A792" s="23"/>
      <c r="B792" s="3"/>
      <c r="C792" s="3"/>
      <c r="D792" s="3"/>
      <c r="E792" s="3"/>
      <c r="F792" s="3"/>
      <c r="G792" s="3"/>
      <c r="H792" s="3"/>
      <c r="I792" s="3"/>
      <c r="J792" s="3"/>
      <c r="K792" s="3"/>
      <c r="L792" s="3"/>
      <c r="M792" s="7"/>
      <c r="N792" s="3"/>
      <c r="O792" s="7"/>
      <c r="P792" s="3"/>
      <c r="Q792" s="3"/>
      <c r="R792" s="7"/>
      <c r="S792" s="3"/>
      <c r="T792" s="3"/>
      <c r="U792" s="3"/>
      <c r="V792" s="7"/>
      <c r="W792" s="3"/>
      <c r="X792" s="3"/>
      <c r="Y792" s="7"/>
      <c r="Z792" s="3"/>
      <c r="AA792" s="3"/>
      <c r="AB792" s="3"/>
      <c r="AC792" s="3"/>
      <c r="AD792" s="3"/>
      <c r="AE792" s="3"/>
      <c r="AF792" s="3"/>
      <c r="AG792" s="3"/>
      <c r="AH792" s="3"/>
      <c r="AI792" s="3"/>
      <c r="AJ792" s="3"/>
      <c r="AK792" s="3"/>
      <c r="AL792" s="7"/>
      <c r="AM792" s="3"/>
      <c r="AN792" s="7"/>
      <c r="AO792" s="3"/>
      <c r="AP792" s="3"/>
      <c r="AQ792" s="7"/>
      <c r="AR792" s="3"/>
      <c r="AS792" s="3"/>
      <c r="AT792" s="3"/>
      <c r="AU792" s="7"/>
    </row>
    <row r="793" spans="1:47" x14ac:dyDescent="0.25">
      <c r="A793" s="23"/>
      <c r="B793" s="3"/>
      <c r="C793" s="3"/>
      <c r="D793" s="3"/>
      <c r="E793" s="3"/>
      <c r="F793" s="3"/>
      <c r="G793" s="3"/>
      <c r="H793" s="3"/>
      <c r="I793" s="3"/>
      <c r="J793" s="3"/>
      <c r="K793" s="3"/>
      <c r="L793" s="3"/>
      <c r="M793" s="7"/>
      <c r="N793" s="3"/>
      <c r="O793" s="7"/>
      <c r="P793" s="3"/>
      <c r="Q793" s="3"/>
      <c r="R793" s="7"/>
      <c r="S793" s="3"/>
      <c r="T793" s="3"/>
      <c r="U793" s="3"/>
      <c r="V793" s="7"/>
      <c r="W793" s="3"/>
      <c r="X793" s="3"/>
      <c r="Y793" s="7"/>
      <c r="Z793" s="3"/>
      <c r="AA793" s="3"/>
      <c r="AB793" s="3"/>
      <c r="AC793" s="3"/>
      <c r="AD793" s="3"/>
      <c r="AE793" s="3"/>
      <c r="AF793" s="3"/>
      <c r="AG793" s="3"/>
      <c r="AH793" s="3"/>
      <c r="AI793" s="3"/>
      <c r="AJ793" s="3"/>
      <c r="AK793" s="3"/>
      <c r="AL793" s="7"/>
      <c r="AM793" s="3"/>
      <c r="AN793" s="7"/>
      <c r="AO793" s="3"/>
      <c r="AP793" s="3"/>
      <c r="AQ793" s="7"/>
      <c r="AR793" s="3"/>
      <c r="AS793" s="3"/>
      <c r="AT793" s="3"/>
      <c r="AU793" s="7"/>
    </row>
    <row r="794" spans="1:47" x14ac:dyDescent="0.25">
      <c r="A794" s="23"/>
      <c r="B794" s="3"/>
      <c r="C794" s="3"/>
      <c r="D794" s="3"/>
      <c r="E794" s="3"/>
      <c r="F794" s="3"/>
      <c r="G794" s="3"/>
      <c r="H794" s="3"/>
      <c r="I794" s="3"/>
      <c r="J794" s="3"/>
      <c r="K794" s="3"/>
      <c r="L794" s="3"/>
      <c r="M794" s="7"/>
      <c r="N794" s="3"/>
      <c r="O794" s="7"/>
      <c r="P794" s="3"/>
      <c r="Q794" s="3"/>
      <c r="R794" s="7"/>
      <c r="S794" s="3"/>
      <c r="T794" s="3"/>
      <c r="U794" s="3"/>
      <c r="V794" s="7"/>
      <c r="W794" s="3"/>
      <c r="X794" s="3"/>
      <c r="Y794" s="7"/>
      <c r="Z794" s="3"/>
      <c r="AA794" s="3"/>
      <c r="AB794" s="3"/>
      <c r="AC794" s="3"/>
      <c r="AD794" s="3"/>
      <c r="AE794" s="3"/>
      <c r="AF794" s="3"/>
      <c r="AG794" s="3"/>
      <c r="AH794" s="3"/>
      <c r="AI794" s="3"/>
      <c r="AJ794" s="3"/>
      <c r="AK794" s="3"/>
      <c r="AL794" s="7"/>
      <c r="AM794" s="3"/>
      <c r="AN794" s="7"/>
      <c r="AO794" s="3"/>
      <c r="AP794" s="3"/>
      <c r="AQ794" s="7"/>
      <c r="AR794" s="3"/>
      <c r="AS794" s="3"/>
      <c r="AT794" s="3"/>
      <c r="AU794" s="7"/>
    </row>
    <row r="795" spans="1:47" x14ac:dyDescent="0.25">
      <c r="A795" s="23"/>
      <c r="B795" s="3"/>
      <c r="C795" s="3"/>
      <c r="D795" s="3"/>
      <c r="E795" s="3"/>
      <c r="F795" s="3"/>
      <c r="G795" s="3"/>
      <c r="H795" s="3"/>
      <c r="I795" s="3"/>
      <c r="J795" s="3"/>
      <c r="K795" s="3"/>
      <c r="L795" s="3"/>
      <c r="M795" s="7"/>
      <c r="N795" s="3"/>
      <c r="O795" s="7"/>
      <c r="P795" s="3"/>
      <c r="Q795" s="3"/>
      <c r="R795" s="7"/>
      <c r="S795" s="3"/>
      <c r="T795" s="3"/>
      <c r="U795" s="3"/>
      <c r="V795" s="7"/>
      <c r="W795" s="3"/>
      <c r="X795" s="3"/>
      <c r="Y795" s="7"/>
      <c r="Z795" s="3"/>
      <c r="AA795" s="3"/>
      <c r="AB795" s="3"/>
      <c r="AC795" s="3"/>
      <c r="AD795" s="3"/>
      <c r="AE795" s="3"/>
      <c r="AF795" s="3"/>
      <c r="AG795" s="3"/>
      <c r="AH795" s="3"/>
      <c r="AI795" s="3"/>
      <c r="AJ795" s="3"/>
      <c r="AK795" s="3"/>
      <c r="AL795" s="7"/>
      <c r="AM795" s="3"/>
      <c r="AN795" s="7"/>
      <c r="AO795" s="3"/>
      <c r="AP795" s="3"/>
      <c r="AQ795" s="7"/>
      <c r="AR795" s="3"/>
      <c r="AS795" s="3"/>
      <c r="AT795" s="3"/>
      <c r="AU795" s="7"/>
    </row>
    <row r="796" spans="1:47" x14ac:dyDescent="0.25">
      <c r="A796" s="23"/>
      <c r="B796" s="3"/>
      <c r="C796" s="3"/>
      <c r="D796" s="3"/>
      <c r="E796" s="3"/>
      <c r="F796" s="3"/>
      <c r="G796" s="3"/>
      <c r="H796" s="3"/>
      <c r="I796" s="3"/>
      <c r="J796" s="3"/>
      <c r="K796" s="3"/>
      <c r="L796" s="3"/>
      <c r="M796" s="7"/>
      <c r="N796" s="3"/>
      <c r="O796" s="7"/>
      <c r="P796" s="3"/>
      <c r="Q796" s="3"/>
      <c r="R796" s="7"/>
      <c r="S796" s="3"/>
      <c r="T796" s="3"/>
      <c r="U796" s="3"/>
      <c r="V796" s="7"/>
      <c r="W796" s="3"/>
      <c r="X796" s="3"/>
      <c r="Y796" s="7"/>
      <c r="Z796" s="3"/>
      <c r="AA796" s="3"/>
      <c r="AB796" s="3"/>
      <c r="AC796" s="3"/>
      <c r="AD796" s="3"/>
      <c r="AE796" s="3"/>
      <c r="AF796" s="3"/>
      <c r="AG796" s="3"/>
      <c r="AH796" s="3"/>
      <c r="AI796" s="3"/>
      <c r="AJ796" s="3"/>
      <c r="AK796" s="3"/>
      <c r="AL796" s="7"/>
      <c r="AM796" s="3"/>
      <c r="AN796" s="7"/>
      <c r="AO796" s="3"/>
      <c r="AP796" s="3"/>
      <c r="AQ796" s="7"/>
      <c r="AR796" s="3"/>
      <c r="AS796" s="3"/>
      <c r="AT796" s="3"/>
      <c r="AU796" s="7"/>
    </row>
    <row r="797" spans="1:47" x14ac:dyDescent="0.25">
      <c r="A797" s="23"/>
      <c r="B797" s="3"/>
      <c r="C797" s="3"/>
      <c r="D797" s="3"/>
      <c r="E797" s="3"/>
      <c r="F797" s="3"/>
      <c r="G797" s="3"/>
      <c r="H797" s="3"/>
      <c r="I797" s="3"/>
      <c r="J797" s="3"/>
      <c r="K797" s="3"/>
      <c r="L797" s="3"/>
      <c r="M797" s="7"/>
      <c r="N797" s="3"/>
      <c r="O797" s="7"/>
      <c r="P797" s="3"/>
      <c r="Q797" s="3"/>
      <c r="R797" s="7"/>
      <c r="S797" s="3"/>
      <c r="T797" s="3"/>
      <c r="U797" s="3"/>
      <c r="V797" s="7"/>
      <c r="W797" s="3"/>
      <c r="X797" s="3"/>
      <c r="Y797" s="7"/>
      <c r="Z797" s="3"/>
      <c r="AA797" s="3"/>
      <c r="AB797" s="3"/>
      <c r="AC797" s="3"/>
      <c r="AD797" s="3"/>
      <c r="AE797" s="3"/>
      <c r="AF797" s="3"/>
      <c r="AG797" s="3"/>
      <c r="AH797" s="3"/>
      <c r="AI797" s="3"/>
      <c r="AJ797" s="3"/>
      <c r="AK797" s="3"/>
      <c r="AL797" s="7"/>
      <c r="AM797" s="3"/>
      <c r="AN797" s="7"/>
      <c r="AO797" s="3"/>
      <c r="AP797" s="3"/>
      <c r="AQ797" s="7"/>
      <c r="AR797" s="3"/>
      <c r="AS797" s="3"/>
      <c r="AT797" s="3"/>
      <c r="AU797" s="7"/>
    </row>
    <row r="798" spans="1:47" x14ac:dyDescent="0.25">
      <c r="A798" s="23"/>
      <c r="B798" s="3"/>
      <c r="C798" s="3"/>
      <c r="D798" s="3"/>
      <c r="E798" s="3"/>
      <c r="F798" s="3"/>
      <c r="G798" s="3"/>
      <c r="H798" s="3"/>
      <c r="I798" s="3"/>
      <c r="J798" s="3"/>
      <c r="K798" s="3"/>
      <c r="L798" s="3"/>
      <c r="M798" s="7"/>
      <c r="N798" s="3"/>
      <c r="O798" s="7"/>
      <c r="P798" s="3"/>
      <c r="Q798" s="3"/>
      <c r="R798" s="7"/>
      <c r="S798" s="3"/>
      <c r="T798" s="3"/>
      <c r="U798" s="3"/>
      <c r="V798" s="7"/>
      <c r="W798" s="3"/>
      <c r="X798" s="3"/>
      <c r="Y798" s="7"/>
      <c r="Z798" s="3"/>
      <c r="AA798" s="3"/>
      <c r="AB798" s="3"/>
      <c r="AC798" s="3"/>
      <c r="AD798" s="3"/>
      <c r="AE798" s="3"/>
      <c r="AF798" s="3"/>
      <c r="AG798" s="3"/>
      <c r="AH798" s="3"/>
      <c r="AI798" s="3"/>
      <c r="AJ798" s="3"/>
      <c r="AK798" s="3"/>
      <c r="AL798" s="7"/>
      <c r="AM798" s="3"/>
      <c r="AN798" s="7"/>
      <c r="AO798" s="3"/>
      <c r="AP798" s="3"/>
      <c r="AQ798" s="7"/>
      <c r="AR798" s="3"/>
      <c r="AS798" s="3"/>
      <c r="AT798" s="3"/>
      <c r="AU798" s="7"/>
    </row>
    <row r="799" spans="1:47" x14ac:dyDescent="0.25">
      <c r="A799" s="23"/>
      <c r="B799" s="3"/>
      <c r="C799" s="3"/>
      <c r="D799" s="3"/>
      <c r="E799" s="3"/>
      <c r="F799" s="3"/>
      <c r="G799" s="3"/>
      <c r="H799" s="3"/>
      <c r="I799" s="3"/>
      <c r="J799" s="3"/>
      <c r="K799" s="3"/>
      <c r="L799" s="3"/>
      <c r="M799" s="7"/>
      <c r="N799" s="3"/>
      <c r="O799" s="7"/>
      <c r="P799" s="3"/>
      <c r="Q799" s="3"/>
      <c r="R799" s="7"/>
      <c r="S799" s="3"/>
      <c r="T799" s="3"/>
      <c r="U799" s="3"/>
      <c r="V799" s="7"/>
      <c r="W799" s="3"/>
      <c r="X799" s="3"/>
      <c r="Y799" s="7"/>
      <c r="Z799" s="3"/>
      <c r="AA799" s="3"/>
      <c r="AB799" s="3"/>
      <c r="AC799" s="3"/>
      <c r="AD799" s="3"/>
      <c r="AE799" s="3"/>
      <c r="AF799" s="3"/>
      <c r="AG799" s="3"/>
      <c r="AH799" s="3"/>
      <c r="AI799" s="3"/>
      <c r="AJ799" s="3"/>
      <c r="AK799" s="3"/>
      <c r="AL799" s="7"/>
      <c r="AM799" s="3"/>
      <c r="AN799" s="7"/>
      <c r="AO799" s="3"/>
      <c r="AP799" s="3"/>
      <c r="AQ799" s="7"/>
      <c r="AR799" s="3"/>
      <c r="AS799" s="3"/>
      <c r="AT799" s="3"/>
      <c r="AU799" s="7"/>
    </row>
    <row r="800" spans="1:47" x14ac:dyDescent="0.25">
      <c r="A800" s="23"/>
      <c r="B800" s="3"/>
      <c r="C800" s="3"/>
      <c r="D800" s="3"/>
      <c r="E800" s="3"/>
      <c r="F800" s="3"/>
      <c r="G800" s="3"/>
      <c r="H800" s="3"/>
      <c r="I800" s="3"/>
      <c r="J800" s="3"/>
      <c r="K800" s="3"/>
      <c r="L800" s="3"/>
      <c r="M800" s="7"/>
      <c r="N800" s="3"/>
      <c r="O800" s="7"/>
      <c r="P800" s="3"/>
      <c r="Q800" s="3"/>
      <c r="R800" s="7"/>
      <c r="S800" s="3"/>
      <c r="T800" s="3"/>
      <c r="U800" s="3"/>
      <c r="V800" s="7"/>
      <c r="W800" s="3"/>
      <c r="X800" s="3"/>
      <c r="Y800" s="7"/>
      <c r="Z800" s="3"/>
      <c r="AA800" s="3"/>
      <c r="AB800" s="3"/>
      <c r="AC800" s="3"/>
      <c r="AD800" s="3"/>
      <c r="AE800" s="3"/>
      <c r="AF800" s="3"/>
      <c r="AG800" s="3"/>
      <c r="AH800" s="3"/>
      <c r="AI800" s="3"/>
      <c r="AJ800" s="3"/>
      <c r="AK800" s="3"/>
      <c r="AL800" s="7"/>
      <c r="AM800" s="3"/>
      <c r="AN800" s="7"/>
      <c r="AO800" s="3"/>
      <c r="AP800" s="3"/>
      <c r="AQ800" s="7"/>
      <c r="AR800" s="3"/>
      <c r="AS800" s="3"/>
      <c r="AT800" s="3"/>
      <c r="AU800" s="7"/>
    </row>
    <row r="801" spans="1:47" x14ac:dyDescent="0.25">
      <c r="A801" s="23"/>
      <c r="B801" s="3"/>
      <c r="C801" s="3"/>
      <c r="D801" s="3"/>
      <c r="E801" s="3"/>
      <c r="F801" s="3"/>
      <c r="G801" s="3"/>
      <c r="H801" s="3"/>
      <c r="I801" s="3"/>
      <c r="J801" s="3"/>
      <c r="K801" s="3"/>
      <c r="L801" s="3"/>
      <c r="M801" s="7"/>
      <c r="N801" s="3"/>
      <c r="O801" s="7"/>
      <c r="P801" s="3"/>
      <c r="Q801" s="3"/>
      <c r="R801" s="7"/>
      <c r="S801" s="3"/>
      <c r="T801" s="3"/>
      <c r="U801" s="3"/>
      <c r="V801" s="7"/>
      <c r="W801" s="3"/>
      <c r="X801" s="3"/>
      <c r="Y801" s="7"/>
      <c r="Z801" s="3"/>
      <c r="AA801" s="3"/>
      <c r="AB801" s="3"/>
      <c r="AC801" s="3"/>
      <c r="AD801" s="3"/>
      <c r="AE801" s="3"/>
      <c r="AF801" s="3"/>
      <c r="AG801" s="3"/>
      <c r="AH801" s="3"/>
      <c r="AI801" s="3"/>
      <c r="AJ801" s="3"/>
      <c r="AK801" s="3"/>
      <c r="AL801" s="7"/>
      <c r="AM801" s="3"/>
      <c r="AN801" s="7"/>
      <c r="AO801" s="3"/>
      <c r="AP801" s="3"/>
      <c r="AQ801" s="7"/>
      <c r="AR801" s="3"/>
      <c r="AS801" s="3"/>
      <c r="AT801" s="3"/>
      <c r="AU801" s="7"/>
    </row>
    <row r="802" spans="1:47" x14ac:dyDescent="0.25">
      <c r="A802" s="23"/>
      <c r="B802" s="3"/>
      <c r="C802" s="3"/>
      <c r="D802" s="3"/>
      <c r="E802" s="3"/>
      <c r="F802" s="3"/>
      <c r="G802" s="3"/>
      <c r="H802" s="3"/>
      <c r="I802" s="3"/>
      <c r="J802" s="3"/>
      <c r="K802" s="3"/>
      <c r="L802" s="3"/>
      <c r="M802" s="7"/>
      <c r="N802" s="3"/>
      <c r="O802" s="7"/>
      <c r="P802" s="3"/>
      <c r="Q802" s="3"/>
      <c r="R802" s="7"/>
      <c r="S802" s="3"/>
      <c r="T802" s="3"/>
      <c r="U802" s="3"/>
      <c r="V802" s="7"/>
      <c r="W802" s="3"/>
      <c r="X802" s="3"/>
      <c r="Y802" s="7"/>
      <c r="Z802" s="3"/>
      <c r="AA802" s="3"/>
      <c r="AB802" s="3"/>
      <c r="AC802" s="3"/>
      <c r="AD802" s="3"/>
      <c r="AE802" s="3"/>
      <c r="AF802" s="3"/>
      <c r="AG802" s="3"/>
      <c r="AH802" s="3"/>
      <c r="AI802" s="3"/>
      <c r="AJ802" s="3"/>
      <c r="AK802" s="3"/>
      <c r="AL802" s="7"/>
      <c r="AM802" s="3"/>
      <c r="AN802" s="7"/>
      <c r="AO802" s="3"/>
      <c r="AP802" s="3"/>
      <c r="AQ802" s="7"/>
      <c r="AR802" s="3"/>
      <c r="AS802" s="3"/>
      <c r="AT802" s="3"/>
      <c r="AU802" s="7"/>
    </row>
    <row r="803" spans="1:47" x14ac:dyDescent="0.25">
      <c r="A803" s="23"/>
      <c r="B803" s="3"/>
      <c r="C803" s="3"/>
      <c r="D803" s="3"/>
      <c r="E803" s="3"/>
      <c r="F803" s="3"/>
      <c r="G803" s="3"/>
      <c r="H803" s="3"/>
      <c r="I803" s="3"/>
      <c r="J803" s="3"/>
      <c r="K803" s="3"/>
      <c r="L803" s="3"/>
      <c r="M803" s="7"/>
      <c r="N803" s="3"/>
      <c r="O803" s="7"/>
      <c r="P803" s="3"/>
      <c r="Q803" s="3"/>
      <c r="R803" s="7"/>
      <c r="S803" s="3"/>
      <c r="T803" s="3"/>
      <c r="U803" s="3"/>
      <c r="V803" s="7"/>
      <c r="W803" s="3"/>
      <c r="X803" s="3"/>
      <c r="Y803" s="7"/>
      <c r="Z803" s="3"/>
      <c r="AA803" s="3"/>
      <c r="AB803" s="3"/>
      <c r="AC803" s="3"/>
      <c r="AD803" s="3"/>
      <c r="AE803" s="3"/>
      <c r="AF803" s="3"/>
      <c r="AG803" s="3"/>
      <c r="AH803" s="3"/>
      <c r="AI803" s="3"/>
      <c r="AJ803" s="3"/>
      <c r="AK803" s="3"/>
      <c r="AL803" s="7"/>
      <c r="AM803" s="3"/>
      <c r="AN803" s="7"/>
      <c r="AO803" s="3"/>
      <c r="AP803" s="3"/>
      <c r="AQ803" s="7"/>
      <c r="AR803" s="3"/>
      <c r="AS803" s="3"/>
      <c r="AT803" s="3"/>
      <c r="AU803" s="7"/>
    </row>
    <row r="804" spans="1:47" x14ac:dyDescent="0.25">
      <c r="A804" s="23"/>
      <c r="B804" s="3"/>
      <c r="C804" s="3"/>
      <c r="D804" s="3"/>
      <c r="E804" s="3"/>
      <c r="F804" s="3"/>
      <c r="G804" s="3"/>
      <c r="H804" s="3"/>
      <c r="I804" s="3"/>
      <c r="J804" s="3"/>
      <c r="K804" s="3"/>
      <c r="L804" s="3"/>
      <c r="M804" s="7"/>
      <c r="N804" s="3"/>
      <c r="O804" s="7"/>
      <c r="P804" s="3"/>
      <c r="Q804" s="3"/>
      <c r="R804" s="7"/>
      <c r="S804" s="3"/>
      <c r="T804" s="3"/>
      <c r="U804" s="3"/>
      <c r="V804" s="7"/>
      <c r="W804" s="3"/>
      <c r="X804" s="3"/>
      <c r="Y804" s="7"/>
      <c r="Z804" s="3"/>
      <c r="AA804" s="3"/>
      <c r="AB804" s="3"/>
      <c r="AC804" s="3"/>
      <c r="AD804" s="3"/>
      <c r="AE804" s="3"/>
      <c r="AF804" s="3"/>
      <c r="AG804" s="3"/>
      <c r="AH804" s="3"/>
      <c r="AI804" s="3"/>
      <c r="AJ804" s="3"/>
      <c r="AK804" s="3"/>
      <c r="AL804" s="7"/>
      <c r="AM804" s="3"/>
      <c r="AN804" s="7"/>
      <c r="AO804" s="3"/>
      <c r="AP804" s="3"/>
      <c r="AQ804" s="7"/>
      <c r="AR804" s="3"/>
      <c r="AS804" s="3"/>
      <c r="AT804" s="3"/>
      <c r="AU804" s="7"/>
    </row>
    <row r="805" spans="1:47" x14ac:dyDescent="0.25">
      <c r="A805" s="23"/>
      <c r="B805" s="3"/>
      <c r="C805" s="3"/>
      <c r="D805" s="3"/>
      <c r="E805" s="3"/>
      <c r="F805" s="3"/>
      <c r="G805" s="3"/>
      <c r="H805" s="3"/>
      <c r="I805" s="3"/>
      <c r="J805" s="3"/>
      <c r="K805" s="3"/>
      <c r="L805" s="3"/>
      <c r="M805" s="7"/>
      <c r="N805" s="3"/>
      <c r="O805" s="7"/>
      <c r="P805" s="3"/>
      <c r="Q805" s="3"/>
      <c r="R805" s="7"/>
      <c r="S805" s="3"/>
      <c r="T805" s="3"/>
      <c r="U805" s="3"/>
      <c r="V805" s="7"/>
      <c r="W805" s="3"/>
      <c r="X805" s="3"/>
      <c r="Y805" s="7"/>
      <c r="Z805" s="3"/>
      <c r="AA805" s="3"/>
      <c r="AB805" s="3"/>
      <c r="AC805" s="3"/>
      <c r="AD805" s="3"/>
      <c r="AE805" s="3"/>
      <c r="AF805" s="3"/>
      <c r="AG805" s="3"/>
      <c r="AH805" s="3"/>
      <c r="AI805" s="3"/>
      <c r="AJ805" s="3"/>
      <c r="AK805" s="3"/>
      <c r="AL805" s="7"/>
      <c r="AM805" s="3"/>
      <c r="AN805" s="7"/>
      <c r="AO805" s="3"/>
      <c r="AP805" s="3"/>
      <c r="AQ805" s="7"/>
      <c r="AR805" s="3"/>
      <c r="AS805" s="3"/>
      <c r="AT805" s="3"/>
      <c r="AU805" s="7"/>
    </row>
    <row r="806" spans="1:47" x14ac:dyDescent="0.25">
      <c r="A806" s="23"/>
      <c r="B806" s="3"/>
      <c r="C806" s="3"/>
      <c r="D806" s="3"/>
      <c r="E806" s="3"/>
      <c r="F806" s="3"/>
      <c r="G806" s="3"/>
      <c r="H806" s="3"/>
      <c r="I806" s="3"/>
      <c r="J806" s="3"/>
      <c r="K806" s="3"/>
      <c r="L806" s="3"/>
      <c r="M806" s="7"/>
      <c r="N806" s="3"/>
      <c r="O806" s="7"/>
      <c r="P806" s="3"/>
      <c r="Q806" s="3"/>
      <c r="R806" s="7"/>
      <c r="S806" s="3"/>
      <c r="T806" s="3"/>
      <c r="U806" s="3"/>
      <c r="V806" s="7"/>
      <c r="W806" s="3"/>
      <c r="X806" s="3"/>
      <c r="Y806" s="7"/>
      <c r="Z806" s="3"/>
      <c r="AA806" s="3"/>
      <c r="AB806" s="3"/>
      <c r="AC806" s="3"/>
      <c r="AD806" s="3"/>
      <c r="AE806" s="3"/>
      <c r="AF806" s="3"/>
      <c r="AG806" s="3"/>
      <c r="AH806" s="3"/>
      <c r="AI806" s="3"/>
      <c r="AJ806" s="3"/>
      <c r="AK806" s="3"/>
      <c r="AL806" s="7"/>
      <c r="AM806" s="3"/>
      <c r="AN806" s="7"/>
      <c r="AO806" s="3"/>
      <c r="AP806" s="3"/>
      <c r="AQ806" s="7"/>
      <c r="AR806" s="3"/>
      <c r="AS806" s="3"/>
      <c r="AT806" s="3"/>
      <c r="AU806" s="7"/>
    </row>
    <row r="807" spans="1:47" x14ac:dyDescent="0.25">
      <c r="A807" s="23"/>
      <c r="B807" s="3"/>
      <c r="C807" s="3"/>
      <c r="D807" s="3"/>
      <c r="E807" s="3"/>
      <c r="F807" s="3"/>
      <c r="G807" s="3"/>
      <c r="H807" s="3"/>
      <c r="I807" s="3"/>
      <c r="J807" s="3"/>
      <c r="K807" s="3"/>
      <c r="L807" s="3"/>
      <c r="M807" s="7"/>
      <c r="N807" s="3"/>
      <c r="O807" s="7"/>
      <c r="P807" s="3"/>
      <c r="Q807" s="3"/>
      <c r="R807" s="7"/>
      <c r="S807" s="3"/>
      <c r="T807" s="3"/>
      <c r="U807" s="3"/>
      <c r="V807" s="7"/>
      <c r="W807" s="3"/>
      <c r="X807" s="3"/>
      <c r="Y807" s="7"/>
      <c r="Z807" s="3"/>
      <c r="AA807" s="3"/>
      <c r="AB807" s="3"/>
      <c r="AC807" s="3"/>
      <c r="AD807" s="3"/>
      <c r="AE807" s="3"/>
      <c r="AF807" s="3"/>
      <c r="AG807" s="3"/>
      <c r="AH807" s="3"/>
      <c r="AI807" s="3"/>
      <c r="AJ807" s="3"/>
      <c r="AK807" s="3"/>
      <c r="AL807" s="7"/>
      <c r="AM807" s="3"/>
      <c r="AN807" s="7"/>
      <c r="AO807" s="3"/>
      <c r="AP807" s="3"/>
      <c r="AQ807" s="7"/>
      <c r="AR807" s="3"/>
      <c r="AS807" s="3"/>
      <c r="AT807" s="3"/>
      <c r="AU807" s="7"/>
    </row>
    <row r="808" spans="1:47" x14ac:dyDescent="0.25">
      <c r="A808" s="23"/>
      <c r="B808" s="3"/>
      <c r="C808" s="3"/>
      <c r="D808" s="3"/>
      <c r="E808" s="3"/>
      <c r="F808" s="3"/>
      <c r="G808" s="3"/>
      <c r="H808" s="3"/>
      <c r="I808" s="3"/>
      <c r="J808" s="3"/>
      <c r="K808" s="3"/>
      <c r="L808" s="3"/>
      <c r="M808" s="7"/>
      <c r="N808" s="3"/>
      <c r="O808" s="7"/>
      <c r="P808" s="3"/>
      <c r="Q808" s="3"/>
      <c r="R808" s="7"/>
      <c r="S808" s="3"/>
      <c r="T808" s="3"/>
      <c r="U808" s="3"/>
      <c r="V808" s="7"/>
      <c r="W808" s="3"/>
      <c r="X808" s="3"/>
      <c r="Y808" s="7"/>
      <c r="Z808" s="3"/>
      <c r="AA808" s="3"/>
      <c r="AB808" s="3"/>
      <c r="AC808" s="3"/>
      <c r="AD808" s="3"/>
      <c r="AE808" s="3"/>
      <c r="AF808" s="3"/>
      <c r="AG808" s="3"/>
      <c r="AH808" s="3"/>
      <c r="AI808" s="3"/>
      <c r="AJ808" s="3"/>
      <c r="AK808" s="3"/>
      <c r="AL808" s="7"/>
      <c r="AM808" s="3"/>
      <c r="AN808" s="7"/>
      <c r="AO808" s="3"/>
      <c r="AP808" s="3"/>
      <c r="AQ808" s="7"/>
      <c r="AR808" s="3"/>
      <c r="AS808" s="3"/>
      <c r="AT808" s="3"/>
      <c r="AU808" s="7"/>
    </row>
    <row r="809" spans="1:47" x14ac:dyDescent="0.25">
      <c r="A809" s="23"/>
      <c r="B809" s="3"/>
      <c r="C809" s="3"/>
      <c r="D809" s="3"/>
      <c r="E809" s="3"/>
      <c r="F809" s="3"/>
      <c r="G809" s="3"/>
      <c r="H809" s="3"/>
      <c r="I809" s="3"/>
      <c r="J809" s="3"/>
      <c r="K809" s="3"/>
      <c r="L809" s="3"/>
      <c r="M809" s="7"/>
      <c r="N809" s="3"/>
      <c r="O809" s="7"/>
      <c r="P809" s="3"/>
      <c r="Q809" s="3"/>
      <c r="R809" s="7"/>
      <c r="S809" s="3"/>
      <c r="T809" s="3"/>
      <c r="U809" s="3"/>
      <c r="V809" s="7"/>
      <c r="W809" s="3"/>
      <c r="X809" s="3"/>
      <c r="Y809" s="7"/>
      <c r="Z809" s="3"/>
      <c r="AA809" s="3"/>
      <c r="AB809" s="3"/>
      <c r="AC809" s="3"/>
      <c r="AD809" s="3"/>
      <c r="AE809" s="3"/>
      <c r="AF809" s="3"/>
      <c r="AG809" s="3"/>
      <c r="AH809" s="3"/>
      <c r="AI809" s="3"/>
      <c r="AJ809" s="3"/>
      <c r="AK809" s="3"/>
      <c r="AL809" s="7"/>
      <c r="AM809" s="3"/>
      <c r="AN809" s="7"/>
      <c r="AO809" s="3"/>
      <c r="AP809" s="3"/>
      <c r="AQ809" s="7"/>
      <c r="AR809" s="3"/>
      <c r="AS809" s="3"/>
      <c r="AT809" s="3"/>
      <c r="AU809" s="7"/>
    </row>
    <row r="810" spans="1:47" x14ac:dyDescent="0.25">
      <c r="A810" s="23"/>
      <c r="B810" s="3"/>
      <c r="C810" s="3"/>
      <c r="D810" s="3"/>
      <c r="E810" s="3"/>
      <c r="F810" s="3"/>
      <c r="G810" s="3"/>
      <c r="H810" s="3"/>
      <c r="I810" s="3"/>
      <c r="J810" s="3"/>
      <c r="K810" s="3"/>
      <c r="L810" s="3"/>
      <c r="M810" s="7"/>
      <c r="N810" s="3"/>
      <c r="O810" s="7"/>
      <c r="P810" s="3"/>
      <c r="Q810" s="3"/>
      <c r="R810" s="7"/>
      <c r="S810" s="3"/>
      <c r="T810" s="3"/>
      <c r="U810" s="3"/>
      <c r="V810" s="7"/>
      <c r="W810" s="3"/>
      <c r="X810" s="3"/>
      <c r="Y810" s="7"/>
      <c r="Z810" s="3"/>
      <c r="AA810" s="3"/>
      <c r="AB810" s="3"/>
      <c r="AC810" s="3"/>
      <c r="AD810" s="3"/>
      <c r="AE810" s="3"/>
      <c r="AF810" s="3"/>
      <c r="AG810" s="3"/>
      <c r="AH810" s="3"/>
      <c r="AI810" s="3"/>
      <c r="AJ810" s="3"/>
      <c r="AK810" s="3"/>
      <c r="AL810" s="7"/>
      <c r="AM810" s="3"/>
      <c r="AN810" s="7"/>
      <c r="AO810" s="3"/>
      <c r="AP810" s="3"/>
      <c r="AQ810" s="7"/>
      <c r="AR810" s="3"/>
      <c r="AS810" s="3"/>
      <c r="AT810" s="3"/>
      <c r="AU810" s="7"/>
    </row>
    <row r="811" spans="1:47" x14ac:dyDescent="0.25">
      <c r="A811" s="23"/>
      <c r="B811" s="3"/>
      <c r="C811" s="3"/>
      <c r="D811" s="3"/>
      <c r="E811" s="3"/>
      <c r="F811" s="3"/>
      <c r="G811" s="3"/>
      <c r="H811" s="3"/>
      <c r="I811" s="3"/>
      <c r="J811" s="3"/>
      <c r="K811" s="3"/>
      <c r="L811" s="3"/>
      <c r="M811" s="7"/>
      <c r="N811" s="3"/>
      <c r="O811" s="7"/>
      <c r="P811" s="3"/>
      <c r="Q811" s="3"/>
      <c r="R811" s="7"/>
      <c r="S811" s="3"/>
      <c r="T811" s="3"/>
      <c r="U811" s="3"/>
      <c r="V811" s="7"/>
      <c r="W811" s="3"/>
      <c r="X811" s="3"/>
      <c r="Y811" s="7"/>
      <c r="Z811" s="3"/>
      <c r="AA811" s="3"/>
      <c r="AB811" s="3"/>
      <c r="AC811" s="3"/>
      <c r="AD811" s="3"/>
      <c r="AE811" s="3"/>
      <c r="AF811" s="3"/>
      <c r="AG811" s="3"/>
      <c r="AH811" s="3"/>
      <c r="AI811" s="3"/>
      <c r="AJ811" s="3"/>
      <c r="AK811" s="3"/>
      <c r="AL811" s="7"/>
      <c r="AM811" s="3"/>
      <c r="AN811" s="7"/>
      <c r="AO811" s="3"/>
      <c r="AP811" s="3"/>
      <c r="AQ811" s="7"/>
      <c r="AR811" s="3"/>
      <c r="AS811" s="3"/>
      <c r="AT811" s="3"/>
      <c r="AU811" s="7"/>
    </row>
    <row r="812" spans="1:47" x14ac:dyDescent="0.25">
      <c r="A812" s="23"/>
      <c r="B812" s="3"/>
      <c r="C812" s="3"/>
      <c r="D812" s="3"/>
      <c r="E812" s="3"/>
      <c r="F812" s="3"/>
      <c r="G812" s="3"/>
      <c r="H812" s="3"/>
      <c r="I812" s="3"/>
      <c r="J812" s="3"/>
      <c r="K812" s="3"/>
      <c r="L812" s="3"/>
      <c r="M812" s="7"/>
      <c r="N812" s="3"/>
      <c r="O812" s="7"/>
      <c r="P812" s="3"/>
      <c r="Q812" s="3"/>
      <c r="R812" s="7"/>
      <c r="S812" s="3"/>
      <c r="T812" s="3"/>
      <c r="U812" s="3"/>
      <c r="V812" s="7"/>
      <c r="W812" s="3"/>
      <c r="X812" s="3"/>
      <c r="Y812" s="7"/>
      <c r="Z812" s="3"/>
      <c r="AA812" s="3"/>
      <c r="AB812" s="3"/>
      <c r="AC812" s="3"/>
      <c r="AD812" s="3"/>
      <c r="AE812" s="3"/>
      <c r="AF812" s="3"/>
      <c r="AG812" s="3"/>
      <c r="AH812" s="3"/>
      <c r="AI812" s="3"/>
      <c r="AJ812" s="3"/>
      <c r="AK812" s="3"/>
      <c r="AL812" s="7"/>
      <c r="AM812" s="3"/>
      <c r="AN812" s="7"/>
      <c r="AO812" s="3"/>
      <c r="AP812" s="3"/>
      <c r="AQ812" s="7"/>
      <c r="AR812" s="3"/>
      <c r="AS812" s="3"/>
      <c r="AT812" s="3"/>
      <c r="AU812" s="7"/>
    </row>
    <row r="813" spans="1:47" x14ac:dyDescent="0.25">
      <c r="A813" s="23"/>
      <c r="B813" s="3"/>
      <c r="C813" s="3"/>
      <c r="D813" s="3"/>
      <c r="E813" s="3"/>
      <c r="F813" s="3"/>
      <c r="G813" s="3"/>
      <c r="H813" s="3"/>
      <c r="I813" s="3"/>
      <c r="J813" s="3"/>
      <c r="K813" s="3"/>
      <c r="L813" s="3"/>
      <c r="M813" s="7"/>
      <c r="N813" s="3"/>
      <c r="O813" s="7"/>
      <c r="P813" s="3"/>
      <c r="Q813" s="3"/>
      <c r="R813" s="7"/>
      <c r="S813" s="3"/>
      <c r="T813" s="3"/>
      <c r="U813" s="3"/>
      <c r="V813" s="7"/>
      <c r="W813" s="3"/>
      <c r="X813" s="3"/>
      <c r="Y813" s="7"/>
      <c r="Z813" s="3"/>
      <c r="AA813" s="3"/>
      <c r="AB813" s="3"/>
      <c r="AC813" s="3"/>
      <c r="AD813" s="3"/>
      <c r="AE813" s="3"/>
      <c r="AF813" s="3"/>
      <c r="AG813" s="3"/>
      <c r="AH813" s="3"/>
      <c r="AI813" s="3"/>
      <c r="AJ813" s="3"/>
      <c r="AK813" s="3"/>
      <c r="AL813" s="7"/>
      <c r="AM813" s="3"/>
      <c r="AN813" s="7"/>
      <c r="AO813" s="3"/>
      <c r="AP813" s="3"/>
      <c r="AQ813" s="7"/>
      <c r="AR813" s="3"/>
      <c r="AS813" s="3"/>
      <c r="AT813" s="3"/>
      <c r="AU813" s="7"/>
    </row>
    <row r="814" spans="1:47" x14ac:dyDescent="0.25">
      <c r="A814" s="23"/>
      <c r="B814" s="3"/>
      <c r="C814" s="3"/>
      <c r="D814" s="3"/>
      <c r="E814" s="3"/>
      <c r="F814" s="3"/>
      <c r="G814" s="3"/>
      <c r="H814" s="3"/>
      <c r="I814" s="3"/>
      <c r="J814" s="3"/>
      <c r="K814" s="3"/>
      <c r="L814" s="3"/>
      <c r="M814" s="7"/>
      <c r="N814" s="3"/>
      <c r="O814" s="7"/>
      <c r="P814" s="3"/>
      <c r="Q814" s="3"/>
      <c r="R814" s="7"/>
      <c r="S814" s="3"/>
      <c r="T814" s="3"/>
      <c r="U814" s="3"/>
      <c r="V814" s="7"/>
      <c r="W814" s="3"/>
      <c r="X814" s="3"/>
      <c r="Y814" s="7"/>
      <c r="Z814" s="3"/>
      <c r="AA814" s="3"/>
      <c r="AB814" s="3"/>
      <c r="AC814" s="3"/>
      <c r="AD814" s="3"/>
      <c r="AE814" s="3"/>
      <c r="AF814" s="3"/>
      <c r="AG814" s="3"/>
      <c r="AH814" s="3"/>
      <c r="AI814" s="3"/>
      <c r="AJ814" s="3"/>
      <c r="AK814" s="3"/>
      <c r="AL814" s="7"/>
      <c r="AM814" s="3"/>
      <c r="AN814" s="7"/>
      <c r="AO814" s="3"/>
      <c r="AP814" s="3"/>
      <c r="AQ814" s="7"/>
      <c r="AR814" s="3"/>
      <c r="AS814" s="3"/>
      <c r="AT814" s="3"/>
      <c r="AU814" s="7"/>
    </row>
    <row r="815" spans="1:47" x14ac:dyDescent="0.25">
      <c r="A815" s="23"/>
      <c r="B815" s="3"/>
      <c r="C815" s="3"/>
      <c r="D815" s="3"/>
      <c r="E815" s="3"/>
      <c r="F815" s="3"/>
      <c r="G815" s="3"/>
      <c r="H815" s="3"/>
      <c r="I815" s="3"/>
      <c r="J815" s="3"/>
      <c r="K815" s="3"/>
      <c r="L815" s="3"/>
      <c r="M815" s="7"/>
      <c r="N815" s="3"/>
      <c r="O815" s="7"/>
      <c r="P815" s="3"/>
      <c r="Q815" s="3"/>
      <c r="R815" s="7"/>
      <c r="S815" s="3"/>
      <c r="T815" s="3"/>
      <c r="U815" s="3"/>
      <c r="V815" s="7"/>
      <c r="W815" s="3"/>
      <c r="X815" s="3"/>
      <c r="Y815" s="7"/>
      <c r="Z815" s="3"/>
      <c r="AA815" s="3"/>
      <c r="AB815" s="3"/>
      <c r="AC815" s="3"/>
      <c r="AD815" s="3"/>
      <c r="AE815" s="3"/>
      <c r="AF815" s="3"/>
      <c r="AG815" s="3"/>
      <c r="AH815" s="3"/>
      <c r="AI815" s="3"/>
      <c r="AJ815" s="3"/>
      <c r="AK815" s="3"/>
      <c r="AL815" s="7"/>
      <c r="AM815" s="3"/>
      <c r="AN815" s="7"/>
      <c r="AO815" s="3"/>
      <c r="AP815" s="3"/>
      <c r="AQ815" s="7"/>
      <c r="AR815" s="3"/>
      <c r="AS815" s="3"/>
      <c r="AT815" s="3"/>
      <c r="AU815" s="7"/>
    </row>
    <row r="816" spans="1:47" x14ac:dyDescent="0.25">
      <c r="A816" s="23"/>
      <c r="B816" s="3"/>
      <c r="C816" s="3"/>
      <c r="D816" s="3"/>
      <c r="E816" s="3"/>
      <c r="F816" s="3"/>
      <c r="G816" s="3"/>
      <c r="H816" s="3"/>
      <c r="I816" s="3"/>
      <c r="J816" s="3"/>
      <c r="K816" s="3"/>
      <c r="L816" s="3"/>
      <c r="M816" s="7"/>
      <c r="N816" s="3"/>
      <c r="O816" s="7"/>
      <c r="P816" s="3"/>
      <c r="Q816" s="3"/>
      <c r="R816" s="7"/>
      <c r="S816" s="3"/>
      <c r="T816" s="3"/>
      <c r="U816" s="3"/>
      <c r="V816" s="7"/>
      <c r="W816" s="3"/>
      <c r="X816" s="3"/>
      <c r="Y816" s="7"/>
      <c r="Z816" s="3"/>
      <c r="AA816" s="3"/>
      <c r="AB816" s="3"/>
      <c r="AC816" s="3"/>
      <c r="AD816" s="3"/>
      <c r="AE816" s="3"/>
      <c r="AF816" s="3"/>
      <c r="AG816" s="3"/>
      <c r="AH816" s="3"/>
      <c r="AI816" s="3"/>
      <c r="AJ816" s="3"/>
      <c r="AK816" s="3"/>
      <c r="AL816" s="7"/>
      <c r="AM816" s="3"/>
      <c r="AN816" s="7"/>
      <c r="AO816" s="3"/>
      <c r="AP816" s="3"/>
      <c r="AQ816" s="7"/>
      <c r="AR816" s="3"/>
      <c r="AS816" s="3"/>
      <c r="AT816" s="3"/>
      <c r="AU816" s="7"/>
    </row>
    <row r="817" spans="1:47" x14ac:dyDescent="0.25">
      <c r="A817" s="23"/>
      <c r="B817" s="3"/>
      <c r="C817" s="3"/>
      <c r="D817" s="3"/>
      <c r="E817" s="3"/>
      <c r="F817" s="3"/>
      <c r="G817" s="3"/>
      <c r="H817" s="3"/>
      <c r="I817" s="3"/>
      <c r="J817" s="3"/>
      <c r="K817" s="3"/>
      <c r="L817" s="3"/>
      <c r="M817" s="7"/>
      <c r="N817" s="3"/>
      <c r="O817" s="7"/>
      <c r="P817" s="3"/>
      <c r="Q817" s="3"/>
      <c r="R817" s="7"/>
      <c r="S817" s="3"/>
      <c r="T817" s="3"/>
      <c r="U817" s="3"/>
      <c r="V817" s="7"/>
      <c r="W817" s="3"/>
      <c r="X817" s="3"/>
      <c r="Y817" s="7"/>
      <c r="Z817" s="3"/>
      <c r="AA817" s="3"/>
      <c r="AB817" s="3"/>
      <c r="AC817" s="3"/>
      <c r="AD817" s="3"/>
      <c r="AE817" s="3"/>
      <c r="AF817" s="3"/>
      <c r="AG817" s="3"/>
      <c r="AH817" s="3"/>
      <c r="AI817" s="3"/>
      <c r="AJ817" s="3"/>
      <c r="AK817" s="3"/>
      <c r="AL817" s="7"/>
      <c r="AM817" s="3"/>
      <c r="AN817" s="7"/>
      <c r="AO817" s="3"/>
      <c r="AP817" s="3"/>
      <c r="AQ817" s="7"/>
      <c r="AR817" s="3"/>
      <c r="AS817" s="3"/>
      <c r="AT817" s="3"/>
      <c r="AU817" s="7"/>
    </row>
    <row r="818" spans="1:47" x14ac:dyDescent="0.25">
      <c r="A818" s="23"/>
      <c r="B818" s="3"/>
      <c r="C818" s="3"/>
      <c r="D818" s="3"/>
      <c r="E818" s="3"/>
      <c r="F818" s="3"/>
      <c r="G818" s="3"/>
      <c r="H818" s="3"/>
      <c r="I818" s="3"/>
      <c r="J818" s="3"/>
      <c r="K818" s="3"/>
      <c r="L818" s="3"/>
      <c r="M818" s="7"/>
      <c r="N818" s="3"/>
      <c r="O818" s="7"/>
      <c r="P818" s="3"/>
      <c r="Q818" s="3"/>
      <c r="R818" s="7"/>
      <c r="S818" s="3"/>
      <c r="T818" s="3"/>
      <c r="U818" s="3"/>
      <c r="V818" s="7"/>
      <c r="W818" s="3"/>
      <c r="X818" s="3"/>
      <c r="Y818" s="7"/>
      <c r="Z818" s="3"/>
      <c r="AA818" s="3"/>
      <c r="AB818" s="3"/>
      <c r="AC818" s="3"/>
      <c r="AD818" s="3"/>
      <c r="AE818" s="3"/>
      <c r="AF818" s="3"/>
      <c r="AG818" s="3"/>
      <c r="AH818" s="3"/>
      <c r="AI818" s="3"/>
      <c r="AJ818" s="3"/>
      <c r="AK818" s="3"/>
      <c r="AL818" s="7"/>
      <c r="AM818" s="3"/>
      <c r="AN818" s="7"/>
      <c r="AO818" s="3"/>
      <c r="AP818" s="3"/>
      <c r="AQ818" s="7"/>
      <c r="AR818" s="3"/>
      <c r="AS818" s="3"/>
      <c r="AT818" s="3"/>
      <c r="AU818" s="7"/>
    </row>
    <row r="819" spans="1:47" x14ac:dyDescent="0.25">
      <c r="A819" s="23"/>
      <c r="B819" s="3"/>
      <c r="C819" s="3"/>
      <c r="D819" s="3"/>
      <c r="E819" s="3"/>
      <c r="F819" s="3"/>
      <c r="G819" s="3"/>
      <c r="H819" s="3"/>
      <c r="I819" s="3"/>
      <c r="J819" s="3"/>
      <c r="K819" s="3"/>
      <c r="L819" s="3"/>
      <c r="M819" s="7"/>
      <c r="N819" s="3"/>
      <c r="O819" s="7"/>
      <c r="P819" s="3"/>
      <c r="Q819" s="3"/>
      <c r="R819" s="7"/>
      <c r="S819" s="3"/>
      <c r="T819" s="3"/>
      <c r="U819" s="3"/>
      <c r="V819" s="7"/>
      <c r="W819" s="3"/>
      <c r="X819" s="3"/>
      <c r="Y819" s="7"/>
      <c r="Z819" s="3"/>
      <c r="AA819" s="3"/>
      <c r="AB819" s="3"/>
      <c r="AC819" s="3"/>
      <c r="AD819" s="3"/>
      <c r="AE819" s="3"/>
      <c r="AF819" s="3"/>
      <c r="AG819" s="3"/>
      <c r="AH819" s="3"/>
      <c r="AI819" s="3"/>
      <c r="AJ819" s="3"/>
      <c r="AK819" s="3"/>
      <c r="AL819" s="7"/>
      <c r="AM819" s="3"/>
      <c r="AN819" s="7"/>
      <c r="AO819" s="3"/>
      <c r="AP819" s="3"/>
      <c r="AQ819" s="7"/>
      <c r="AR819" s="3"/>
      <c r="AS819" s="3"/>
      <c r="AT819" s="3"/>
      <c r="AU819" s="7"/>
    </row>
    <row r="820" spans="1:47" x14ac:dyDescent="0.25">
      <c r="A820" s="23"/>
      <c r="B820" s="3"/>
      <c r="C820" s="3"/>
      <c r="D820" s="3"/>
      <c r="E820" s="3"/>
      <c r="F820" s="3"/>
      <c r="G820" s="3"/>
      <c r="H820" s="3"/>
      <c r="I820" s="3"/>
      <c r="J820" s="3"/>
      <c r="K820" s="3"/>
      <c r="L820" s="3"/>
      <c r="M820" s="7"/>
      <c r="N820" s="3"/>
      <c r="O820" s="7"/>
      <c r="P820" s="3"/>
      <c r="Q820" s="3"/>
      <c r="R820" s="7"/>
      <c r="S820" s="3"/>
      <c r="T820" s="3"/>
      <c r="U820" s="3"/>
      <c r="V820" s="7"/>
      <c r="W820" s="3"/>
      <c r="X820" s="3"/>
      <c r="Y820" s="7"/>
      <c r="Z820" s="3"/>
      <c r="AA820" s="3"/>
      <c r="AB820" s="3"/>
      <c r="AC820" s="3"/>
      <c r="AD820" s="3"/>
      <c r="AE820" s="3"/>
      <c r="AF820" s="3"/>
      <c r="AG820" s="3"/>
      <c r="AH820" s="3"/>
      <c r="AI820" s="3"/>
      <c r="AJ820" s="3"/>
      <c r="AK820" s="3"/>
      <c r="AL820" s="7"/>
      <c r="AM820" s="3"/>
      <c r="AN820" s="7"/>
      <c r="AO820" s="3"/>
      <c r="AP820" s="3"/>
      <c r="AQ820" s="7"/>
      <c r="AR820" s="3"/>
      <c r="AS820" s="3"/>
      <c r="AT820" s="3"/>
      <c r="AU820" s="7"/>
    </row>
    <row r="821" spans="1:47" x14ac:dyDescent="0.25">
      <c r="A821" s="23"/>
      <c r="B821" s="3"/>
      <c r="C821" s="3"/>
      <c r="D821" s="3"/>
      <c r="E821" s="3"/>
      <c r="F821" s="3"/>
      <c r="G821" s="3"/>
      <c r="H821" s="3"/>
      <c r="I821" s="3"/>
      <c r="J821" s="3"/>
      <c r="K821" s="3"/>
      <c r="L821" s="3"/>
      <c r="M821" s="7"/>
      <c r="N821" s="3"/>
      <c r="O821" s="7"/>
      <c r="P821" s="3"/>
      <c r="Q821" s="3"/>
      <c r="R821" s="7"/>
      <c r="S821" s="3"/>
      <c r="T821" s="3"/>
      <c r="U821" s="3"/>
      <c r="V821" s="7"/>
      <c r="W821" s="3"/>
      <c r="X821" s="3"/>
      <c r="Y821" s="7"/>
      <c r="Z821" s="3"/>
      <c r="AA821" s="3"/>
      <c r="AB821" s="3"/>
      <c r="AC821" s="3"/>
      <c r="AD821" s="3"/>
      <c r="AE821" s="3"/>
      <c r="AF821" s="3"/>
      <c r="AG821" s="3"/>
      <c r="AH821" s="3"/>
      <c r="AI821" s="3"/>
      <c r="AJ821" s="3"/>
      <c r="AK821" s="3"/>
      <c r="AL821" s="7"/>
      <c r="AM821" s="3"/>
      <c r="AN821" s="7"/>
      <c r="AO821" s="3"/>
      <c r="AP821" s="3"/>
      <c r="AQ821" s="7"/>
      <c r="AR821" s="3"/>
      <c r="AS821" s="3"/>
      <c r="AT821" s="3"/>
      <c r="AU821" s="7"/>
    </row>
    <row r="822" spans="1:47" x14ac:dyDescent="0.25">
      <c r="A822" s="23"/>
      <c r="B822" s="3"/>
      <c r="C822" s="3"/>
      <c r="D822" s="3"/>
      <c r="E822" s="3"/>
      <c r="F822" s="3"/>
      <c r="G822" s="3"/>
      <c r="H822" s="3"/>
      <c r="I822" s="3"/>
      <c r="J822" s="3"/>
      <c r="K822" s="3"/>
      <c r="L822" s="3"/>
      <c r="M822" s="7"/>
      <c r="N822" s="3"/>
      <c r="O822" s="7"/>
      <c r="P822" s="3"/>
      <c r="Q822" s="3"/>
      <c r="R822" s="7"/>
      <c r="S822" s="3"/>
      <c r="T822" s="3"/>
      <c r="U822" s="3"/>
      <c r="V822" s="7"/>
      <c r="W822" s="3"/>
      <c r="X822" s="3"/>
      <c r="Y822" s="7"/>
      <c r="Z822" s="3"/>
      <c r="AA822" s="3"/>
      <c r="AB822" s="3"/>
      <c r="AC822" s="3"/>
      <c r="AD822" s="3"/>
      <c r="AE822" s="3"/>
      <c r="AF822" s="3"/>
      <c r="AG822" s="3"/>
      <c r="AH822" s="3"/>
      <c r="AI822" s="3"/>
      <c r="AJ822" s="3"/>
      <c r="AK822" s="3"/>
      <c r="AL822" s="7"/>
      <c r="AM822" s="3"/>
      <c r="AN822" s="7"/>
      <c r="AO822" s="3"/>
      <c r="AP822" s="3"/>
      <c r="AQ822" s="7"/>
      <c r="AR822" s="3"/>
      <c r="AS822" s="3"/>
      <c r="AT822" s="3"/>
      <c r="AU822" s="7"/>
    </row>
    <row r="823" spans="1:47" x14ac:dyDescent="0.25">
      <c r="A823" s="23"/>
      <c r="B823" s="3"/>
      <c r="C823" s="3"/>
      <c r="D823" s="3"/>
      <c r="E823" s="3"/>
      <c r="F823" s="3"/>
      <c r="G823" s="3"/>
      <c r="H823" s="3"/>
      <c r="I823" s="3"/>
      <c r="J823" s="3"/>
      <c r="K823" s="3"/>
      <c r="L823" s="3"/>
      <c r="M823" s="7"/>
      <c r="N823" s="3"/>
      <c r="O823" s="7"/>
      <c r="P823" s="3"/>
      <c r="Q823" s="3"/>
      <c r="R823" s="7"/>
      <c r="S823" s="3"/>
      <c r="T823" s="3"/>
      <c r="U823" s="3"/>
      <c r="V823" s="7"/>
      <c r="W823" s="3"/>
      <c r="X823" s="3"/>
      <c r="Y823" s="7"/>
      <c r="Z823" s="3"/>
      <c r="AA823" s="3"/>
      <c r="AB823" s="3"/>
      <c r="AC823" s="3"/>
      <c r="AD823" s="3"/>
      <c r="AE823" s="3"/>
      <c r="AF823" s="3"/>
      <c r="AG823" s="3"/>
      <c r="AH823" s="3"/>
      <c r="AI823" s="3"/>
      <c r="AJ823" s="3"/>
      <c r="AK823" s="3"/>
      <c r="AL823" s="7"/>
      <c r="AM823" s="3"/>
      <c r="AN823" s="7"/>
      <c r="AO823" s="3"/>
      <c r="AP823" s="3"/>
      <c r="AQ823" s="7"/>
      <c r="AR823" s="3"/>
      <c r="AS823" s="3"/>
      <c r="AT823" s="3"/>
      <c r="AU823" s="7"/>
    </row>
    <row r="824" spans="1:47" x14ac:dyDescent="0.25">
      <c r="A824" s="23"/>
      <c r="B824" s="3"/>
      <c r="C824" s="3"/>
      <c r="D824" s="3"/>
      <c r="E824" s="3"/>
      <c r="F824" s="3"/>
      <c r="G824" s="3"/>
      <c r="H824" s="3"/>
      <c r="I824" s="3"/>
      <c r="J824" s="3"/>
      <c r="K824" s="3"/>
      <c r="L824" s="3"/>
      <c r="M824" s="7"/>
      <c r="N824" s="3"/>
      <c r="O824" s="7"/>
      <c r="P824" s="3"/>
      <c r="Q824" s="3"/>
      <c r="R824" s="7"/>
      <c r="S824" s="3"/>
      <c r="T824" s="3"/>
      <c r="U824" s="3"/>
      <c r="V824" s="7"/>
      <c r="W824" s="3"/>
      <c r="X824" s="3"/>
      <c r="Y824" s="7"/>
      <c r="Z824" s="3"/>
      <c r="AA824" s="3"/>
      <c r="AB824" s="3"/>
      <c r="AC824" s="3"/>
      <c r="AD824" s="3"/>
      <c r="AE824" s="3"/>
      <c r="AF824" s="3"/>
      <c r="AG824" s="3"/>
      <c r="AH824" s="3"/>
      <c r="AI824" s="3"/>
      <c r="AJ824" s="3"/>
      <c r="AK824" s="3"/>
      <c r="AL824" s="7"/>
      <c r="AM824" s="3"/>
      <c r="AN824" s="7"/>
      <c r="AO824" s="3"/>
      <c r="AP824" s="3"/>
      <c r="AQ824" s="7"/>
      <c r="AR824" s="3"/>
      <c r="AS824" s="3"/>
      <c r="AT824" s="3"/>
      <c r="AU824" s="7"/>
    </row>
    <row r="825" spans="1:47" x14ac:dyDescent="0.25">
      <c r="A825" s="23"/>
      <c r="B825" s="3"/>
      <c r="C825" s="3"/>
      <c r="D825" s="3"/>
      <c r="E825" s="3"/>
      <c r="F825" s="3"/>
      <c r="G825" s="3"/>
      <c r="H825" s="3"/>
      <c r="I825" s="3"/>
      <c r="J825" s="3"/>
      <c r="K825" s="3"/>
      <c r="L825" s="3"/>
      <c r="M825" s="7"/>
      <c r="N825" s="3"/>
      <c r="O825" s="7"/>
      <c r="P825" s="3"/>
      <c r="Q825" s="3"/>
      <c r="R825" s="7"/>
      <c r="S825" s="3"/>
      <c r="T825" s="3"/>
      <c r="U825" s="3"/>
      <c r="V825" s="7"/>
      <c r="W825" s="3"/>
      <c r="X825" s="3"/>
      <c r="Y825" s="7"/>
      <c r="Z825" s="3"/>
      <c r="AA825" s="3"/>
      <c r="AB825" s="3"/>
      <c r="AC825" s="3"/>
      <c r="AD825" s="3"/>
      <c r="AE825" s="3"/>
      <c r="AF825" s="3"/>
      <c r="AG825" s="3"/>
      <c r="AH825" s="3"/>
      <c r="AI825" s="3"/>
      <c r="AJ825" s="3"/>
      <c r="AK825" s="3"/>
      <c r="AL825" s="7"/>
      <c r="AM825" s="3"/>
      <c r="AN825" s="7"/>
      <c r="AO825" s="3"/>
      <c r="AP825" s="3"/>
      <c r="AQ825" s="7"/>
      <c r="AR825" s="3"/>
      <c r="AS825" s="3"/>
      <c r="AT825" s="3"/>
      <c r="AU825" s="7"/>
    </row>
    <row r="826" spans="1:47" x14ac:dyDescent="0.25">
      <c r="A826" s="23"/>
      <c r="B826" s="3"/>
      <c r="C826" s="3"/>
      <c r="D826" s="3"/>
      <c r="E826" s="3"/>
      <c r="F826" s="3"/>
      <c r="G826" s="3"/>
      <c r="H826" s="3"/>
      <c r="I826" s="3"/>
      <c r="J826" s="3"/>
      <c r="K826" s="3"/>
      <c r="L826" s="3"/>
      <c r="M826" s="7"/>
      <c r="N826" s="3"/>
      <c r="O826" s="7"/>
      <c r="P826" s="3"/>
      <c r="Q826" s="3"/>
      <c r="R826" s="7"/>
      <c r="S826" s="3"/>
      <c r="T826" s="3"/>
      <c r="U826" s="3"/>
      <c r="V826" s="7"/>
      <c r="W826" s="3"/>
      <c r="X826" s="3"/>
      <c r="Y826" s="7"/>
      <c r="Z826" s="3"/>
      <c r="AA826" s="3"/>
      <c r="AB826" s="3"/>
      <c r="AC826" s="3"/>
      <c r="AD826" s="3"/>
      <c r="AE826" s="3"/>
      <c r="AF826" s="3"/>
      <c r="AG826" s="3"/>
      <c r="AH826" s="3"/>
      <c r="AI826" s="3"/>
      <c r="AJ826" s="3"/>
      <c r="AK826" s="3"/>
      <c r="AL826" s="7"/>
      <c r="AM826" s="3"/>
      <c r="AN826" s="7"/>
      <c r="AO826" s="3"/>
      <c r="AP826" s="3"/>
      <c r="AQ826" s="7"/>
      <c r="AR826" s="3"/>
      <c r="AS826" s="3"/>
      <c r="AT826" s="3"/>
      <c r="AU826" s="7"/>
    </row>
    <row r="827" spans="1:47" x14ac:dyDescent="0.25">
      <c r="A827" s="23"/>
      <c r="B827" s="3"/>
      <c r="C827" s="3"/>
      <c r="D827" s="3"/>
      <c r="E827" s="3"/>
      <c r="F827" s="3"/>
      <c r="G827" s="3"/>
      <c r="H827" s="3"/>
      <c r="I827" s="3"/>
      <c r="J827" s="3"/>
      <c r="K827" s="3"/>
      <c r="L827" s="3"/>
      <c r="M827" s="7"/>
      <c r="N827" s="3"/>
      <c r="O827" s="7"/>
      <c r="P827" s="3"/>
      <c r="Q827" s="3"/>
      <c r="R827" s="7"/>
      <c r="S827" s="3"/>
      <c r="T827" s="3"/>
      <c r="U827" s="3"/>
      <c r="V827" s="7"/>
      <c r="W827" s="3"/>
      <c r="X827" s="3"/>
      <c r="Y827" s="7"/>
      <c r="Z827" s="3"/>
      <c r="AA827" s="3"/>
      <c r="AB827" s="3"/>
      <c r="AC827" s="3"/>
      <c r="AD827" s="3"/>
      <c r="AE827" s="3"/>
      <c r="AF827" s="3"/>
      <c r="AG827" s="3"/>
      <c r="AH827" s="3"/>
      <c r="AI827" s="3"/>
      <c r="AJ827" s="3"/>
      <c r="AK827" s="3"/>
      <c r="AL827" s="7"/>
      <c r="AM827" s="3"/>
      <c r="AN827" s="7"/>
      <c r="AO827" s="3"/>
      <c r="AP827" s="3"/>
      <c r="AQ827" s="7"/>
      <c r="AR827" s="3"/>
      <c r="AS827" s="3"/>
      <c r="AT827" s="3"/>
      <c r="AU827" s="7"/>
    </row>
    <row r="828" spans="1:47" x14ac:dyDescent="0.25">
      <c r="A828" s="23"/>
      <c r="B828" s="3"/>
      <c r="C828" s="3"/>
      <c r="D828" s="3"/>
      <c r="E828" s="3"/>
      <c r="F828" s="3"/>
      <c r="G828" s="3"/>
      <c r="H828" s="3"/>
      <c r="I828" s="3"/>
      <c r="J828" s="3"/>
      <c r="K828" s="3"/>
      <c r="L828" s="3"/>
      <c r="M828" s="7"/>
      <c r="N828" s="3"/>
      <c r="O828" s="7"/>
      <c r="P828" s="3"/>
      <c r="Q828" s="3"/>
      <c r="R828" s="7"/>
      <c r="S828" s="3"/>
      <c r="T828" s="3"/>
      <c r="U828" s="3"/>
      <c r="V828" s="7"/>
      <c r="W828" s="3"/>
      <c r="X828" s="3"/>
      <c r="Y828" s="7"/>
      <c r="Z828" s="3"/>
      <c r="AA828" s="3"/>
      <c r="AB828" s="3"/>
      <c r="AC828" s="3"/>
      <c r="AD828" s="3"/>
      <c r="AE828" s="3"/>
      <c r="AF828" s="3"/>
      <c r="AG828" s="3"/>
      <c r="AH828" s="3"/>
      <c r="AI828" s="3"/>
      <c r="AJ828" s="3"/>
      <c r="AK828" s="3"/>
      <c r="AL828" s="7"/>
      <c r="AM828" s="3"/>
      <c r="AN828" s="7"/>
      <c r="AO828" s="3"/>
      <c r="AP828" s="3"/>
      <c r="AQ828" s="7"/>
      <c r="AR828" s="3"/>
      <c r="AS828" s="3"/>
      <c r="AT828" s="3"/>
      <c r="AU828" s="7"/>
    </row>
    <row r="829" spans="1:47" x14ac:dyDescent="0.25">
      <c r="A829" s="23"/>
      <c r="B829" s="3"/>
      <c r="C829" s="3"/>
      <c r="D829" s="3"/>
      <c r="E829" s="3"/>
      <c r="F829" s="3"/>
      <c r="G829" s="3"/>
      <c r="H829" s="3"/>
      <c r="I829" s="3"/>
      <c r="J829" s="3"/>
      <c r="K829" s="3"/>
      <c r="L829" s="3"/>
      <c r="M829" s="7"/>
      <c r="N829" s="3"/>
      <c r="O829" s="7"/>
      <c r="P829" s="3"/>
      <c r="Q829" s="3"/>
      <c r="R829" s="7"/>
      <c r="S829" s="3"/>
      <c r="T829" s="3"/>
      <c r="U829" s="3"/>
      <c r="V829" s="7"/>
      <c r="W829" s="3"/>
      <c r="X829" s="3"/>
      <c r="Y829" s="7"/>
      <c r="Z829" s="3"/>
      <c r="AA829" s="3"/>
      <c r="AB829" s="3"/>
      <c r="AC829" s="3"/>
      <c r="AD829" s="3"/>
      <c r="AE829" s="3"/>
      <c r="AF829" s="3"/>
      <c r="AG829" s="3"/>
      <c r="AH829" s="3"/>
      <c r="AI829" s="3"/>
      <c r="AJ829" s="3"/>
      <c r="AK829" s="3"/>
      <c r="AL829" s="7"/>
      <c r="AM829" s="3"/>
      <c r="AN829" s="7"/>
      <c r="AO829" s="3"/>
      <c r="AP829" s="3"/>
      <c r="AQ829" s="7"/>
      <c r="AR829" s="3"/>
      <c r="AS829" s="3"/>
      <c r="AT829" s="3"/>
      <c r="AU829" s="7"/>
    </row>
    <row r="830" spans="1:47" x14ac:dyDescent="0.25">
      <c r="A830" s="23"/>
      <c r="B830" s="3"/>
      <c r="C830" s="3"/>
      <c r="D830" s="3"/>
      <c r="E830" s="3"/>
      <c r="F830" s="3"/>
      <c r="G830" s="3"/>
      <c r="H830" s="3"/>
      <c r="I830" s="3"/>
      <c r="J830" s="3"/>
      <c r="K830" s="3"/>
      <c r="L830" s="3"/>
      <c r="M830" s="7"/>
      <c r="N830" s="3"/>
      <c r="O830" s="7"/>
      <c r="P830" s="3"/>
      <c r="Q830" s="3"/>
      <c r="R830" s="7"/>
      <c r="S830" s="3"/>
      <c r="T830" s="3"/>
      <c r="U830" s="3"/>
      <c r="V830" s="7"/>
      <c r="W830" s="3"/>
      <c r="X830" s="3"/>
      <c r="Y830" s="7"/>
      <c r="Z830" s="3"/>
      <c r="AA830" s="3"/>
      <c r="AB830" s="3"/>
      <c r="AC830" s="3"/>
      <c r="AD830" s="3"/>
      <c r="AE830" s="3"/>
      <c r="AF830" s="3"/>
      <c r="AG830" s="3"/>
      <c r="AH830" s="3"/>
      <c r="AI830" s="3"/>
      <c r="AJ830" s="3"/>
      <c r="AK830" s="3"/>
      <c r="AL830" s="7"/>
      <c r="AM830" s="3"/>
      <c r="AN830" s="7"/>
      <c r="AO830" s="3"/>
      <c r="AP830" s="3"/>
      <c r="AQ830" s="7"/>
      <c r="AR830" s="3"/>
      <c r="AS830" s="3"/>
      <c r="AT830" s="3"/>
      <c r="AU830" s="7"/>
    </row>
    <row r="831" spans="1:47" x14ac:dyDescent="0.25">
      <c r="A831" s="23"/>
      <c r="B831" s="3"/>
      <c r="C831" s="3"/>
      <c r="D831" s="3"/>
      <c r="E831" s="3"/>
      <c r="F831" s="3"/>
      <c r="G831" s="3"/>
      <c r="H831" s="3"/>
      <c r="I831" s="3"/>
      <c r="J831" s="3"/>
      <c r="K831" s="3"/>
      <c r="L831" s="3"/>
      <c r="M831" s="7"/>
      <c r="N831" s="3"/>
      <c r="O831" s="7"/>
      <c r="P831" s="3"/>
      <c r="Q831" s="3"/>
      <c r="R831" s="7"/>
      <c r="S831" s="3"/>
      <c r="T831" s="3"/>
      <c r="U831" s="3"/>
      <c r="V831" s="7"/>
      <c r="W831" s="3"/>
      <c r="X831" s="3"/>
      <c r="Y831" s="7"/>
      <c r="Z831" s="3"/>
      <c r="AA831" s="3"/>
      <c r="AB831" s="3"/>
      <c r="AC831" s="3"/>
      <c r="AD831" s="3"/>
      <c r="AE831" s="3"/>
      <c r="AF831" s="3"/>
      <c r="AG831" s="3"/>
      <c r="AH831" s="3"/>
      <c r="AI831" s="3"/>
      <c r="AJ831" s="3"/>
      <c r="AK831" s="3"/>
      <c r="AL831" s="7"/>
      <c r="AM831" s="3"/>
      <c r="AN831" s="7"/>
      <c r="AO831" s="3"/>
      <c r="AP831" s="3"/>
      <c r="AQ831" s="7"/>
      <c r="AR831" s="3"/>
      <c r="AS831" s="3"/>
      <c r="AT831" s="3"/>
      <c r="AU831" s="7"/>
    </row>
    <row r="832" spans="1:47" x14ac:dyDescent="0.25">
      <c r="A832" s="23"/>
      <c r="B832" s="3"/>
      <c r="C832" s="3"/>
      <c r="D832" s="3"/>
      <c r="E832" s="3"/>
      <c r="F832" s="3"/>
      <c r="G832" s="3"/>
      <c r="H832" s="3"/>
      <c r="I832" s="3"/>
      <c r="J832" s="3"/>
      <c r="K832" s="3"/>
      <c r="L832" s="3"/>
      <c r="M832" s="7"/>
      <c r="N832" s="3"/>
      <c r="O832" s="7"/>
      <c r="P832" s="3"/>
      <c r="Q832" s="3"/>
      <c r="R832" s="7"/>
      <c r="S832" s="3"/>
      <c r="T832" s="3"/>
      <c r="U832" s="3"/>
      <c r="V832" s="7"/>
      <c r="W832" s="3"/>
      <c r="X832" s="3"/>
      <c r="Y832" s="7"/>
      <c r="Z832" s="3"/>
      <c r="AA832" s="3"/>
      <c r="AB832" s="3"/>
      <c r="AC832" s="3"/>
      <c r="AD832" s="3"/>
      <c r="AE832" s="3"/>
      <c r="AF832" s="3"/>
      <c r="AG832" s="3"/>
      <c r="AH832" s="3"/>
      <c r="AI832" s="3"/>
      <c r="AJ832" s="3"/>
      <c r="AK832" s="3"/>
      <c r="AL832" s="7"/>
      <c r="AM832" s="3"/>
      <c r="AN832" s="7"/>
      <c r="AO832" s="3"/>
      <c r="AP832" s="3"/>
      <c r="AQ832" s="7"/>
      <c r="AR832" s="3"/>
      <c r="AS832" s="3"/>
      <c r="AT832" s="3"/>
      <c r="AU832" s="7"/>
    </row>
    <row r="833" spans="1:47" x14ac:dyDescent="0.25">
      <c r="A833" s="23"/>
      <c r="B833" s="3"/>
      <c r="C833" s="3"/>
      <c r="D833" s="3"/>
      <c r="E833" s="3"/>
      <c r="F833" s="3"/>
      <c r="G833" s="3"/>
      <c r="H833" s="3"/>
      <c r="I833" s="3"/>
      <c r="J833" s="3"/>
      <c r="K833" s="3"/>
      <c r="L833" s="3"/>
      <c r="M833" s="7"/>
      <c r="N833" s="3"/>
      <c r="O833" s="7"/>
      <c r="P833" s="3"/>
      <c r="Q833" s="3"/>
      <c r="R833" s="7"/>
      <c r="S833" s="3"/>
      <c r="T833" s="3"/>
      <c r="U833" s="3"/>
      <c r="V833" s="7"/>
      <c r="W833" s="3"/>
      <c r="X833" s="3"/>
      <c r="Y833" s="7"/>
      <c r="Z833" s="3"/>
      <c r="AA833" s="3"/>
      <c r="AB833" s="3"/>
      <c r="AC833" s="3"/>
      <c r="AD833" s="3"/>
      <c r="AE833" s="3"/>
      <c r="AF833" s="3"/>
      <c r="AG833" s="3"/>
      <c r="AH833" s="3"/>
      <c r="AI833" s="3"/>
      <c r="AJ833" s="3"/>
      <c r="AK833" s="3"/>
      <c r="AL833" s="7"/>
      <c r="AM833" s="3"/>
      <c r="AN833" s="7"/>
      <c r="AO833" s="3"/>
      <c r="AP833" s="3"/>
      <c r="AQ833" s="7"/>
      <c r="AR833" s="3"/>
      <c r="AS833" s="3"/>
      <c r="AT833" s="3"/>
      <c r="AU833" s="7"/>
    </row>
    <row r="834" spans="1:47" x14ac:dyDescent="0.25">
      <c r="A834" s="23"/>
      <c r="B834" s="3"/>
      <c r="C834" s="3"/>
      <c r="D834" s="3"/>
      <c r="E834" s="3"/>
      <c r="F834" s="3"/>
      <c r="G834" s="3"/>
      <c r="H834" s="3"/>
      <c r="I834" s="3"/>
      <c r="J834" s="3"/>
      <c r="K834" s="3"/>
      <c r="L834" s="3"/>
      <c r="M834" s="7"/>
      <c r="N834" s="3"/>
      <c r="O834" s="7"/>
      <c r="P834" s="3"/>
      <c r="Q834" s="3"/>
      <c r="R834" s="7"/>
      <c r="S834" s="3"/>
      <c r="T834" s="3"/>
      <c r="U834" s="3"/>
      <c r="V834" s="7"/>
      <c r="W834" s="3"/>
      <c r="X834" s="3"/>
      <c r="Y834" s="7"/>
      <c r="Z834" s="3"/>
      <c r="AA834" s="3"/>
      <c r="AB834" s="3"/>
      <c r="AC834" s="3"/>
      <c r="AD834" s="3"/>
      <c r="AE834" s="3"/>
      <c r="AF834" s="3"/>
      <c r="AG834" s="3"/>
      <c r="AH834" s="3"/>
      <c r="AI834" s="3"/>
      <c r="AJ834" s="3"/>
      <c r="AK834" s="3"/>
      <c r="AL834" s="7"/>
      <c r="AM834" s="3"/>
      <c r="AN834" s="7"/>
      <c r="AO834" s="3"/>
      <c r="AP834" s="3"/>
      <c r="AQ834" s="7"/>
      <c r="AR834" s="3"/>
      <c r="AS834" s="3"/>
      <c r="AT834" s="3"/>
      <c r="AU834" s="7"/>
    </row>
    <row r="835" spans="1:47" x14ac:dyDescent="0.25">
      <c r="A835" s="23"/>
      <c r="B835" s="3"/>
      <c r="C835" s="3"/>
      <c r="D835" s="3"/>
      <c r="E835" s="3"/>
      <c r="F835" s="3"/>
      <c r="G835" s="3"/>
      <c r="H835" s="3"/>
      <c r="I835" s="3"/>
      <c r="J835" s="3"/>
      <c r="K835" s="3"/>
      <c r="L835" s="3"/>
      <c r="M835" s="7"/>
      <c r="N835" s="3"/>
      <c r="O835" s="7"/>
      <c r="P835" s="3"/>
      <c r="Q835" s="3"/>
      <c r="R835" s="7"/>
      <c r="S835" s="3"/>
      <c r="T835" s="3"/>
      <c r="U835" s="3"/>
      <c r="V835" s="7"/>
      <c r="W835" s="3"/>
      <c r="X835" s="3"/>
      <c r="Y835" s="7"/>
      <c r="Z835" s="3"/>
      <c r="AA835" s="3"/>
      <c r="AB835" s="3"/>
      <c r="AC835" s="3"/>
      <c r="AD835" s="3"/>
      <c r="AE835" s="3"/>
      <c r="AF835" s="3"/>
      <c r="AG835" s="3"/>
      <c r="AH835" s="3"/>
      <c r="AI835" s="3"/>
      <c r="AJ835" s="3"/>
      <c r="AK835" s="3"/>
      <c r="AL835" s="7"/>
      <c r="AM835" s="3"/>
      <c r="AN835" s="7"/>
      <c r="AO835" s="3"/>
      <c r="AP835" s="3"/>
      <c r="AQ835" s="7"/>
      <c r="AR835" s="3"/>
      <c r="AS835" s="3"/>
      <c r="AT835" s="3"/>
      <c r="AU835" s="7"/>
    </row>
    <row r="836" spans="1:47" x14ac:dyDescent="0.25">
      <c r="A836" s="23"/>
      <c r="B836" s="3"/>
      <c r="C836" s="3"/>
      <c r="D836" s="3"/>
      <c r="E836" s="3"/>
      <c r="F836" s="3"/>
      <c r="G836" s="3"/>
      <c r="H836" s="3"/>
      <c r="I836" s="3"/>
      <c r="J836" s="3"/>
      <c r="K836" s="3"/>
      <c r="L836" s="3"/>
      <c r="M836" s="7"/>
      <c r="N836" s="3"/>
      <c r="O836" s="7"/>
      <c r="P836" s="3"/>
      <c r="Q836" s="3"/>
      <c r="R836" s="7"/>
      <c r="S836" s="3"/>
      <c r="T836" s="3"/>
      <c r="U836" s="3"/>
      <c r="V836" s="7"/>
      <c r="W836" s="3"/>
      <c r="X836" s="3"/>
      <c r="Y836" s="7"/>
      <c r="Z836" s="3"/>
      <c r="AA836" s="3"/>
      <c r="AB836" s="3"/>
      <c r="AC836" s="3"/>
      <c r="AD836" s="3"/>
      <c r="AE836" s="3"/>
      <c r="AF836" s="3"/>
      <c r="AG836" s="3"/>
      <c r="AH836" s="3"/>
      <c r="AI836" s="3"/>
      <c r="AJ836" s="3"/>
      <c r="AK836" s="3"/>
      <c r="AL836" s="7"/>
      <c r="AM836" s="3"/>
      <c r="AN836" s="7"/>
      <c r="AO836" s="3"/>
      <c r="AP836" s="3"/>
      <c r="AQ836" s="7"/>
      <c r="AR836" s="3"/>
      <c r="AS836" s="3"/>
      <c r="AT836" s="3"/>
      <c r="AU836" s="7"/>
    </row>
    <row r="837" spans="1:47" x14ac:dyDescent="0.25">
      <c r="A837" s="23"/>
      <c r="B837" s="3"/>
      <c r="C837" s="3"/>
      <c r="D837" s="3"/>
      <c r="E837" s="3"/>
      <c r="F837" s="3"/>
      <c r="G837" s="3"/>
      <c r="H837" s="3"/>
      <c r="I837" s="3"/>
      <c r="J837" s="3"/>
      <c r="K837" s="3"/>
      <c r="L837" s="3"/>
      <c r="M837" s="7"/>
      <c r="N837" s="3"/>
      <c r="O837" s="7"/>
      <c r="P837" s="3"/>
      <c r="Q837" s="3"/>
      <c r="R837" s="7"/>
      <c r="S837" s="3"/>
      <c r="T837" s="3"/>
      <c r="U837" s="3"/>
      <c r="V837" s="7"/>
      <c r="W837" s="3"/>
      <c r="X837" s="3"/>
      <c r="Y837" s="7"/>
      <c r="Z837" s="3"/>
      <c r="AA837" s="3"/>
      <c r="AB837" s="3"/>
      <c r="AC837" s="3"/>
      <c r="AD837" s="3"/>
      <c r="AE837" s="3"/>
      <c r="AF837" s="3"/>
      <c r="AG837" s="3"/>
      <c r="AH837" s="3"/>
      <c r="AI837" s="3"/>
      <c r="AJ837" s="3"/>
      <c r="AK837" s="3"/>
      <c r="AL837" s="7"/>
      <c r="AM837" s="3"/>
      <c r="AN837" s="7"/>
      <c r="AO837" s="3"/>
      <c r="AP837" s="3"/>
      <c r="AQ837" s="7"/>
      <c r="AR837" s="3"/>
      <c r="AS837" s="3"/>
      <c r="AT837" s="3"/>
      <c r="AU837" s="7"/>
    </row>
    <row r="838" spans="1:47" x14ac:dyDescent="0.25">
      <c r="A838" s="23"/>
      <c r="B838" s="3"/>
      <c r="C838" s="3"/>
      <c r="D838" s="3"/>
      <c r="E838" s="3"/>
      <c r="F838" s="3"/>
      <c r="G838" s="3"/>
      <c r="H838" s="3"/>
      <c r="I838" s="3"/>
      <c r="J838" s="3"/>
      <c r="K838" s="3"/>
      <c r="L838" s="3"/>
      <c r="M838" s="7"/>
      <c r="N838" s="3"/>
      <c r="O838" s="7"/>
      <c r="P838" s="3"/>
      <c r="Q838" s="3"/>
      <c r="R838" s="7"/>
      <c r="S838" s="3"/>
      <c r="T838" s="3"/>
      <c r="U838" s="3"/>
      <c r="V838" s="7"/>
      <c r="W838" s="3"/>
      <c r="X838" s="3"/>
      <c r="Y838" s="7"/>
      <c r="Z838" s="3"/>
      <c r="AA838" s="3"/>
      <c r="AB838" s="3"/>
      <c r="AC838" s="3"/>
      <c r="AD838" s="3"/>
      <c r="AE838" s="3"/>
      <c r="AF838" s="3"/>
      <c r="AG838" s="3"/>
      <c r="AH838" s="3"/>
      <c r="AI838" s="3"/>
      <c r="AJ838" s="3"/>
      <c r="AK838" s="3"/>
      <c r="AL838" s="7"/>
      <c r="AM838" s="3"/>
      <c r="AN838" s="7"/>
      <c r="AO838" s="3"/>
      <c r="AP838" s="3"/>
      <c r="AQ838" s="7"/>
      <c r="AR838" s="3"/>
      <c r="AS838" s="3"/>
      <c r="AT838" s="3"/>
      <c r="AU838" s="7"/>
    </row>
    <row r="839" spans="1:47" x14ac:dyDescent="0.25">
      <c r="A839" s="23"/>
      <c r="B839" s="3"/>
      <c r="C839" s="3"/>
      <c r="D839" s="3"/>
      <c r="E839" s="3"/>
      <c r="F839" s="3"/>
      <c r="G839" s="3"/>
      <c r="H839" s="3"/>
      <c r="I839" s="3"/>
      <c r="J839" s="3"/>
      <c r="K839" s="3"/>
      <c r="L839" s="3"/>
      <c r="M839" s="7"/>
      <c r="N839" s="3"/>
      <c r="O839" s="7"/>
      <c r="P839" s="3"/>
      <c r="Q839" s="3"/>
      <c r="R839" s="7"/>
      <c r="S839" s="3"/>
      <c r="T839" s="3"/>
      <c r="U839" s="3"/>
      <c r="V839" s="7"/>
      <c r="W839" s="3"/>
      <c r="X839" s="3"/>
      <c r="Y839" s="7"/>
      <c r="Z839" s="3"/>
      <c r="AA839" s="3"/>
      <c r="AB839" s="3"/>
      <c r="AC839" s="3"/>
      <c r="AD839" s="3"/>
      <c r="AE839" s="3"/>
      <c r="AF839" s="3"/>
      <c r="AG839" s="3"/>
      <c r="AH839" s="3"/>
      <c r="AI839" s="3"/>
      <c r="AJ839" s="3"/>
      <c r="AK839" s="3"/>
      <c r="AL839" s="7"/>
      <c r="AM839" s="3"/>
      <c r="AN839" s="7"/>
      <c r="AO839" s="3"/>
      <c r="AP839" s="3"/>
      <c r="AQ839" s="7"/>
      <c r="AR839" s="3"/>
      <c r="AS839" s="3"/>
      <c r="AT839" s="3"/>
      <c r="AU839" s="7"/>
    </row>
    <row r="840" spans="1:47" x14ac:dyDescent="0.25">
      <c r="A840" s="23"/>
      <c r="B840" s="3"/>
      <c r="C840" s="3"/>
      <c r="D840" s="3"/>
      <c r="E840" s="3"/>
      <c r="F840" s="3"/>
      <c r="G840" s="3"/>
      <c r="H840" s="3"/>
      <c r="I840" s="3"/>
      <c r="J840" s="3"/>
      <c r="K840" s="3"/>
      <c r="L840" s="3"/>
      <c r="M840" s="7"/>
      <c r="N840" s="3"/>
      <c r="O840" s="7"/>
      <c r="P840" s="3"/>
      <c r="Q840" s="3"/>
      <c r="R840" s="7"/>
      <c r="S840" s="3"/>
      <c r="T840" s="3"/>
      <c r="U840" s="3"/>
      <c r="V840" s="7"/>
      <c r="W840" s="3"/>
      <c r="X840" s="3"/>
      <c r="Y840" s="7"/>
      <c r="Z840" s="3"/>
      <c r="AA840" s="3"/>
      <c r="AB840" s="3"/>
      <c r="AC840" s="3"/>
      <c r="AD840" s="3"/>
      <c r="AE840" s="3"/>
      <c r="AF840" s="3"/>
      <c r="AG840" s="3"/>
      <c r="AH840" s="3"/>
      <c r="AI840" s="3"/>
      <c r="AJ840" s="3"/>
      <c r="AK840" s="3"/>
      <c r="AL840" s="7"/>
      <c r="AM840" s="3"/>
      <c r="AN840" s="7"/>
      <c r="AO840" s="3"/>
      <c r="AP840" s="3"/>
      <c r="AQ840" s="7"/>
      <c r="AR840" s="3"/>
      <c r="AS840" s="3"/>
      <c r="AT840" s="3"/>
      <c r="AU840" s="7"/>
    </row>
    <row r="841" spans="1:47" x14ac:dyDescent="0.25">
      <c r="A841" s="23"/>
      <c r="B841" s="3"/>
      <c r="C841" s="3"/>
      <c r="D841" s="3"/>
      <c r="E841" s="3"/>
      <c r="F841" s="3"/>
      <c r="G841" s="3"/>
      <c r="H841" s="3"/>
      <c r="I841" s="3"/>
      <c r="J841" s="3"/>
      <c r="K841" s="3"/>
      <c r="L841" s="3"/>
      <c r="M841" s="7"/>
      <c r="N841" s="3"/>
      <c r="O841" s="7"/>
      <c r="P841" s="3"/>
      <c r="Q841" s="3"/>
      <c r="R841" s="7"/>
      <c r="S841" s="3"/>
      <c r="T841" s="3"/>
      <c r="U841" s="3"/>
      <c r="V841" s="7"/>
      <c r="W841" s="3"/>
      <c r="X841" s="3"/>
      <c r="Y841" s="7"/>
      <c r="Z841" s="3"/>
      <c r="AA841" s="3"/>
      <c r="AB841" s="3"/>
      <c r="AC841" s="3"/>
      <c r="AD841" s="3"/>
      <c r="AE841" s="3"/>
      <c r="AF841" s="3"/>
      <c r="AG841" s="3"/>
      <c r="AH841" s="3"/>
      <c r="AI841" s="3"/>
      <c r="AJ841" s="3"/>
      <c r="AK841" s="3"/>
      <c r="AL841" s="7"/>
      <c r="AM841" s="3"/>
      <c r="AN841" s="7"/>
      <c r="AO841" s="3"/>
      <c r="AP841" s="3"/>
      <c r="AQ841" s="7"/>
      <c r="AR841" s="3"/>
      <c r="AS841" s="3"/>
      <c r="AT841" s="3"/>
      <c r="AU841" s="7"/>
    </row>
    <row r="842" spans="1:47" x14ac:dyDescent="0.25">
      <c r="A842" s="23"/>
      <c r="B842" s="3"/>
      <c r="C842" s="3"/>
      <c r="D842" s="3"/>
      <c r="E842" s="3"/>
      <c r="F842" s="3"/>
      <c r="G842" s="3"/>
      <c r="H842" s="3"/>
      <c r="I842" s="3"/>
      <c r="J842" s="3"/>
      <c r="K842" s="3"/>
      <c r="L842" s="3"/>
      <c r="M842" s="7"/>
      <c r="N842" s="3"/>
      <c r="O842" s="7"/>
      <c r="P842" s="3"/>
      <c r="Q842" s="3"/>
      <c r="R842" s="7"/>
      <c r="S842" s="3"/>
      <c r="T842" s="3"/>
      <c r="U842" s="3"/>
      <c r="V842" s="7"/>
      <c r="W842" s="3"/>
      <c r="X842" s="3"/>
      <c r="Y842" s="7"/>
      <c r="Z842" s="3"/>
      <c r="AA842" s="3"/>
      <c r="AB842" s="3"/>
      <c r="AC842" s="3"/>
      <c r="AD842" s="3"/>
      <c r="AE842" s="3"/>
      <c r="AF842" s="3"/>
      <c r="AG842" s="3"/>
      <c r="AH842" s="3"/>
      <c r="AI842" s="3"/>
      <c r="AJ842" s="3"/>
      <c r="AK842" s="3"/>
      <c r="AL842" s="7"/>
      <c r="AM842" s="3"/>
      <c r="AN842" s="7"/>
      <c r="AO842" s="3"/>
      <c r="AP842" s="3"/>
      <c r="AQ842" s="7"/>
      <c r="AR842" s="3"/>
      <c r="AS842" s="3"/>
      <c r="AT842" s="3"/>
      <c r="AU842" s="7"/>
    </row>
    <row r="843" spans="1:47" x14ac:dyDescent="0.25">
      <c r="A843" s="23"/>
      <c r="B843" s="3"/>
      <c r="C843" s="3"/>
      <c r="D843" s="3"/>
      <c r="E843" s="3"/>
      <c r="F843" s="3"/>
      <c r="G843" s="3"/>
      <c r="H843" s="3"/>
      <c r="I843" s="3"/>
      <c r="J843" s="3"/>
      <c r="K843" s="3"/>
      <c r="L843" s="3"/>
      <c r="M843" s="7"/>
      <c r="N843" s="3"/>
      <c r="O843" s="7"/>
      <c r="P843" s="3"/>
      <c r="Q843" s="3"/>
      <c r="R843" s="7"/>
      <c r="S843" s="3"/>
      <c r="T843" s="3"/>
      <c r="U843" s="3"/>
      <c r="V843" s="7"/>
      <c r="W843" s="3"/>
      <c r="X843" s="3"/>
      <c r="Y843" s="7"/>
      <c r="Z843" s="3"/>
      <c r="AA843" s="3"/>
      <c r="AB843" s="3"/>
      <c r="AC843" s="3"/>
      <c r="AD843" s="3"/>
      <c r="AE843" s="3"/>
      <c r="AF843" s="3"/>
      <c r="AG843" s="3"/>
      <c r="AH843" s="3"/>
      <c r="AI843" s="3"/>
      <c r="AJ843" s="3"/>
      <c r="AK843" s="3"/>
      <c r="AL843" s="7"/>
      <c r="AM843" s="3"/>
      <c r="AN843" s="7"/>
      <c r="AO843" s="3"/>
      <c r="AP843" s="3"/>
      <c r="AQ843" s="7"/>
      <c r="AR843" s="3"/>
      <c r="AS843" s="3"/>
      <c r="AT843" s="3"/>
      <c r="AU843" s="7"/>
    </row>
    <row r="844" spans="1:47" x14ac:dyDescent="0.25">
      <c r="A844" s="23"/>
      <c r="B844" s="3"/>
      <c r="C844" s="3"/>
      <c r="D844" s="3"/>
      <c r="E844" s="3"/>
      <c r="F844" s="3"/>
      <c r="G844" s="3"/>
      <c r="H844" s="3"/>
      <c r="I844" s="3"/>
      <c r="J844" s="3"/>
      <c r="K844" s="3"/>
      <c r="L844" s="3"/>
      <c r="M844" s="7"/>
      <c r="N844" s="3"/>
      <c r="O844" s="7"/>
      <c r="P844" s="3"/>
      <c r="Q844" s="3"/>
      <c r="R844" s="7"/>
      <c r="S844" s="3"/>
      <c r="T844" s="3"/>
      <c r="U844" s="3"/>
      <c r="V844" s="7"/>
      <c r="W844" s="3"/>
      <c r="X844" s="3"/>
      <c r="Y844" s="7"/>
      <c r="Z844" s="3"/>
      <c r="AA844" s="3"/>
      <c r="AB844" s="3"/>
      <c r="AC844" s="3"/>
      <c r="AD844" s="3"/>
      <c r="AE844" s="3"/>
      <c r="AF844" s="3"/>
      <c r="AG844" s="3"/>
      <c r="AH844" s="3"/>
      <c r="AI844" s="3"/>
      <c r="AJ844" s="3"/>
      <c r="AK844" s="3"/>
      <c r="AL844" s="7"/>
      <c r="AM844" s="3"/>
      <c r="AN844" s="7"/>
      <c r="AO844" s="3"/>
      <c r="AP844" s="3"/>
      <c r="AQ844" s="7"/>
      <c r="AR844" s="3"/>
      <c r="AS844" s="3"/>
      <c r="AT844" s="3"/>
      <c r="AU844" s="7"/>
    </row>
    <row r="845" spans="1:47" x14ac:dyDescent="0.25">
      <c r="A845" s="23"/>
      <c r="B845" s="3"/>
      <c r="C845" s="3"/>
      <c r="D845" s="3"/>
      <c r="E845" s="3"/>
      <c r="F845" s="3"/>
      <c r="G845" s="3"/>
      <c r="H845" s="3"/>
      <c r="I845" s="3"/>
      <c r="J845" s="3"/>
      <c r="K845" s="3"/>
      <c r="L845" s="3"/>
      <c r="M845" s="7"/>
      <c r="N845" s="3"/>
      <c r="O845" s="7"/>
      <c r="P845" s="3"/>
      <c r="Q845" s="3"/>
      <c r="R845" s="7"/>
      <c r="S845" s="3"/>
      <c r="T845" s="3"/>
      <c r="U845" s="3"/>
      <c r="V845" s="7"/>
      <c r="W845" s="3"/>
      <c r="X845" s="3"/>
      <c r="Y845" s="7"/>
      <c r="Z845" s="3"/>
      <c r="AA845" s="3"/>
      <c r="AB845" s="3"/>
      <c r="AC845" s="3"/>
      <c r="AD845" s="3"/>
      <c r="AE845" s="3"/>
      <c r="AF845" s="3"/>
      <c r="AG845" s="3"/>
      <c r="AH845" s="3"/>
      <c r="AI845" s="3"/>
      <c r="AJ845" s="3"/>
      <c r="AK845" s="3"/>
      <c r="AL845" s="7"/>
      <c r="AM845" s="3"/>
      <c r="AN845" s="7"/>
      <c r="AO845" s="3"/>
      <c r="AP845" s="3"/>
      <c r="AQ845" s="7"/>
      <c r="AR845" s="3"/>
      <c r="AS845" s="3"/>
      <c r="AT845" s="3"/>
      <c r="AU845" s="7"/>
    </row>
    <row r="846" spans="1:47" x14ac:dyDescent="0.25">
      <c r="A846" s="23"/>
      <c r="B846" s="3"/>
      <c r="C846" s="3"/>
      <c r="D846" s="3"/>
      <c r="E846" s="3"/>
      <c r="F846" s="3"/>
      <c r="G846" s="3"/>
      <c r="H846" s="3"/>
      <c r="I846" s="3"/>
      <c r="J846" s="3"/>
      <c r="K846" s="3"/>
      <c r="L846" s="3"/>
      <c r="M846" s="7"/>
      <c r="N846" s="3"/>
      <c r="O846" s="7"/>
      <c r="P846" s="3"/>
      <c r="Q846" s="3"/>
      <c r="R846" s="7"/>
      <c r="S846" s="3"/>
      <c r="T846" s="3"/>
      <c r="U846" s="3"/>
      <c r="V846" s="7"/>
      <c r="W846" s="3"/>
      <c r="X846" s="3"/>
      <c r="Y846" s="7"/>
      <c r="Z846" s="3"/>
      <c r="AA846" s="3"/>
      <c r="AB846" s="3"/>
      <c r="AC846" s="3"/>
      <c r="AD846" s="3"/>
      <c r="AE846" s="3"/>
      <c r="AF846" s="3"/>
      <c r="AG846" s="3"/>
      <c r="AH846" s="3"/>
      <c r="AI846" s="3"/>
      <c r="AJ846" s="3"/>
      <c r="AK846" s="3"/>
      <c r="AL846" s="7"/>
      <c r="AM846" s="3"/>
      <c r="AN846" s="7"/>
      <c r="AO846" s="3"/>
      <c r="AP846" s="3"/>
      <c r="AQ846" s="7"/>
      <c r="AR846" s="3"/>
      <c r="AS846" s="3"/>
      <c r="AT846" s="3"/>
      <c r="AU846" s="7"/>
    </row>
    <row r="847" spans="1:47" x14ac:dyDescent="0.25">
      <c r="A847" s="23"/>
      <c r="B847" s="3"/>
      <c r="C847" s="3"/>
      <c r="D847" s="3"/>
      <c r="E847" s="3"/>
      <c r="F847" s="3"/>
      <c r="G847" s="3"/>
      <c r="H847" s="3"/>
      <c r="I847" s="3"/>
      <c r="J847" s="3"/>
      <c r="K847" s="3"/>
      <c r="L847" s="3"/>
      <c r="M847" s="7"/>
      <c r="N847" s="3"/>
      <c r="O847" s="7"/>
      <c r="P847" s="3"/>
      <c r="Q847" s="3"/>
      <c r="R847" s="7"/>
      <c r="S847" s="3"/>
      <c r="T847" s="3"/>
      <c r="U847" s="3"/>
      <c r="V847" s="7"/>
      <c r="W847" s="3"/>
      <c r="X847" s="3"/>
      <c r="Y847" s="7"/>
      <c r="Z847" s="3"/>
      <c r="AA847" s="3"/>
      <c r="AB847" s="3"/>
      <c r="AC847" s="3"/>
      <c r="AD847" s="3"/>
      <c r="AE847" s="3"/>
      <c r="AF847" s="3"/>
      <c r="AG847" s="3"/>
      <c r="AH847" s="3"/>
      <c r="AI847" s="3"/>
      <c r="AJ847" s="3"/>
      <c r="AK847" s="3"/>
      <c r="AL847" s="7"/>
      <c r="AM847" s="3"/>
      <c r="AN847" s="7"/>
      <c r="AO847" s="3"/>
      <c r="AP847" s="3"/>
      <c r="AQ847" s="7"/>
      <c r="AR847" s="3"/>
      <c r="AS847" s="3"/>
      <c r="AT847" s="3"/>
      <c r="AU847" s="7"/>
    </row>
    <row r="848" spans="1:47" x14ac:dyDescent="0.25">
      <c r="A848" s="23"/>
      <c r="B848" s="3"/>
      <c r="C848" s="3"/>
      <c r="D848" s="3"/>
      <c r="E848" s="3"/>
      <c r="F848" s="3"/>
      <c r="G848" s="3"/>
      <c r="H848" s="3"/>
      <c r="I848" s="3"/>
      <c r="J848" s="3"/>
      <c r="K848" s="3"/>
      <c r="L848" s="3"/>
      <c r="M848" s="7"/>
      <c r="N848" s="3"/>
      <c r="O848" s="7"/>
      <c r="P848" s="3"/>
      <c r="Q848" s="3"/>
      <c r="R848" s="7"/>
      <c r="S848" s="3"/>
      <c r="T848" s="3"/>
      <c r="U848" s="3"/>
      <c r="V848" s="7"/>
      <c r="W848" s="3"/>
      <c r="X848" s="3"/>
      <c r="Y848" s="7"/>
      <c r="Z848" s="3"/>
      <c r="AA848" s="3"/>
      <c r="AB848" s="3"/>
      <c r="AC848" s="3"/>
      <c r="AD848" s="3"/>
      <c r="AE848" s="3"/>
      <c r="AF848" s="3"/>
      <c r="AG848" s="3"/>
      <c r="AH848" s="3"/>
      <c r="AI848" s="3"/>
      <c r="AJ848" s="3"/>
      <c r="AK848" s="3"/>
      <c r="AL848" s="7"/>
      <c r="AM848" s="3"/>
      <c r="AN848" s="7"/>
      <c r="AO848" s="3"/>
      <c r="AP848" s="3"/>
      <c r="AQ848" s="7"/>
      <c r="AR848" s="3"/>
      <c r="AS848" s="3"/>
      <c r="AT848" s="3"/>
      <c r="AU848" s="7"/>
    </row>
    <row r="849" spans="1:47" x14ac:dyDescent="0.25">
      <c r="A849" s="23"/>
      <c r="B849" s="3"/>
      <c r="C849" s="3"/>
      <c r="D849" s="3"/>
      <c r="E849" s="3"/>
      <c r="F849" s="3"/>
      <c r="G849" s="3"/>
      <c r="H849" s="3"/>
      <c r="I849" s="3"/>
      <c r="J849" s="3"/>
      <c r="K849" s="3"/>
      <c r="L849" s="3"/>
      <c r="M849" s="7"/>
      <c r="N849" s="3"/>
      <c r="O849" s="7"/>
      <c r="P849" s="3"/>
      <c r="Q849" s="3"/>
      <c r="R849" s="7"/>
      <c r="S849" s="3"/>
      <c r="T849" s="3"/>
      <c r="U849" s="3"/>
      <c r="V849" s="7"/>
      <c r="W849" s="3"/>
      <c r="X849" s="3"/>
      <c r="Y849" s="7"/>
      <c r="Z849" s="3"/>
      <c r="AA849" s="3"/>
      <c r="AB849" s="3"/>
      <c r="AC849" s="3"/>
      <c r="AD849" s="3"/>
      <c r="AE849" s="3"/>
      <c r="AF849" s="3"/>
      <c r="AG849" s="3"/>
      <c r="AH849" s="3"/>
      <c r="AI849" s="3"/>
      <c r="AJ849" s="3"/>
      <c r="AK849" s="3"/>
      <c r="AL849" s="7"/>
      <c r="AM849" s="3"/>
      <c r="AN849" s="7"/>
      <c r="AO849" s="3"/>
      <c r="AP849" s="3"/>
      <c r="AQ849" s="7"/>
      <c r="AR849" s="3"/>
      <c r="AS849" s="3"/>
      <c r="AT849" s="3"/>
      <c r="AU849" s="7"/>
    </row>
    <row r="850" spans="1:47" x14ac:dyDescent="0.25">
      <c r="A850" s="23"/>
      <c r="B850" s="3"/>
      <c r="C850" s="3"/>
      <c r="D850" s="3"/>
      <c r="E850" s="3"/>
      <c r="F850" s="3"/>
      <c r="G850" s="3"/>
      <c r="H850" s="3"/>
      <c r="I850" s="3"/>
      <c r="J850" s="3"/>
      <c r="K850" s="3"/>
      <c r="L850" s="3"/>
      <c r="M850" s="7"/>
      <c r="N850" s="3"/>
      <c r="O850" s="7"/>
      <c r="P850" s="3"/>
      <c r="Q850" s="3"/>
      <c r="R850" s="7"/>
      <c r="S850" s="3"/>
      <c r="T850" s="3"/>
      <c r="U850" s="3"/>
      <c r="V850" s="7"/>
      <c r="W850" s="3"/>
      <c r="X850" s="3"/>
      <c r="Y850" s="7"/>
      <c r="Z850" s="3"/>
      <c r="AA850" s="3"/>
      <c r="AB850" s="3"/>
      <c r="AC850" s="3"/>
      <c r="AD850" s="3"/>
      <c r="AE850" s="3"/>
      <c r="AF850" s="3"/>
      <c r="AG850" s="3"/>
      <c r="AH850" s="3"/>
      <c r="AI850" s="3"/>
      <c r="AJ850" s="3"/>
      <c r="AK850" s="3"/>
      <c r="AL850" s="7"/>
      <c r="AM850" s="3"/>
      <c r="AN850" s="7"/>
      <c r="AO850" s="3"/>
      <c r="AP850" s="3"/>
      <c r="AQ850" s="7"/>
      <c r="AR850" s="3"/>
      <c r="AS850" s="3"/>
      <c r="AT850" s="3"/>
      <c r="AU850" s="7"/>
    </row>
    <row r="851" spans="1:47" x14ac:dyDescent="0.25">
      <c r="A851" s="23"/>
      <c r="B851" s="3"/>
      <c r="C851" s="3"/>
      <c r="D851" s="3"/>
      <c r="E851" s="3"/>
      <c r="F851" s="3"/>
      <c r="G851" s="3"/>
      <c r="H851" s="3"/>
      <c r="I851" s="3"/>
      <c r="J851" s="3"/>
      <c r="K851" s="3"/>
      <c r="L851" s="3"/>
      <c r="M851" s="7"/>
      <c r="N851" s="3"/>
      <c r="O851" s="7"/>
      <c r="P851" s="3"/>
      <c r="Q851" s="3"/>
      <c r="R851" s="7"/>
      <c r="S851" s="3"/>
      <c r="T851" s="3"/>
      <c r="U851" s="3"/>
      <c r="V851" s="7"/>
      <c r="W851" s="3"/>
      <c r="X851" s="3"/>
      <c r="Y851" s="7"/>
      <c r="Z851" s="3"/>
      <c r="AA851" s="3"/>
      <c r="AB851" s="3"/>
      <c r="AC851" s="3"/>
      <c r="AD851" s="3"/>
      <c r="AE851" s="3"/>
      <c r="AF851" s="3"/>
      <c r="AG851" s="3"/>
      <c r="AH851" s="3"/>
      <c r="AI851" s="3"/>
      <c r="AJ851" s="3"/>
      <c r="AK851" s="3"/>
      <c r="AL851" s="7"/>
      <c r="AM851" s="3"/>
      <c r="AN851" s="7"/>
      <c r="AO851" s="3"/>
      <c r="AP851" s="3"/>
      <c r="AQ851" s="7"/>
      <c r="AR851" s="3"/>
      <c r="AS851" s="3"/>
      <c r="AT851" s="3"/>
      <c r="AU851" s="7"/>
    </row>
    <row r="852" spans="1:47" x14ac:dyDescent="0.25">
      <c r="A852" s="23"/>
      <c r="B852" s="3"/>
      <c r="C852" s="3"/>
      <c r="D852" s="3"/>
      <c r="E852" s="3"/>
      <c r="F852" s="3"/>
      <c r="G852" s="3"/>
      <c r="H852" s="3"/>
      <c r="I852" s="3"/>
      <c r="J852" s="3"/>
      <c r="K852" s="3"/>
      <c r="L852" s="3"/>
      <c r="M852" s="7"/>
      <c r="N852" s="3"/>
      <c r="O852" s="7"/>
      <c r="P852" s="3"/>
      <c r="Q852" s="3"/>
      <c r="R852" s="7"/>
      <c r="S852" s="3"/>
      <c r="T852" s="3"/>
      <c r="U852" s="3"/>
      <c r="V852" s="7"/>
      <c r="W852" s="3"/>
      <c r="X852" s="3"/>
      <c r="Y852" s="7"/>
      <c r="Z852" s="3"/>
      <c r="AA852" s="3"/>
      <c r="AB852" s="3"/>
      <c r="AC852" s="3"/>
      <c r="AD852" s="3"/>
      <c r="AE852" s="3"/>
      <c r="AF852" s="3"/>
      <c r="AG852" s="3"/>
      <c r="AH852" s="3"/>
      <c r="AI852" s="3"/>
      <c r="AJ852" s="3"/>
      <c r="AK852" s="3"/>
      <c r="AL852" s="7"/>
      <c r="AM852" s="3"/>
      <c r="AN852" s="7"/>
      <c r="AO852" s="3"/>
      <c r="AP852" s="3"/>
      <c r="AQ852" s="7"/>
      <c r="AR852" s="3"/>
      <c r="AS852" s="3"/>
      <c r="AT852" s="3"/>
      <c r="AU852" s="7"/>
    </row>
    <row r="853" spans="1:47" x14ac:dyDescent="0.25">
      <c r="A853" s="23"/>
      <c r="B853" s="3"/>
      <c r="C853" s="3"/>
      <c r="D853" s="3"/>
      <c r="E853" s="3"/>
      <c r="F853" s="3"/>
      <c r="G853" s="3"/>
      <c r="H853" s="3"/>
      <c r="I853" s="3"/>
      <c r="J853" s="3"/>
      <c r="K853" s="3"/>
      <c r="L853" s="3"/>
      <c r="M853" s="7"/>
      <c r="N853" s="3"/>
      <c r="O853" s="7"/>
      <c r="P853" s="3"/>
      <c r="Q853" s="3"/>
      <c r="R853" s="7"/>
      <c r="S853" s="3"/>
      <c r="T853" s="3"/>
      <c r="U853" s="3"/>
      <c r="V853" s="7"/>
      <c r="W853" s="3"/>
      <c r="X853" s="3"/>
      <c r="Y853" s="7"/>
      <c r="Z853" s="3"/>
      <c r="AA853" s="3"/>
      <c r="AB853" s="3"/>
      <c r="AC853" s="3"/>
      <c r="AD853" s="3"/>
      <c r="AE853" s="3"/>
      <c r="AF853" s="3"/>
      <c r="AG853" s="3"/>
      <c r="AH853" s="3"/>
      <c r="AI853" s="3"/>
      <c r="AJ853" s="3"/>
      <c r="AK853" s="3"/>
      <c r="AL853" s="7"/>
      <c r="AM853" s="3"/>
      <c r="AN853" s="7"/>
      <c r="AO853" s="3"/>
      <c r="AP853" s="3"/>
      <c r="AQ853" s="7"/>
      <c r="AR853" s="3"/>
      <c r="AS853" s="3"/>
      <c r="AT853" s="3"/>
      <c r="AU853" s="7"/>
    </row>
    <row r="854" spans="1:47" x14ac:dyDescent="0.25">
      <c r="A854" s="23"/>
      <c r="B854" s="3"/>
      <c r="C854" s="3"/>
      <c r="D854" s="3"/>
      <c r="E854" s="3"/>
      <c r="F854" s="3"/>
      <c r="G854" s="3"/>
      <c r="H854" s="3"/>
      <c r="I854" s="3"/>
      <c r="J854" s="3"/>
      <c r="K854" s="3"/>
      <c r="L854" s="3"/>
      <c r="M854" s="7"/>
      <c r="N854" s="3"/>
      <c r="O854" s="7"/>
      <c r="P854" s="3"/>
      <c r="Q854" s="3"/>
      <c r="R854" s="7"/>
      <c r="S854" s="3"/>
      <c r="T854" s="3"/>
      <c r="U854" s="3"/>
      <c r="V854" s="7"/>
      <c r="W854" s="3"/>
      <c r="X854" s="3"/>
      <c r="Y854" s="7"/>
      <c r="Z854" s="3"/>
      <c r="AA854" s="3"/>
      <c r="AB854" s="3"/>
      <c r="AC854" s="3"/>
      <c r="AD854" s="3"/>
      <c r="AE854" s="3"/>
      <c r="AF854" s="3"/>
      <c r="AG854" s="3"/>
      <c r="AH854" s="3"/>
      <c r="AI854" s="3"/>
      <c r="AJ854" s="3"/>
      <c r="AK854" s="3"/>
      <c r="AL854" s="7"/>
      <c r="AM854" s="3"/>
      <c r="AN854" s="7"/>
      <c r="AO854" s="3"/>
      <c r="AP854" s="3"/>
      <c r="AQ854" s="7"/>
      <c r="AR854" s="3"/>
      <c r="AS854" s="3"/>
      <c r="AT854" s="3"/>
      <c r="AU854" s="7"/>
    </row>
    <row r="855" spans="1:47" x14ac:dyDescent="0.25">
      <c r="A855" s="23"/>
      <c r="B855" s="3"/>
      <c r="C855" s="3"/>
      <c r="D855" s="3"/>
      <c r="E855" s="3"/>
      <c r="F855" s="3"/>
      <c r="G855" s="3"/>
      <c r="H855" s="3"/>
      <c r="I855" s="3"/>
      <c r="J855" s="3"/>
      <c r="K855" s="3"/>
      <c r="L855" s="3"/>
      <c r="M855" s="7"/>
      <c r="N855" s="3"/>
      <c r="O855" s="7"/>
      <c r="P855" s="3"/>
      <c r="Q855" s="3"/>
      <c r="R855" s="7"/>
      <c r="S855" s="3"/>
      <c r="T855" s="3"/>
      <c r="U855" s="3"/>
      <c r="V855" s="7"/>
      <c r="W855" s="3"/>
      <c r="X855" s="3"/>
      <c r="Y855" s="7"/>
      <c r="Z855" s="3"/>
      <c r="AA855" s="3"/>
      <c r="AB855" s="3"/>
      <c r="AC855" s="3"/>
      <c r="AD855" s="3"/>
      <c r="AE855" s="3"/>
      <c r="AF855" s="3"/>
      <c r="AG855" s="3"/>
      <c r="AH855" s="3"/>
      <c r="AI855" s="3"/>
      <c r="AJ855" s="3"/>
      <c r="AK855" s="3"/>
      <c r="AL855" s="7"/>
      <c r="AM855" s="3"/>
      <c r="AN855" s="7"/>
      <c r="AO855" s="3"/>
      <c r="AP855" s="3"/>
      <c r="AQ855" s="7"/>
      <c r="AR855" s="3"/>
      <c r="AS855" s="3"/>
      <c r="AT855" s="3"/>
      <c r="AU855" s="7"/>
    </row>
    <row r="856" spans="1:47" x14ac:dyDescent="0.25">
      <c r="A856" s="23"/>
      <c r="B856" s="3"/>
      <c r="C856" s="3"/>
      <c r="D856" s="3"/>
      <c r="E856" s="3"/>
      <c r="F856" s="3"/>
      <c r="G856" s="3"/>
      <c r="H856" s="3"/>
      <c r="I856" s="3"/>
      <c r="J856" s="3"/>
      <c r="K856" s="3"/>
      <c r="L856" s="3"/>
      <c r="M856" s="7"/>
      <c r="N856" s="3"/>
      <c r="O856" s="7"/>
      <c r="P856" s="3"/>
      <c r="Q856" s="3"/>
      <c r="R856" s="7"/>
      <c r="S856" s="3"/>
      <c r="T856" s="3"/>
      <c r="U856" s="3"/>
      <c r="V856" s="7"/>
      <c r="W856" s="3"/>
      <c r="X856" s="3"/>
      <c r="Y856" s="7"/>
      <c r="Z856" s="3"/>
      <c r="AA856" s="3"/>
      <c r="AB856" s="3"/>
      <c r="AC856" s="3"/>
      <c r="AD856" s="3"/>
      <c r="AE856" s="3"/>
      <c r="AF856" s="3"/>
      <c r="AG856" s="3"/>
      <c r="AH856" s="3"/>
      <c r="AI856" s="3"/>
      <c r="AJ856" s="3"/>
      <c r="AK856" s="3"/>
      <c r="AL856" s="7"/>
      <c r="AM856" s="3"/>
      <c r="AN856" s="7"/>
      <c r="AO856" s="3"/>
      <c r="AP856" s="3"/>
      <c r="AQ856" s="7"/>
      <c r="AR856" s="3"/>
      <c r="AS856" s="3"/>
      <c r="AT856" s="3"/>
      <c r="AU856" s="7"/>
    </row>
    <row r="857" spans="1:47" x14ac:dyDescent="0.25">
      <c r="A857" s="23"/>
      <c r="B857" s="3"/>
      <c r="C857" s="3"/>
      <c r="D857" s="3"/>
      <c r="E857" s="3"/>
      <c r="F857" s="3"/>
      <c r="G857" s="3"/>
      <c r="H857" s="3"/>
      <c r="I857" s="3"/>
      <c r="J857" s="3"/>
      <c r="K857" s="3"/>
      <c r="L857" s="3"/>
      <c r="M857" s="7"/>
      <c r="N857" s="3"/>
      <c r="O857" s="7"/>
      <c r="P857" s="3"/>
      <c r="Q857" s="3"/>
      <c r="R857" s="7"/>
      <c r="S857" s="3"/>
      <c r="T857" s="3"/>
      <c r="U857" s="3"/>
      <c r="V857" s="7"/>
      <c r="W857" s="3"/>
      <c r="X857" s="3"/>
      <c r="Y857" s="7"/>
      <c r="Z857" s="3"/>
      <c r="AA857" s="3"/>
      <c r="AB857" s="3"/>
      <c r="AC857" s="3"/>
      <c r="AD857" s="3"/>
      <c r="AE857" s="3"/>
      <c r="AF857" s="3"/>
      <c r="AG857" s="3"/>
      <c r="AH857" s="3"/>
      <c r="AI857" s="3"/>
      <c r="AJ857" s="3"/>
      <c r="AK857" s="3"/>
      <c r="AL857" s="7"/>
      <c r="AM857" s="3"/>
      <c r="AN857" s="7"/>
      <c r="AO857" s="3"/>
      <c r="AP857" s="3"/>
      <c r="AQ857" s="7"/>
      <c r="AR857" s="3"/>
      <c r="AS857" s="3"/>
      <c r="AT857" s="3"/>
      <c r="AU857" s="7"/>
    </row>
    <row r="858" spans="1:47" x14ac:dyDescent="0.25">
      <c r="A858" s="23"/>
      <c r="B858" s="3"/>
      <c r="C858" s="3"/>
      <c r="D858" s="3"/>
      <c r="E858" s="3"/>
      <c r="F858" s="3"/>
      <c r="G858" s="3"/>
      <c r="H858" s="3"/>
      <c r="I858" s="3"/>
      <c r="J858" s="3"/>
      <c r="K858" s="3"/>
      <c r="L858" s="3"/>
      <c r="M858" s="7"/>
      <c r="N858" s="3"/>
      <c r="O858" s="7"/>
      <c r="P858" s="3"/>
      <c r="Q858" s="3"/>
      <c r="R858" s="7"/>
      <c r="S858" s="3"/>
      <c r="T858" s="3"/>
      <c r="U858" s="3"/>
      <c r="V858" s="7"/>
      <c r="W858" s="3"/>
      <c r="X858" s="3"/>
      <c r="Y858" s="7"/>
      <c r="Z858" s="3"/>
      <c r="AA858" s="3"/>
      <c r="AB858" s="3"/>
      <c r="AC858" s="3"/>
      <c r="AD858" s="3"/>
      <c r="AE858" s="3"/>
      <c r="AF858" s="3"/>
      <c r="AG858" s="3"/>
      <c r="AH858" s="3"/>
      <c r="AI858" s="3"/>
      <c r="AJ858" s="3"/>
      <c r="AK858" s="3"/>
      <c r="AL858" s="7"/>
      <c r="AM858" s="3"/>
      <c r="AN858" s="7"/>
      <c r="AO858" s="3"/>
      <c r="AP858" s="3"/>
      <c r="AQ858" s="7"/>
      <c r="AR858" s="3"/>
      <c r="AS858" s="3"/>
      <c r="AT858" s="3"/>
      <c r="AU858" s="7"/>
    </row>
    <row r="859" spans="1:47" x14ac:dyDescent="0.25">
      <c r="A859" s="23"/>
      <c r="B859" s="3"/>
      <c r="C859" s="3"/>
      <c r="D859" s="3"/>
      <c r="E859" s="3"/>
      <c r="F859" s="3"/>
      <c r="G859" s="3"/>
      <c r="H859" s="3"/>
      <c r="I859" s="3"/>
      <c r="J859" s="3"/>
      <c r="K859" s="3"/>
      <c r="L859" s="3"/>
      <c r="M859" s="7"/>
      <c r="N859" s="3"/>
      <c r="O859" s="7"/>
      <c r="P859" s="3"/>
      <c r="Q859" s="3"/>
      <c r="R859" s="7"/>
      <c r="S859" s="3"/>
      <c r="T859" s="3"/>
      <c r="U859" s="3"/>
      <c r="V859" s="7"/>
      <c r="W859" s="3"/>
      <c r="X859" s="3"/>
      <c r="Y859" s="7"/>
      <c r="Z859" s="3"/>
      <c r="AA859" s="3"/>
      <c r="AB859" s="3"/>
      <c r="AC859" s="3"/>
      <c r="AD859" s="3"/>
      <c r="AE859" s="3"/>
      <c r="AF859" s="3"/>
      <c r="AG859" s="3"/>
      <c r="AH859" s="3"/>
      <c r="AI859" s="3"/>
      <c r="AJ859" s="3"/>
      <c r="AK859" s="3"/>
      <c r="AL859" s="7"/>
      <c r="AM859" s="3"/>
      <c r="AN859" s="7"/>
      <c r="AO859" s="3"/>
      <c r="AP859" s="3"/>
      <c r="AQ859" s="7"/>
      <c r="AR859" s="3"/>
      <c r="AS859" s="3"/>
      <c r="AT859" s="3"/>
      <c r="AU859" s="7"/>
    </row>
    <row r="860" spans="1:47" x14ac:dyDescent="0.25">
      <c r="A860" s="23"/>
      <c r="B860" s="3"/>
      <c r="C860" s="3"/>
      <c r="D860" s="3"/>
      <c r="E860" s="3"/>
      <c r="F860" s="3"/>
      <c r="G860" s="3"/>
      <c r="H860" s="3"/>
      <c r="I860" s="3"/>
      <c r="J860" s="3"/>
      <c r="K860" s="3"/>
      <c r="L860" s="3"/>
      <c r="M860" s="7"/>
      <c r="N860" s="3"/>
      <c r="O860" s="7"/>
      <c r="P860" s="3"/>
      <c r="Q860" s="3"/>
      <c r="R860" s="7"/>
      <c r="S860" s="3"/>
      <c r="T860" s="3"/>
      <c r="U860" s="3"/>
      <c r="V860" s="7"/>
      <c r="W860" s="3"/>
      <c r="X860" s="3"/>
      <c r="Y860" s="7"/>
      <c r="Z860" s="3"/>
      <c r="AA860" s="3"/>
      <c r="AB860" s="3"/>
      <c r="AC860" s="3"/>
      <c r="AD860" s="3"/>
      <c r="AE860" s="3"/>
      <c r="AF860" s="3"/>
      <c r="AG860" s="3"/>
      <c r="AH860" s="3"/>
      <c r="AI860" s="3"/>
      <c r="AJ860" s="3"/>
      <c r="AK860" s="3"/>
      <c r="AL860" s="7"/>
      <c r="AM860" s="3"/>
      <c r="AN860" s="7"/>
      <c r="AO860" s="3"/>
      <c r="AP860" s="3"/>
      <c r="AQ860" s="7"/>
      <c r="AR860" s="3"/>
      <c r="AS860" s="3"/>
      <c r="AT860" s="3"/>
      <c r="AU860" s="7"/>
    </row>
    <row r="861" spans="1:47" x14ac:dyDescent="0.25">
      <c r="A861" s="23"/>
      <c r="B861" s="3"/>
      <c r="C861" s="3"/>
      <c r="D861" s="3"/>
      <c r="E861" s="3"/>
      <c r="F861" s="3"/>
      <c r="G861" s="3"/>
      <c r="H861" s="3"/>
      <c r="I861" s="3"/>
      <c r="J861" s="3"/>
      <c r="K861" s="3"/>
      <c r="L861" s="3"/>
      <c r="M861" s="7"/>
      <c r="N861" s="3"/>
      <c r="O861" s="7"/>
      <c r="P861" s="3"/>
      <c r="Q861" s="3"/>
      <c r="R861" s="7"/>
      <c r="S861" s="3"/>
      <c r="T861" s="3"/>
      <c r="U861" s="3"/>
      <c r="V861" s="7"/>
      <c r="W861" s="3"/>
      <c r="X861" s="3"/>
      <c r="Y861" s="7"/>
      <c r="Z861" s="3"/>
      <c r="AA861" s="3"/>
      <c r="AB861" s="3"/>
      <c r="AC861" s="3"/>
      <c r="AD861" s="3"/>
      <c r="AE861" s="3"/>
      <c r="AF861" s="3"/>
      <c r="AG861" s="3"/>
      <c r="AH861" s="3"/>
      <c r="AI861" s="3"/>
      <c r="AJ861" s="3"/>
      <c r="AK861" s="3"/>
      <c r="AL861" s="7"/>
      <c r="AM861" s="3"/>
      <c r="AN861" s="7"/>
      <c r="AO861" s="3"/>
      <c r="AP861" s="3"/>
      <c r="AQ861" s="7"/>
      <c r="AR861" s="3"/>
      <c r="AS861" s="3"/>
      <c r="AT861" s="3"/>
      <c r="AU861" s="7"/>
    </row>
    <row r="862" spans="1:47" x14ac:dyDescent="0.25">
      <c r="A862" s="23"/>
      <c r="B862" s="3"/>
      <c r="C862" s="3"/>
      <c r="D862" s="3"/>
      <c r="E862" s="3"/>
      <c r="F862" s="3"/>
      <c r="G862" s="3"/>
      <c r="H862" s="3"/>
      <c r="I862" s="3"/>
      <c r="J862" s="3"/>
      <c r="K862" s="3"/>
      <c r="L862" s="3"/>
      <c r="M862" s="7"/>
      <c r="N862" s="3"/>
      <c r="O862" s="7"/>
      <c r="P862" s="3"/>
      <c r="Q862" s="3"/>
      <c r="R862" s="7"/>
      <c r="S862" s="3"/>
      <c r="T862" s="3"/>
      <c r="U862" s="3"/>
      <c r="V862" s="7"/>
      <c r="W862" s="3"/>
      <c r="X862" s="3"/>
      <c r="Y862" s="7"/>
      <c r="Z862" s="3"/>
      <c r="AA862" s="3"/>
      <c r="AB862" s="3"/>
      <c r="AC862" s="3"/>
      <c r="AD862" s="3"/>
      <c r="AE862" s="3"/>
      <c r="AF862" s="3"/>
      <c r="AG862" s="3"/>
      <c r="AH862" s="3"/>
      <c r="AI862" s="3"/>
      <c r="AJ862" s="3"/>
      <c r="AK862" s="3"/>
      <c r="AL862" s="7"/>
      <c r="AM862" s="3"/>
      <c r="AN862" s="7"/>
      <c r="AO862" s="3"/>
      <c r="AP862" s="3"/>
      <c r="AQ862" s="7"/>
      <c r="AR862" s="3"/>
      <c r="AS862" s="3"/>
      <c r="AT862" s="3"/>
      <c r="AU862" s="7"/>
    </row>
    <row r="863" spans="1:47" x14ac:dyDescent="0.25">
      <c r="A863" s="23"/>
      <c r="B863" s="3"/>
      <c r="C863" s="3"/>
      <c r="D863" s="3"/>
      <c r="E863" s="3"/>
      <c r="F863" s="3"/>
      <c r="G863" s="3"/>
      <c r="H863" s="3"/>
      <c r="I863" s="3"/>
      <c r="J863" s="3"/>
      <c r="K863" s="3"/>
      <c r="L863" s="3"/>
      <c r="M863" s="7"/>
      <c r="N863" s="3"/>
      <c r="O863" s="7"/>
      <c r="P863" s="3"/>
      <c r="Q863" s="3"/>
      <c r="R863" s="7"/>
      <c r="S863" s="3"/>
      <c r="T863" s="3"/>
      <c r="U863" s="3"/>
      <c r="V863" s="7"/>
      <c r="W863" s="3"/>
      <c r="X863" s="3"/>
      <c r="Y863" s="7"/>
      <c r="Z863" s="3"/>
      <c r="AA863" s="3"/>
      <c r="AB863" s="3"/>
      <c r="AC863" s="3"/>
      <c r="AD863" s="3"/>
      <c r="AE863" s="3"/>
      <c r="AF863" s="3"/>
      <c r="AG863" s="3"/>
      <c r="AH863" s="3"/>
      <c r="AI863" s="3"/>
      <c r="AJ863" s="3"/>
      <c r="AK863" s="3"/>
      <c r="AL863" s="7"/>
      <c r="AM863" s="3"/>
      <c r="AN863" s="7"/>
      <c r="AO863" s="3"/>
      <c r="AP863" s="3"/>
      <c r="AQ863" s="7"/>
      <c r="AR863" s="3"/>
      <c r="AS863" s="3"/>
      <c r="AT863" s="3"/>
      <c r="AU863" s="7"/>
    </row>
    <row r="864" spans="1:47" x14ac:dyDescent="0.25">
      <c r="A864" s="23"/>
      <c r="B864" s="3"/>
      <c r="C864" s="3"/>
      <c r="D864" s="3"/>
      <c r="E864" s="3"/>
      <c r="F864" s="3"/>
      <c r="G864" s="3"/>
      <c r="H864" s="3"/>
      <c r="I864" s="3"/>
      <c r="J864" s="3"/>
      <c r="K864" s="3"/>
      <c r="L864" s="3"/>
      <c r="M864" s="7"/>
      <c r="N864" s="3"/>
      <c r="O864" s="7"/>
      <c r="P864" s="3"/>
      <c r="Q864" s="3"/>
      <c r="R864" s="7"/>
      <c r="S864" s="3"/>
      <c r="T864" s="3"/>
      <c r="U864" s="3"/>
      <c r="V864" s="7"/>
      <c r="W864" s="3"/>
      <c r="X864" s="3"/>
      <c r="Y864" s="7"/>
      <c r="Z864" s="3"/>
      <c r="AA864" s="3"/>
      <c r="AB864" s="3"/>
      <c r="AC864" s="3"/>
      <c r="AD864" s="3"/>
      <c r="AE864" s="3"/>
      <c r="AF864" s="3"/>
      <c r="AG864" s="3"/>
      <c r="AH864" s="3"/>
      <c r="AI864" s="3"/>
      <c r="AJ864" s="3"/>
      <c r="AK864" s="3"/>
      <c r="AL864" s="7"/>
      <c r="AM864" s="3"/>
      <c r="AN864" s="7"/>
      <c r="AO864" s="3"/>
      <c r="AP864" s="3"/>
      <c r="AQ864" s="7"/>
      <c r="AR864" s="3"/>
      <c r="AS864" s="3"/>
      <c r="AT864" s="3"/>
      <c r="AU864" s="7"/>
    </row>
    <row r="865" spans="1:47" x14ac:dyDescent="0.25">
      <c r="A865" s="23"/>
      <c r="B865" s="3"/>
      <c r="C865" s="3"/>
      <c r="D865" s="3"/>
      <c r="E865" s="3"/>
      <c r="F865" s="3"/>
      <c r="G865" s="3"/>
      <c r="H865" s="3"/>
      <c r="I865" s="3"/>
      <c r="J865" s="3"/>
      <c r="K865" s="3"/>
      <c r="L865" s="3"/>
      <c r="M865" s="7"/>
      <c r="N865" s="3"/>
      <c r="O865" s="7"/>
      <c r="P865" s="3"/>
      <c r="Q865" s="3"/>
      <c r="R865" s="7"/>
      <c r="S865" s="3"/>
      <c r="T865" s="3"/>
      <c r="U865" s="3"/>
      <c r="V865" s="7"/>
      <c r="W865" s="3"/>
      <c r="X865" s="3"/>
      <c r="Y865" s="7"/>
      <c r="Z865" s="3"/>
      <c r="AA865" s="3"/>
      <c r="AB865" s="3"/>
      <c r="AC865" s="3"/>
      <c r="AD865" s="3"/>
      <c r="AE865" s="3"/>
      <c r="AF865" s="3"/>
      <c r="AG865" s="3"/>
      <c r="AH865" s="3"/>
      <c r="AI865" s="3"/>
      <c r="AJ865" s="3"/>
      <c r="AK865" s="3"/>
      <c r="AL865" s="7"/>
      <c r="AM865" s="3"/>
      <c r="AN865" s="7"/>
      <c r="AO865" s="3"/>
      <c r="AP865" s="3"/>
      <c r="AQ865" s="7"/>
      <c r="AR865" s="3"/>
      <c r="AS865" s="3"/>
      <c r="AT865" s="3"/>
      <c r="AU865" s="7"/>
    </row>
    <row r="866" spans="1:47" x14ac:dyDescent="0.25">
      <c r="A866" s="23"/>
      <c r="B866" s="3"/>
      <c r="C866" s="3"/>
      <c r="D866" s="3"/>
      <c r="E866" s="3"/>
      <c r="F866" s="3"/>
      <c r="G866" s="3"/>
      <c r="H866" s="3"/>
      <c r="I866" s="3"/>
      <c r="J866" s="3"/>
      <c r="K866" s="3"/>
      <c r="L866" s="3"/>
      <c r="M866" s="7"/>
      <c r="N866" s="3"/>
      <c r="O866" s="7"/>
      <c r="P866" s="3"/>
      <c r="Q866" s="3"/>
      <c r="R866" s="7"/>
      <c r="S866" s="3"/>
      <c r="T866" s="3"/>
      <c r="U866" s="3"/>
      <c r="V866" s="7"/>
      <c r="W866" s="3"/>
      <c r="X866" s="3"/>
      <c r="Y866" s="7"/>
      <c r="Z866" s="3"/>
      <c r="AA866" s="3"/>
      <c r="AB866" s="3"/>
      <c r="AC866" s="3"/>
      <c r="AD866" s="3"/>
      <c r="AE866" s="3"/>
      <c r="AF866" s="3"/>
      <c r="AG866" s="3"/>
      <c r="AH866" s="3"/>
      <c r="AI866" s="3"/>
      <c r="AJ866" s="3"/>
      <c r="AK866" s="3"/>
      <c r="AL866" s="7"/>
      <c r="AM866" s="3"/>
      <c r="AN866" s="7"/>
      <c r="AO866" s="3"/>
      <c r="AP866" s="3"/>
      <c r="AQ866" s="7"/>
      <c r="AR866" s="3"/>
      <c r="AS866" s="3"/>
      <c r="AT866" s="3"/>
      <c r="AU866" s="7"/>
    </row>
    <row r="867" spans="1:47" x14ac:dyDescent="0.25">
      <c r="A867" s="23"/>
      <c r="B867" s="3"/>
      <c r="C867" s="3"/>
      <c r="D867" s="3"/>
      <c r="E867" s="3"/>
      <c r="F867" s="3"/>
      <c r="G867" s="3"/>
      <c r="H867" s="3"/>
      <c r="I867" s="3"/>
      <c r="J867" s="3"/>
      <c r="K867" s="3"/>
      <c r="L867" s="3"/>
      <c r="M867" s="7"/>
      <c r="N867" s="3"/>
      <c r="O867" s="7"/>
      <c r="P867" s="3"/>
      <c r="Q867" s="3"/>
      <c r="R867" s="7"/>
      <c r="S867" s="3"/>
      <c r="T867" s="3"/>
      <c r="U867" s="3"/>
      <c r="V867" s="7"/>
      <c r="W867" s="3"/>
      <c r="X867" s="3"/>
      <c r="Y867" s="7"/>
      <c r="Z867" s="3"/>
      <c r="AA867" s="3"/>
      <c r="AB867" s="3"/>
      <c r="AC867" s="3"/>
      <c r="AD867" s="3"/>
      <c r="AE867" s="3"/>
      <c r="AF867" s="3"/>
      <c r="AG867" s="3"/>
      <c r="AH867" s="3"/>
      <c r="AI867" s="3"/>
      <c r="AJ867" s="3"/>
      <c r="AK867" s="3"/>
      <c r="AL867" s="7"/>
      <c r="AM867" s="3"/>
      <c r="AN867" s="7"/>
      <c r="AO867" s="3"/>
      <c r="AP867" s="3"/>
      <c r="AQ867" s="7"/>
      <c r="AR867" s="3"/>
      <c r="AS867" s="3"/>
      <c r="AT867" s="3"/>
      <c r="AU867" s="7"/>
    </row>
    <row r="868" spans="1:47" x14ac:dyDescent="0.25">
      <c r="A868" s="23"/>
      <c r="B868" s="3"/>
      <c r="C868" s="3"/>
      <c r="D868" s="3"/>
      <c r="E868" s="3"/>
      <c r="F868" s="3"/>
      <c r="G868" s="3"/>
      <c r="H868" s="3"/>
      <c r="I868" s="3"/>
      <c r="J868" s="3"/>
      <c r="K868" s="3"/>
      <c r="L868" s="3"/>
      <c r="M868" s="7"/>
      <c r="N868" s="3"/>
      <c r="O868" s="7"/>
      <c r="P868" s="3"/>
      <c r="Q868" s="3"/>
      <c r="R868" s="7"/>
      <c r="S868" s="3"/>
      <c r="T868" s="3"/>
      <c r="U868" s="3"/>
      <c r="V868" s="7"/>
      <c r="W868" s="3"/>
      <c r="X868" s="3"/>
      <c r="Y868" s="7"/>
      <c r="Z868" s="3"/>
      <c r="AA868" s="3"/>
      <c r="AB868" s="3"/>
      <c r="AC868" s="3"/>
      <c r="AD868" s="3"/>
      <c r="AE868" s="3"/>
      <c r="AF868" s="3"/>
      <c r="AG868" s="3"/>
      <c r="AH868" s="3"/>
      <c r="AI868" s="3"/>
      <c r="AJ868" s="3"/>
      <c r="AK868" s="3"/>
      <c r="AL868" s="7"/>
      <c r="AM868" s="3"/>
      <c r="AN868" s="7"/>
      <c r="AO868" s="3"/>
      <c r="AP868" s="3"/>
      <c r="AQ868" s="7"/>
      <c r="AR868" s="3"/>
      <c r="AS868" s="3"/>
      <c r="AT868" s="3"/>
      <c r="AU868" s="7"/>
    </row>
    <row r="869" spans="1:47" x14ac:dyDescent="0.25">
      <c r="A869" s="23"/>
      <c r="B869" s="3"/>
      <c r="C869" s="3"/>
      <c r="D869" s="3"/>
      <c r="E869" s="3"/>
      <c r="F869" s="3"/>
      <c r="G869" s="3"/>
      <c r="H869" s="3"/>
      <c r="I869" s="3"/>
      <c r="J869" s="3"/>
      <c r="K869" s="3"/>
      <c r="L869" s="3"/>
      <c r="M869" s="7"/>
      <c r="N869" s="3"/>
      <c r="O869" s="7"/>
      <c r="P869" s="3"/>
      <c r="Q869" s="3"/>
      <c r="R869" s="7"/>
      <c r="S869" s="3"/>
      <c r="T869" s="3"/>
      <c r="U869" s="3"/>
      <c r="V869" s="7"/>
      <c r="W869" s="3"/>
      <c r="X869" s="3"/>
      <c r="Y869" s="7"/>
      <c r="Z869" s="3"/>
      <c r="AA869" s="3"/>
      <c r="AB869" s="3"/>
      <c r="AC869" s="3"/>
      <c r="AD869" s="3"/>
      <c r="AE869" s="3"/>
      <c r="AF869" s="3"/>
      <c r="AG869" s="3"/>
      <c r="AH869" s="3"/>
      <c r="AI869" s="3"/>
      <c r="AJ869" s="3"/>
      <c r="AK869" s="3"/>
      <c r="AL869" s="7"/>
      <c r="AM869" s="3"/>
      <c r="AN869" s="7"/>
      <c r="AO869" s="3"/>
      <c r="AP869" s="3"/>
      <c r="AQ869" s="7"/>
      <c r="AR869" s="3"/>
      <c r="AS869" s="3"/>
      <c r="AT869" s="3"/>
      <c r="AU869" s="7"/>
    </row>
    <row r="870" spans="1:47" x14ac:dyDescent="0.25">
      <c r="A870" s="23"/>
      <c r="B870" s="3"/>
      <c r="C870" s="3"/>
      <c r="D870" s="3"/>
      <c r="E870" s="3"/>
      <c r="F870" s="3"/>
      <c r="G870" s="3"/>
      <c r="H870" s="3"/>
      <c r="I870" s="3"/>
      <c r="J870" s="3"/>
      <c r="K870" s="3"/>
      <c r="L870" s="3"/>
      <c r="M870" s="7"/>
      <c r="N870" s="3"/>
      <c r="O870" s="7"/>
      <c r="P870" s="3"/>
      <c r="Q870" s="3"/>
      <c r="R870" s="7"/>
      <c r="S870" s="3"/>
      <c r="T870" s="3"/>
      <c r="U870" s="3"/>
      <c r="V870" s="7"/>
      <c r="W870" s="3"/>
      <c r="X870" s="3"/>
      <c r="Y870" s="7"/>
      <c r="Z870" s="3"/>
      <c r="AA870" s="3"/>
      <c r="AB870" s="3"/>
      <c r="AC870" s="3"/>
      <c r="AD870" s="3"/>
      <c r="AE870" s="3"/>
      <c r="AF870" s="3"/>
      <c r="AG870" s="3"/>
      <c r="AH870" s="3"/>
      <c r="AI870" s="3"/>
      <c r="AJ870" s="3"/>
      <c r="AK870" s="3"/>
      <c r="AL870" s="7"/>
      <c r="AM870" s="3"/>
      <c r="AN870" s="7"/>
      <c r="AO870" s="3"/>
      <c r="AP870" s="3"/>
      <c r="AQ870" s="7"/>
      <c r="AR870" s="3"/>
      <c r="AS870" s="3"/>
      <c r="AT870" s="3"/>
      <c r="AU870" s="7"/>
    </row>
    <row r="871" spans="1:47" x14ac:dyDescent="0.25">
      <c r="A871" s="23"/>
      <c r="B871" s="3"/>
      <c r="C871" s="3"/>
      <c r="D871" s="3"/>
      <c r="E871" s="3"/>
      <c r="F871" s="3"/>
      <c r="G871" s="3"/>
      <c r="H871" s="3"/>
      <c r="I871" s="3"/>
      <c r="J871" s="3"/>
      <c r="K871" s="3"/>
      <c r="L871" s="3"/>
      <c r="M871" s="7"/>
      <c r="N871" s="3"/>
      <c r="O871" s="7"/>
      <c r="P871" s="3"/>
      <c r="Q871" s="3"/>
      <c r="R871" s="7"/>
      <c r="S871" s="3"/>
      <c r="T871" s="3"/>
      <c r="U871" s="3"/>
      <c r="V871" s="7"/>
      <c r="W871" s="3"/>
      <c r="X871" s="3"/>
      <c r="Y871" s="7"/>
      <c r="Z871" s="3"/>
      <c r="AA871" s="3"/>
      <c r="AB871" s="3"/>
      <c r="AC871" s="3"/>
      <c r="AD871" s="3"/>
      <c r="AE871" s="3"/>
      <c r="AF871" s="3"/>
      <c r="AG871" s="3"/>
      <c r="AH871" s="3"/>
      <c r="AI871" s="3"/>
      <c r="AJ871" s="3"/>
      <c r="AK871" s="3"/>
      <c r="AL871" s="7"/>
      <c r="AM871" s="3"/>
      <c r="AN871" s="7"/>
      <c r="AO871" s="3"/>
      <c r="AP871" s="3"/>
      <c r="AQ871" s="7"/>
      <c r="AR871" s="3"/>
      <c r="AS871" s="3"/>
      <c r="AT871" s="3"/>
      <c r="AU871" s="7"/>
    </row>
    <row r="872" spans="1:47" x14ac:dyDescent="0.25">
      <c r="A872" s="23"/>
      <c r="B872" s="3"/>
      <c r="C872" s="3"/>
      <c r="D872" s="3"/>
      <c r="E872" s="3"/>
      <c r="F872" s="3"/>
      <c r="G872" s="3"/>
      <c r="H872" s="3"/>
      <c r="I872" s="3"/>
      <c r="J872" s="3"/>
      <c r="K872" s="3"/>
      <c r="L872" s="3"/>
      <c r="M872" s="7"/>
      <c r="N872" s="3"/>
      <c r="O872" s="7"/>
      <c r="P872" s="3"/>
      <c r="Q872" s="3"/>
      <c r="R872" s="7"/>
      <c r="S872" s="3"/>
      <c r="T872" s="3"/>
      <c r="U872" s="3"/>
      <c r="V872" s="7"/>
      <c r="W872" s="3"/>
      <c r="X872" s="3"/>
      <c r="Y872" s="7"/>
      <c r="Z872" s="3"/>
      <c r="AA872" s="3"/>
      <c r="AB872" s="3"/>
      <c r="AC872" s="3"/>
      <c r="AD872" s="3"/>
      <c r="AE872" s="3"/>
      <c r="AF872" s="3"/>
      <c r="AG872" s="3"/>
      <c r="AH872" s="3"/>
      <c r="AI872" s="3"/>
      <c r="AJ872" s="3"/>
      <c r="AK872" s="3"/>
      <c r="AL872" s="7"/>
      <c r="AM872" s="3"/>
      <c r="AN872" s="7"/>
      <c r="AO872" s="3"/>
      <c r="AP872" s="3"/>
      <c r="AQ872" s="7"/>
      <c r="AR872" s="3"/>
      <c r="AS872" s="3"/>
      <c r="AT872" s="3"/>
      <c r="AU872" s="7"/>
    </row>
    <row r="873" spans="1:47" x14ac:dyDescent="0.25">
      <c r="A873" s="23"/>
      <c r="B873" s="3"/>
      <c r="C873" s="3"/>
      <c r="D873" s="3"/>
      <c r="E873" s="3"/>
      <c r="F873" s="3"/>
      <c r="G873" s="3"/>
      <c r="H873" s="3"/>
      <c r="I873" s="3"/>
      <c r="J873" s="3"/>
      <c r="K873" s="3"/>
      <c r="L873" s="3"/>
      <c r="M873" s="7"/>
      <c r="N873" s="3"/>
      <c r="O873" s="7"/>
      <c r="P873" s="3"/>
      <c r="Q873" s="3"/>
      <c r="R873" s="7"/>
      <c r="S873" s="3"/>
      <c r="T873" s="3"/>
      <c r="U873" s="3"/>
      <c r="V873" s="7"/>
      <c r="W873" s="3"/>
      <c r="X873" s="3"/>
      <c r="Y873" s="7"/>
      <c r="Z873" s="3"/>
      <c r="AA873" s="3"/>
      <c r="AB873" s="3"/>
      <c r="AC873" s="3"/>
      <c r="AD873" s="3"/>
      <c r="AE873" s="3"/>
      <c r="AF873" s="3"/>
      <c r="AG873" s="3"/>
      <c r="AH873" s="3"/>
      <c r="AI873" s="3"/>
      <c r="AJ873" s="3"/>
      <c r="AK873" s="3"/>
      <c r="AL873" s="7"/>
      <c r="AM873" s="3"/>
      <c r="AN873" s="7"/>
      <c r="AO873" s="3"/>
      <c r="AP873" s="3"/>
      <c r="AQ873" s="7"/>
      <c r="AR873" s="3"/>
      <c r="AS873" s="3"/>
      <c r="AT873" s="3"/>
      <c r="AU873" s="7"/>
    </row>
    <row r="874" spans="1:47" x14ac:dyDescent="0.25">
      <c r="A874" s="23"/>
      <c r="B874" s="3"/>
      <c r="C874" s="3"/>
      <c r="D874" s="3"/>
      <c r="E874" s="3"/>
      <c r="F874" s="3"/>
      <c r="G874" s="3"/>
      <c r="H874" s="3"/>
      <c r="I874" s="3"/>
      <c r="J874" s="3"/>
      <c r="K874" s="3"/>
      <c r="L874" s="3"/>
      <c r="M874" s="7"/>
      <c r="N874" s="3"/>
      <c r="O874" s="7"/>
      <c r="P874" s="3"/>
      <c r="Q874" s="3"/>
      <c r="R874" s="7"/>
      <c r="S874" s="3"/>
      <c r="T874" s="3"/>
      <c r="U874" s="3"/>
      <c r="V874" s="7"/>
      <c r="W874" s="3"/>
      <c r="X874" s="3"/>
      <c r="Y874" s="7"/>
      <c r="Z874" s="3"/>
      <c r="AA874" s="3"/>
      <c r="AB874" s="3"/>
      <c r="AC874" s="3"/>
      <c r="AD874" s="3"/>
      <c r="AE874" s="3"/>
      <c r="AF874" s="3"/>
      <c r="AG874" s="3"/>
      <c r="AH874" s="3"/>
      <c r="AI874" s="3"/>
      <c r="AJ874" s="3"/>
      <c r="AK874" s="3"/>
      <c r="AL874" s="7"/>
      <c r="AM874" s="3"/>
      <c r="AN874" s="7"/>
      <c r="AO874" s="3"/>
      <c r="AP874" s="3"/>
      <c r="AQ874" s="7"/>
      <c r="AR874" s="3"/>
      <c r="AS874" s="3"/>
      <c r="AT874" s="3"/>
      <c r="AU874" s="7"/>
    </row>
    <row r="875" spans="1:47" x14ac:dyDescent="0.25">
      <c r="A875" s="23"/>
      <c r="B875" s="3"/>
      <c r="C875" s="3"/>
      <c r="D875" s="3"/>
      <c r="E875" s="3"/>
      <c r="F875" s="3"/>
      <c r="G875" s="3"/>
      <c r="H875" s="3"/>
      <c r="I875" s="3"/>
      <c r="J875" s="3"/>
      <c r="K875" s="3"/>
      <c r="L875" s="3"/>
      <c r="M875" s="7"/>
      <c r="N875" s="3"/>
      <c r="O875" s="7"/>
      <c r="P875" s="3"/>
      <c r="Q875" s="3"/>
      <c r="R875" s="7"/>
      <c r="S875" s="3"/>
      <c r="T875" s="3"/>
      <c r="U875" s="3"/>
      <c r="V875" s="7"/>
      <c r="W875" s="3"/>
      <c r="X875" s="3"/>
      <c r="Y875" s="7"/>
      <c r="Z875" s="3"/>
      <c r="AA875" s="3"/>
      <c r="AB875" s="3"/>
      <c r="AC875" s="3"/>
      <c r="AD875" s="3"/>
      <c r="AE875" s="3"/>
      <c r="AF875" s="3"/>
      <c r="AG875" s="3"/>
      <c r="AH875" s="3"/>
      <c r="AI875" s="3"/>
      <c r="AJ875" s="3"/>
      <c r="AK875" s="3"/>
      <c r="AL875" s="7"/>
      <c r="AM875" s="3"/>
      <c r="AN875" s="7"/>
      <c r="AO875" s="3"/>
      <c r="AP875" s="3"/>
      <c r="AQ875" s="7"/>
      <c r="AR875" s="3"/>
      <c r="AS875" s="3"/>
      <c r="AT875" s="3"/>
      <c r="AU875" s="7"/>
    </row>
    <row r="876" spans="1:47" x14ac:dyDescent="0.25">
      <c r="A876" s="23"/>
      <c r="B876" s="3"/>
      <c r="C876" s="3"/>
      <c r="D876" s="3"/>
      <c r="E876" s="3"/>
      <c r="F876" s="3"/>
      <c r="G876" s="3"/>
      <c r="H876" s="3"/>
      <c r="I876" s="3"/>
      <c r="J876" s="3"/>
      <c r="K876" s="3"/>
      <c r="L876" s="3"/>
      <c r="M876" s="7"/>
      <c r="N876" s="3"/>
      <c r="O876" s="7"/>
      <c r="P876" s="3"/>
      <c r="Q876" s="3"/>
      <c r="R876" s="7"/>
      <c r="S876" s="3"/>
      <c r="T876" s="3"/>
      <c r="U876" s="3"/>
      <c r="V876" s="7"/>
      <c r="W876" s="3"/>
      <c r="X876" s="3"/>
      <c r="Y876" s="7"/>
      <c r="Z876" s="3"/>
      <c r="AA876" s="3"/>
      <c r="AB876" s="3"/>
      <c r="AC876" s="3"/>
      <c r="AD876" s="3"/>
      <c r="AE876" s="3"/>
      <c r="AF876" s="3"/>
      <c r="AG876" s="3"/>
      <c r="AH876" s="3"/>
      <c r="AI876" s="3"/>
      <c r="AJ876" s="3"/>
      <c r="AK876" s="3"/>
      <c r="AL876" s="7"/>
      <c r="AM876" s="3"/>
      <c r="AN876" s="7"/>
      <c r="AO876" s="3"/>
      <c r="AP876" s="3"/>
      <c r="AQ876" s="7"/>
      <c r="AR876" s="3"/>
      <c r="AS876" s="3"/>
      <c r="AT876" s="3"/>
      <c r="AU876" s="7"/>
    </row>
    <row r="877" spans="1:47" x14ac:dyDescent="0.25">
      <c r="A877" s="23"/>
      <c r="B877" s="3"/>
      <c r="C877" s="3"/>
      <c r="D877" s="3"/>
      <c r="E877" s="3"/>
      <c r="F877" s="3"/>
      <c r="G877" s="3"/>
      <c r="H877" s="3"/>
      <c r="I877" s="3"/>
      <c r="J877" s="3"/>
      <c r="K877" s="3"/>
      <c r="L877" s="3"/>
      <c r="M877" s="7"/>
      <c r="N877" s="3"/>
      <c r="O877" s="7"/>
      <c r="P877" s="3"/>
      <c r="Q877" s="3"/>
      <c r="R877" s="7"/>
      <c r="S877" s="3"/>
      <c r="T877" s="3"/>
      <c r="U877" s="3"/>
      <c r="V877" s="7"/>
      <c r="W877" s="3"/>
      <c r="X877" s="3"/>
      <c r="Y877" s="7"/>
      <c r="Z877" s="3"/>
      <c r="AA877" s="3"/>
      <c r="AB877" s="3"/>
      <c r="AC877" s="3"/>
      <c r="AD877" s="3"/>
      <c r="AE877" s="3"/>
      <c r="AF877" s="3"/>
      <c r="AG877" s="3"/>
      <c r="AH877" s="3"/>
      <c r="AI877" s="3"/>
      <c r="AJ877" s="3"/>
      <c r="AK877" s="3"/>
      <c r="AL877" s="7"/>
      <c r="AM877" s="3"/>
      <c r="AN877" s="7"/>
      <c r="AO877" s="3"/>
      <c r="AP877" s="3"/>
      <c r="AQ877" s="7"/>
      <c r="AR877" s="3"/>
      <c r="AS877" s="3"/>
      <c r="AT877" s="3"/>
      <c r="AU877" s="7"/>
    </row>
    <row r="878" spans="1:47" x14ac:dyDescent="0.25">
      <c r="A878" s="23"/>
      <c r="B878" s="3"/>
      <c r="C878" s="3"/>
      <c r="D878" s="3"/>
      <c r="E878" s="3"/>
      <c r="F878" s="3"/>
      <c r="G878" s="3"/>
      <c r="H878" s="3"/>
      <c r="I878" s="3"/>
      <c r="J878" s="3"/>
      <c r="K878" s="3"/>
      <c r="L878" s="3"/>
      <c r="M878" s="7"/>
      <c r="N878" s="3"/>
      <c r="O878" s="7"/>
      <c r="P878" s="3"/>
      <c r="Q878" s="3"/>
      <c r="R878" s="7"/>
      <c r="S878" s="3"/>
      <c r="T878" s="3"/>
      <c r="U878" s="3"/>
      <c r="V878" s="7"/>
      <c r="W878" s="3"/>
      <c r="X878" s="3"/>
      <c r="Y878" s="7"/>
      <c r="Z878" s="3"/>
      <c r="AA878" s="3"/>
      <c r="AB878" s="3"/>
      <c r="AC878" s="3"/>
      <c r="AD878" s="3"/>
      <c r="AE878" s="3"/>
      <c r="AF878" s="3"/>
      <c r="AG878" s="3"/>
      <c r="AH878" s="3"/>
      <c r="AI878" s="3"/>
      <c r="AJ878" s="3"/>
      <c r="AK878" s="3"/>
      <c r="AL878" s="7"/>
      <c r="AM878" s="3"/>
      <c r="AN878" s="7"/>
      <c r="AO878" s="3"/>
      <c r="AP878" s="3"/>
      <c r="AQ878" s="7"/>
      <c r="AR878" s="3"/>
      <c r="AS878" s="3"/>
      <c r="AT878" s="3"/>
      <c r="AU878" s="7"/>
    </row>
    <row r="879" spans="1:47" x14ac:dyDescent="0.25">
      <c r="A879" s="23"/>
      <c r="B879" s="3"/>
      <c r="C879" s="3"/>
      <c r="D879" s="3"/>
      <c r="E879" s="3"/>
      <c r="F879" s="3"/>
      <c r="G879" s="3"/>
      <c r="H879" s="3"/>
      <c r="I879" s="3"/>
      <c r="J879" s="3"/>
      <c r="K879" s="3"/>
      <c r="L879" s="3"/>
      <c r="M879" s="7"/>
      <c r="N879" s="3"/>
      <c r="O879" s="7"/>
      <c r="P879" s="3"/>
      <c r="Q879" s="3"/>
      <c r="R879" s="7"/>
      <c r="S879" s="3"/>
      <c r="T879" s="3"/>
      <c r="U879" s="3"/>
      <c r="V879" s="7"/>
      <c r="W879" s="3"/>
      <c r="X879" s="3"/>
      <c r="Y879" s="7"/>
      <c r="Z879" s="3"/>
      <c r="AA879" s="3"/>
      <c r="AB879" s="3"/>
      <c r="AC879" s="3"/>
      <c r="AD879" s="3"/>
      <c r="AE879" s="3"/>
      <c r="AF879" s="3"/>
      <c r="AG879" s="3"/>
      <c r="AH879" s="3"/>
      <c r="AI879" s="3"/>
      <c r="AJ879" s="3"/>
      <c r="AK879" s="3"/>
      <c r="AL879" s="7"/>
      <c r="AM879" s="3"/>
      <c r="AN879" s="7"/>
      <c r="AO879" s="3"/>
      <c r="AP879" s="3"/>
      <c r="AQ879" s="7"/>
      <c r="AR879" s="3"/>
      <c r="AS879" s="3"/>
      <c r="AT879" s="3"/>
      <c r="AU879" s="7"/>
    </row>
    <row r="880" spans="1:47" x14ac:dyDescent="0.25">
      <c r="A880" s="23"/>
      <c r="B880" s="3"/>
      <c r="C880" s="3"/>
      <c r="D880" s="3"/>
      <c r="E880" s="3"/>
      <c r="F880" s="3"/>
      <c r="G880" s="3"/>
      <c r="H880" s="3"/>
      <c r="I880" s="3"/>
      <c r="J880" s="3"/>
      <c r="K880" s="3"/>
      <c r="L880" s="3"/>
      <c r="M880" s="7"/>
      <c r="N880" s="3"/>
      <c r="O880" s="7"/>
      <c r="P880" s="3"/>
      <c r="Q880" s="3"/>
      <c r="R880" s="7"/>
      <c r="S880" s="3"/>
      <c r="T880" s="3"/>
      <c r="U880" s="3"/>
      <c r="V880" s="7"/>
      <c r="W880" s="3"/>
      <c r="X880" s="3"/>
      <c r="Y880" s="7"/>
      <c r="Z880" s="3"/>
      <c r="AA880" s="3"/>
      <c r="AB880" s="3"/>
      <c r="AC880" s="3"/>
      <c r="AD880" s="3"/>
      <c r="AE880" s="3"/>
      <c r="AF880" s="3"/>
      <c r="AG880" s="3"/>
      <c r="AH880" s="3"/>
      <c r="AI880" s="3"/>
      <c r="AJ880" s="3"/>
      <c r="AK880" s="3"/>
      <c r="AL880" s="7"/>
      <c r="AM880" s="3"/>
      <c r="AN880" s="7"/>
      <c r="AO880" s="3"/>
      <c r="AP880" s="3"/>
      <c r="AQ880" s="7"/>
      <c r="AR880" s="3"/>
      <c r="AS880" s="3"/>
      <c r="AT880" s="3"/>
      <c r="AU880" s="7"/>
    </row>
    <row r="881" spans="1:47" x14ac:dyDescent="0.25">
      <c r="A881" s="23"/>
      <c r="B881" s="3"/>
      <c r="C881" s="3"/>
      <c r="D881" s="3"/>
      <c r="E881" s="3"/>
      <c r="F881" s="3"/>
      <c r="G881" s="3"/>
      <c r="H881" s="3"/>
      <c r="I881" s="3"/>
      <c r="J881" s="3"/>
      <c r="K881" s="3"/>
      <c r="L881" s="3"/>
      <c r="M881" s="7"/>
      <c r="N881" s="3"/>
      <c r="O881" s="7"/>
      <c r="P881" s="3"/>
      <c r="Q881" s="3"/>
      <c r="R881" s="7"/>
      <c r="S881" s="3"/>
      <c r="T881" s="3"/>
      <c r="U881" s="3"/>
      <c r="V881" s="7"/>
      <c r="W881" s="3"/>
      <c r="X881" s="3"/>
      <c r="Y881" s="7"/>
      <c r="Z881" s="3"/>
      <c r="AA881" s="3"/>
      <c r="AB881" s="3"/>
      <c r="AC881" s="3"/>
      <c r="AD881" s="3"/>
      <c r="AE881" s="3"/>
      <c r="AF881" s="3"/>
      <c r="AG881" s="3"/>
      <c r="AH881" s="3"/>
      <c r="AI881" s="3"/>
      <c r="AJ881" s="3"/>
      <c r="AK881" s="3"/>
      <c r="AL881" s="7"/>
      <c r="AM881" s="3"/>
      <c r="AN881" s="7"/>
      <c r="AO881" s="3"/>
      <c r="AP881" s="3"/>
      <c r="AQ881" s="7"/>
      <c r="AR881" s="3"/>
      <c r="AS881" s="3"/>
      <c r="AT881" s="3"/>
      <c r="AU881" s="7"/>
    </row>
    <row r="882" spans="1:47" x14ac:dyDescent="0.25">
      <c r="A882" s="23"/>
      <c r="B882" s="3"/>
      <c r="C882" s="3"/>
      <c r="D882" s="3"/>
      <c r="E882" s="3"/>
      <c r="F882" s="3"/>
      <c r="G882" s="3"/>
      <c r="H882" s="3"/>
      <c r="I882" s="3"/>
      <c r="J882" s="3"/>
      <c r="K882" s="3"/>
      <c r="L882" s="3"/>
      <c r="M882" s="7"/>
      <c r="N882" s="3"/>
      <c r="O882" s="7"/>
      <c r="P882" s="3"/>
      <c r="Q882" s="3"/>
      <c r="R882" s="7"/>
      <c r="S882" s="3"/>
      <c r="T882" s="3"/>
      <c r="U882" s="3"/>
      <c r="V882" s="7"/>
      <c r="W882" s="3"/>
      <c r="X882" s="3"/>
      <c r="Y882" s="7"/>
      <c r="Z882" s="3"/>
      <c r="AA882" s="3"/>
      <c r="AB882" s="3"/>
      <c r="AC882" s="3"/>
      <c r="AD882" s="3"/>
      <c r="AE882" s="3"/>
      <c r="AF882" s="3"/>
      <c r="AG882" s="3"/>
      <c r="AH882" s="3"/>
      <c r="AI882" s="3"/>
      <c r="AJ882" s="3"/>
      <c r="AK882" s="3"/>
      <c r="AL882" s="7"/>
      <c r="AM882" s="3"/>
      <c r="AN882" s="7"/>
      <c r="AO882" s="3"/>
      <c r="AP882" s="3"/>
      <c r="AQ882" s="7"/>
      <c r="AR882" s="3"/>
      <c r="AS882" s="3"/>
      <c r="AT882" s="3"/>
      <c r="AU882" s="7"/>
    </row>
    <row r="883" spans="1:47" x14ac:dyDescent="0.25">
      <c r="A883" s="23"/>
      <c r="B883" s="3"/>
      <c r="C883" s="3"/>
      <c r="D883" s="3"/>
      <c r="E883" s="3"/>
      <c r="F883" s="3"/>
      <c r="G883" s="3"/>
      <c r="H883" s="3"/>
      <c r="I883" s="3"/>
      <c r="J883" s="3"/>
      <c r="K883" s="3"/>
      <c r="L883" s="3"/>
      <c r="M883" s="7"/>
      <c r="N883" s="3"/>
      <c r="O883" s="7"/>
      <c r="P883" s="3"/>
      <c r="Q883" s="3"/>
      <c r="R883" s="7"/>
      <c r="S883" s="3"/>
      <c r="T883" s="3"/>
      <c r="U883" s="3"/>
      <c r="V883" s="7"/>
      <c r="W883" s="3"/>
      <c r="X883" s="3"/>
      <c r="Y883" s="7"/>
      <c r="Z883" s="3"/>
      <c r="AA883" s="3"/>
      <c r="AB883" s="3"/>
      <c r="AC883" s="3"/>
      <c r="AD883" s="3"/>
      <c r="AE883" s="3"/>
      <c r="AF883" s="3"/>
      <c r="AG883" s="3"/>
      <c r="AH883" s="3"/>
      <c r="AI883" s="3"/>
      <c r="AJ883" s="3"/>
      <c r="AK883" s="3"/>
      <c r="AL883" s="7"/>
      <c r="AM883" s="3"/>
      <c r="AN883" s="7"/>
      <c r="AO883" s="3"/>
      <c r="AP883" s="3"/>
      <c r="AQ883" s="7"/>
      <c r="AR883" s="3"/>
      <c r="AS883" s="3"/>
      <c r="AT883" s="3"/>
      <c r="AU883" s="7"/>
    </row>
    <row r="884" spans="1:47" x14ac:dyDescent="0.25">
      <c r="A884" s="23"/>
      <c r="B884" s="3"/>
      <c r="C884" s="3"/>
      <c r="D884" s="3"/>
      <c r="E884" s="3"/>
      <c r="F884" s="3"/>
      <c r="G884" s="3"/>
      <c r="H884" s="3"/>
      <c r="I884" s="3"/>
      <c r="J884" s="3"/>
      <c r="K884" s="3"/>
      <c r="L884" s="3"/>
      <c r="M884" s="7"/>
      <c r="N884" s="3"/>
      <c r="O884" s="7"/>
      <c r="P884" s="3"/>
      <c r="Q884" s="3"/>
      <c r="R884" s="7"/>
      <c r="S884" s="3"/>
      <c r="T884" s="3"/>
      <c r="U884" s="3"/>
      <c r="V884" s="7"/>
      <c r="W884" s="3"/>
      <c r="X884" s="3"/>
      <c r="Y884" s="7"/>
      <c r="Z884" s="3"/>
      <c r="AA884" s="3"/>
      <c r="AB884" s="3"/>
      <c r="AC884" s="3"/>
      <c r="AD884" s="3"/>
      <c r="AE884" s="3"/>
      <c r="AF884" s="3"/>
      <c r="AG884" s="3"/>
      <c r="AH884" s="3"/>
      <c r="AI884" s="3"/>
      <c r="AJ884" s="3"/>
      <c r="AK884" s="3"/>
      <c r="AL884" s="7"/>
      <c r="AM884" s="3"/>
      <c r="AN884" s="7"/>
      <c r="AO884" s="3"/>
      <c r="AP884" s="3"/>
      <c r="AQ884" s="7"/>
      <c r="AR884" s="3"/>
      <c r="AS884" s="3"/>
      <c r="AT884" s="3"/>
      <c r="AU884" s="7"/>
    </row>
    <row r="885" spans="1:47" x14ac:dyDescent="0.25">
      <c r="A885" s="23"/>
      <c r="B885" s="3"/>
      <c r="C885" s="3"/>
      <c r="D885" s="3"/>
      <c r="E885" s="3"/>
      <c r="F885" s="3"/>
      <c r="G885" s="3"/>
      <c r="H885" s="3"/>
      <c r="I885" s="3"/>
      <c r="J885" s="3"/>
      <c r="K885" s="3"/>
      <c r="L885" s="3"/>
      <c r="M885" s="7"/>
      <c r="N885" s="3"/>
      <c r="O885" s="7"/>
      <c r="P885" s="3"/>
      <c r="Q885" s="3"/>
      <c r="R885" s="7"/>
      <c r="S885" s="3"/>
      <c r="T885" s="3"/>
      <c r="U885" s="3"/>
      <c r="V885" s="7"/>
      <c r="W885" s="3"/>
      <c r="X885" s="3"/>
      <c r="Y885" s="7"/>
      <c r="Z885" s="3"/>
      <c r="AA885" s="3"/>
      <c r="AB885" s="3"/>
      <c r="AC885" s="3"/>
      <c r="AD885" s="3"/>
      <c r="AE885" s="3"/>
      <c r="AF885" s="3"/>
      <c r="AG885" s="3"/>
      <c r="AH885" s="3"/>
      <c r="AI885" s="3"/>
      <c r="AJ885" s="3"/>
      <c r="AK885" s="3"/>
      <c r="AL885" s="7"/>
      <c r="AM885" s="3"/>
      <c r="AN885" s="7"/>
      <c r="AO885" s="3"/>
      <c r="AP885" s="3"/>
      <c r="AQ885" s="7"/>
      <c r="AR885" s="3"/>
      <c r="AS885" s="3"/>
      <c r="AT885" s="3"/>
      <c r="AU885" s="7"/>
    </row>
    <row r="886" spans="1:47" x14ac:dyDescent="0.25">
      <c r="A886" s="23"/>
      <c r="B886" s="3"/>
      <c r="C886" s="3"/>
      <c r="D886" s="3"/>
      <c r="E886" s="3"/>
      <c r="F886" s="3"/>
      <c r="G886" s="3"/>
      <c r="H886" s="3"/>
      <c r="I886" s="3"/>
      <c r="J886" s="3"/>
      <c r="K886" s="3"/>
      <c r="L886" s="3"/>
      <c r="M886" s="7"/>
      <c r="N886" s="3"/>
      <c r="O886" s="7"/>
      <c r="P886" s="3"/>
      <c r="Q886" s="3"/>
      <c r="R886" s="7"/>
      <c r="S886" s="3"/>
      <c r="T886" s="3"/>
      <c r="U886" s="3"/>
      <c r="V886" s="7"/>
      <c r="W886" s="3"/>
      <c r="X886" s="3"/>
      <c r="Y886" s="7"/>
      <c r="Z886" s="3"/>
      <c r="AA886" s="3"/>
      <c r="AB886" s="3"/>
      <c r="AC886" s="3"/>
      <c r="AD886" s="3"/>
      <c r="AE886" s="3"/>
      <c r="AF886" s="3"/>
      <c r="AG886" s="3"/>
      <c r="AH886" s="3"/>
      <c r="AI886" s="3"/>
      <c r="AJ886" s="3"/>
      <c r="AK886" s="3"/>
      <c r="AL886" s="7"/>
      <c r="AM886" s="3"/>
      <c r="AN886" s="7"/>
      <c r="AO886" s="3"/>
      <c r="AP886" s="3"/>
      <c r="AQ886" s="7"/>
      <c r="AR886" s="3"/>
      <c r="AS886" s="3"/>
      <c r="AT886" s="3"/>
      <c r="AU886" s="7"/>
    </row>
    <row r="887" spans="1:47" x14ac:dyDescent="0.25">
      <c r="A887" s="23"/>
      <c r="B887" s="3"/>
      <c r="C887" s="3"/>
      <c r="D887" s="3"/>
      <c r="E887" s="3"/>
      <c r="F887" s="3"/>
      <c r="G887" s="3"/>
      <c r="H887" s="3"/>
      <c r="I887" s="3"/>
      <c r="J887" s="3"/>
      <c r="K887" s="3"/>
      <c r="L887" s="3"/>
      <c r="M887" s="7"/>
      <c r="N887" s="3"/>
      <c r="O887" s="7"/>
      <c r="P887" s="3"/>
      <c r="Q887" s="3"/>
      <c r="R887" s="7"/>
      <c r="S887" s="3"/>
      <c r="T887" s="3"/>
      <c r="U887" s="3"/>
      <c r="V887" s="7"/>
      <c r="W887" s="3"/>
      <c r="X887" s="3"/>
      <c r="Y887" s="7"/>
      <c r="Z887" s="3"/>
      <c r="AA887" s="3"/>
      <c r="AB887" s="3"/>
      <c r="AC887" s="3"/>
      <c r="AD887" s="3"/>
      <c r="AE887" s="3"/>
      <c r="AF887" s="3"/>
      <c r="AG887" s="3"/>
      <c r="AH887" s="3"/>
      <c r="AI887" s="3"/>
      <c r="AJ887" s="3"/>
      <c r="AK887" s="3"/>
      <c r="AL887" s="7"/>
      <c r="AM887" s="3"/>
      <c r="AN887" s="7"/>
      <c r="AO887" s="3"/>
      <c r="AP887" s="3"/>
      <c r="AQ887" s="7"/>
      <c r="AR887" s="3"/>
      <c r="AS887" s="3"/>
      <c r="AT887" s="3"/>
      <c r="AU887" s="7"/>
    </row>
    <row r="888" spans="1:47" x14ac:dyDescent="0.25">
      <c r="A888" s="23"/>
      <c r="B888" s="3"/>
      <c r="C888" s="3"/>
      <c r="D888" s="3"/>
      <c r="E888" s="3"/>
      <c r="F888" s="3"/>
      <c r="G888" s="3"/>
      <c r="H888" s="3"/>
      <c r="I888" s="3"/>
      <c r="J888" s="3"/>
      <c r="K888" s="3"/>
      <c r="L888" s="3"/>
      <c r="M888" s="7"/>
      <c r="N888" s="3"/>
      <c r="O888" s="7"/>
      <c r="P888" s="3"/>
      <c r="Q888" s="3"/>
      <c r="R888" s="7"/>
      <c r="S888" s="3"/>
      <c r="T888" s="3"/>
      <c r="U888" s="3"/>
      <c r="V888" s="7"/>
      <c r="W888" s="3"/>
      <c r="X888" s="3"/>
      <c r="Y888" s="7"/>
      <c r="Z888" s="3"/>
      <c r="AA888" s="3"/>
      <c r="AB888" s="3"/>
      <c r="AC888" s="3"/>
      <c r="AD888" s="3"/>
      <c r="AE888" s="3"/>
      <c r="AF888" s="3"/>
      <c r="AG888" s="3"/>
      <c r="AH888" s="3"/>
      <c r="AI888" s="3"/>
      <c r="AJ888" s="3"/>
      <c r="AK888" s="3"/>
      <c r="AL888" s="7"/>
      <c r="AM888" s="3"/>
      <c r="AN888" s="7"/>
      <c r="AO888" s="3"/>
      <c r="AP888" s="3"/>
      <c r="AQ888" s="7"/>
      <c r="AR888" s="3"/>
      <c r="AS888" s="3"/>
      <c r="AT888" s="3"/>
      <c r="AU888" s="7"/>
    </row>
    <row r="889" spans="1:47" x14ac:dyDescent="0.25">
      <c r="A889" s="23"/>
      <c r="B889" s="3"/>
      <c r="C889" s="3"/>
      <c r="D889" s="3"/>
      <c r="E889" s="3"/>
      <c r="F889" s="3"/>
      <c r="G889" s="3"/>
      <c r="H889" s="3"/>
      <c r="I889" s="3"/>
      <c r="J889" s="3"/>
      <c r="K889" s="3"/>
      <c r="L889" s="3"/>
      <c r="M889" s="7"/>
      <c r="N889" s="3"/>
      <c r="O889" s="7"/>
      <c r="P889" s="3"/>
      <c r="Q889" s="3"/>
      <c r="R889" s="7"/>
      <c r="S889" s="3"/>
      <c r="T889" s="3"/>
      <c r="U889" s="3"/>
      <c r="V889" s="7"/>
      <c r="W889" s="3"/>
      <c r="X889" s="3"/>
      <c r="Y889" s="7"/>
      <c r="Z889" s="3"/>
      <c r="AA889" s="3"/>
      <c r="AB889" s="3"/>
      <c r="AC889" s="3"/>
      <c r="AD889" s="3"/>
      <c r="AE889" s="3"/>
      <c r="AF889" s="3"/>
      <c r="AG889" s="3"/>
      <c r="AH889" s="3"/>
      <c r="AI889" s="3"/>
      <c r="AJ889" s="3"/>
      <c r="AK889" s="3"/>
      <c r="AL889" s="7"/>
      <c r="AM889" s="3"/>
      <c r="AN889" s="7"/>
      <c r="AO889" s="3"/>
      <c r="AP889" s="3"/>
      <c r="AQ889" s="7"/>
      <c r="AR889" s="3"/>
      <c r="AS889" s="3"/>
      <c r="AT889" s="3"/>
      <c r="AU889" s="7"/>
    </row>
    <row r="890" spans="1:47" x14ac:dyDescent="0.25">
      <c r="A890" s="23"/>
      <c r="B890" s="3"/>
      <c r="C890" s="3"/>
      <c r="D890" s="3"/>
      <c r="E890" s="3"/>
      <c r="F890" s="3"/>
      <c r="G890" s="3"/>
      <c r="H890" s="3"/>
      <c r="I890" s="3"/>
      <c r="J890" s="3"/>
      <c r="K890" s="3"/>
      <c r="L890" s="3"/>
      <c r="M890" s="7"/>
      <c r="N890" s="3"/>
      <c r="O890" s="7"/>
      <c r="P890" s="3"/>
      <c r="Q890" s="3"/>
      <c r="R890" s="7"/>
      <c r="S890" s="3"/>
      <c r="T890" s="3"/>
      <c r="U890" s="3"/>
      <c r="V890" s="7"/>
      <c r="W890" s="3"/>
      <c r="X890" s="3"/>
      <c r="Y890" s="7"/>
      <c r="Z890" s="3"/>
      <c r="AA890" s="3"/>
      <c r="AB890" s="3"/>
      <c r="AC890" s="3"/>
      <c r="AD890" s="3"/>
      <c r="AE890" s="3"/>
      <c r="AF890" s="3"/>
      <c r="AG890" s="3"/>
      <c r="AH890" s="3"/>
      <c r="AI890" s="3"/>
      <c r="AJ890" s="3"/>
      <c r="AK890" s="3"/>
      <c r="AL890" s="7"/>
      <c r="AM890" s="3"/>
      <c r="AN890" s="7"/>
      <c r="AO890" s="3"/>
      <c r="AP890" s="3"/>
      <c r="AQ890" s="7"/>
      <c r="AR890" s="3"/>
      <c r="AS890" s="3"/>
      <c r="AT890" s="3"/>
      <c r="AU890" s="7"/>
    </row>
    <row r="891" spans="1:47" x14ac:dyDescent="0.25">
      <c r="A891" s="23"/>
      <c r="B891" s="3"/>
      <c r="C891" s="3"/>
      <c r="D891" s="3"/>
      <c r="E891" s="3"/>
      <c r="F891" s="3"/>
      <c r="G891" s="3"/>
      <c r="H891" s="3"/>
      <c r="I891" s="3"/>
      <c r="J891" s="3"/>
      <c r="K891" s="3"/>
      <c r="L891" s="3"/>
      <c r="M891" s="7"/>
      <c r="N891" s="3"/>
      <c r="O891" s="7"/>
      <c r="P891" s="3"/>
      <c r="Q891" s="3"/>
      <c r="R891" s="7"/>
      <c r="S891" s="3"/>
      <c r="T891" s="3"/>
      <c r="U891" s="3"/>
      <c r="V891" s="7"/>
      <c r="W891" s="3"/>
      <c r="X891" s="3"/>
      <c r="Y891" s="7"/>
      <c r="Z891" s="3"/>
      <c r="AA891" s="3"/>
      <c r="AB891" s="3"/>
      <c r="AC891" s="3"/>
      <c r="AD891" s="3"/>
      <c r="AE891" s="3"/>
      <c r="AF891" s="3"/>
      <c r="AG891" s="3"/>
      <c r="AH891" s="3"/>
      <c r="AI891" s="3"/>
      <c r="AJ891" s="3"/>
      <c r="AK891" s="3"/>
      <c r="AL891" s="7"/>
      <c r="AM891" s="3"/>
      <c r="AN891" s="7"/>
      <c r="AO891" s="3"/>
      <c r="AP891" s="3"/>
      <c r="AQ891" s="7"/>
      <c r="AR891" s="3"/>
      <c r="AS891" s="3"/>
      <c r="AT891" s="3"/>
      <c r="AU891" s="7"/>
    </row>
    <row r="892" spans="1:47" x14ac:dyDescent="0.25">
      <c r="A892" s="23"/>
      <c r="B892" s="3"/>
      <c r="C892" s="3"/>
      <c r="D892" s="3"/>
      <c r="E892" s="3"/>
      <c r="F892" s="3"/>
      <c r="G892" s="3"/>
      <c r="H892" s="3"/>
      <c r="I892" s="3"/>
      <c r="J892" s="3"/>
      <c r="K892" s="3"/>
      <c r="L892" s="3"/>
      <c r="M892" s="7"/>
      <c r="N892" s="3"/>
      <c r="O892" s="7"/>
      <c r="P892" s="3"/>
      <c r="Q892" s="3"/>
      <c r="R892" s="7"/>
      <c r="S892" s="3"/>
      <c r="T892" s="3"/>
      <c r="U892" s="3"/>
      <c r="V892" s="7"/>
      <c r="W892" s="3"/>
      <c r="X892" s="3"/>
      <c r="Y892" s="7"/>
      <c r="Z892" s="3"/>
      <c r="AA892" s="3"/>
      <c r="AB892" s="3"/>
      <c r="AC892" s="3"/>
      <c r="AD892" s="3"/>
      <c r="AE892" s="3"/>
      <c r="AF892" s="3"/>
      <c r="AG892" s="3"/>
      <c r="AH892" s="3"/>
      <c r="AI892" s="3"/>
      <c r="AJ892" s="3"/>
      <c r="AK892" s="3"/>
      <c r="AL892" s="7"/>
      <c r="AM892" s="3"/>
      <c r="AN892" s="7"/>
      <c r="AO892" s="3"/>
      <c r="AP892" s="3"/>
      <c r="AQ892" s="7"/>
      <c r="AR892" s="3"/>
      <c r="AS892" s="3"/>
      <c r="AT892" s="3"/>
      <c r="AU892" s="7"/>
    </row>
    <row r="893" spans="1:47" x14ac:dyDescent="0.25">
      <c r="A893" s="23"/>
      <c r="B893" s="3"/>
      <c r="C893" s="3"/>
      <c r="D893" s="3"/>
      <c r="E893" s="3"/>
      <c r="F893" s="3"/>
      <c r="G893" s="3"/>
      <c r="H893" s="3"/>
      <c r="I893" s="3"/>
      <c r="J893" s="3"/>
      <c r="K893" s="3"/>
      <c r="L893" s="3"/>
      <c r="M893" s="7"/>
      <c r="N893" s="3"/>
      <c r="O893" s="7"/>
      <c r="P893" s="3"/>
      <c r="Q893" s="3"/>
      <c r="R893" s="7"/>
      <c r="S893" s="3"/>
      <c r="T893" s="3"/>
      <c r="U893" s="3"/>
      <c r="V893" s="7"/>
      <c r="W893" s="3"/>
      <c r="X893" s="3"/>
      <c r="Y893" s="7"/>
      <c r="Z893" s="3"/>
      <c r="AA893" s="3"/>
      <c r="AB893" s="3"/>
      <c r="AC893" s="3"/>
      <c r="AD893" s="3"/>
      <c r="AE893" s="3"/>
      <c r="AF893" s="3"/>
      <c r="AG893" s="3"/>
      <c r="AH893" s="3"/>
      <c r="AI893" s="3"/>
      <c r="AJ893" s="3"/>
      <c r="AK893" s="3"/>
      <c r="AL893" s="7"/>
      <c r="AM893" s="3"/>
      <c r="AN893" s="7"/>
      <c r="AO893" s="3"/>
      <c r="AP893" s="3"/>
      <c r="AQ893" s="7"/>
      <c r="AR893" s="3"/>
      <c r="AS893" s="3"/>
      <c r="AT893" s="3"/>
      <c r="AU893" s="7"/>
    </row>
    <row r="894" spans="1:47" x14ac:dyDescent="0.25">
      <c r="A894" s="23"/>
      <c r="B894" s="3"/>
      <c r="C894" s="3"/>
      <c r="D894" s="3"/>
      <c r="E894" s="3"/>
      <c r="F894" s="3"/>
      <c r="G894" s="3"/>
      <c r="H894" s="3"/>
      <c r="I894" s="3"/>
      <c r="J894" s="3"/>
      <c r="K894" s="3"/>
      <c r="L894" s="3"/>
      <c r="M894" s="7"/>
      <c r="N894" s="3"/>
      <c r="O894" s="7"/>
      <c r="P894" s="3"/>
      <c r="Q894" s="3"/>
      <c r="R894" s="7"/>
      <c r="S894" s="3"/>
      <c r="T894" s="3"/>
      <c r="U894" s="3"/>
      <c r="V894" s="7"/>
      <c r="W894" s="3"/>
      <c r="X894" s="3"/>
      <c r="Y894" s="7"/>
      <c r="Z894" s="3"/>
      <c r="AA894" s="3"/>
      <c r="AB894" s="3"/>
      <c r="AC894" s="3"/>
      <c r="AD894" s="3"/>
      <c r="AE894" s="3"/>
      <c r="AF894" s="3"/>
      <c r="AG894" s="3"/>
      <c r="AH894" s="3"/>
      <c r="AI894" s="3"/>
      <c r="AJ894" s="3"/>
      <c r="AK894" s="3"/>
      <c r="AL894" s="7"/>
      <c r="AM894" s="3"/>
      <c r="AN894" s="7"/>
      <c r="AO894" s="3"/>
      <c r="AP894" s="3"/>
      <c r="AQ894" s="7"/>
      <c r="AR894" s="3"/>
      <c r="AS894" s="3"/>
      <c r="AT894" s="3"/>
      <c r="AU894" s="7"/>
    </row>
    <row r="895" spans="1:47" x14ac:dyDescent="0.25">
      <c r="A895" s="23"/>
      <c r="B895" s="3"/>
      <c r="C895" s="3"/>
      <c r="D895" s="3"/>
      <c r="E895" s="3"/>
      <c r="F895" s="3"/>
      <c r="G895" s="3"/>
      <c r="H895" s="3"/>
      <c r="I895" s="3"/>
      <c r="J895" s="3"/>
      <c r="K895" s="3"/>
      <c r="L895" s="3"/>
      <c r="M895" s="7"/>
      <c r="N895" s="3"/>
      <c r="O895" s="7"/>
      <c r="P895" s="3"/>
      <c r="Q895" s="3"/>
      <c r="R895" s="7"/>
      <c r="S895" s="3"/>
      <c r="T895" s="3"/>
      <c r="U895" s="3"/>
      <c r="V895" s="7"/>
      <c r="W895" s="3"/>
      <c r="X895" s="3"/>
      <c r="Y895" s="7"/>
      <c r="Z895" s="3"/>
      <c r="AA895" s="3"/>
      <c r="AB895" s="3"/>
      <c r="AC895" s="3"/>
      <c r="AD895" s="3"/>
      <c r="AE895" s="3"/>
      <c r="AF895" s="3"/>
      <c r="AG895" s="3"/>
      <c r="AH895" s="3"/>
      <c r="AI895" s="3"/>
      <c r="AJ895" s="3"/>
      <c r="AK895" s="3"/>
      <c r="AL895" s="7"/>
      <c r="AM895" s="3"/>
      <c r="AN895" s="7"/>
      <c r="AO895" s="3"/>
      <c r="AP895" s="3"/>
      <c r="AQ895" s="7"/>
      <c r="AR895" s="3"/>
      <c r="AS895" s="3"/>
      <c r="AT895" s="3"/>
      <c r="AU895" s="7"/>
    </row>
    <row r="896" spans="1:47" x14ac:dyDescent="0.25">
      <c r="A896" s="23"/>
      <c r="B896" s="3"/>
      <c r="C896" s="3"/>
      <c r="D896" s="3"/>
      <c r="E896" s="3"/>
      <c r="F896" s="3"/>
      <c r="G896" s="3"/>
      <c r="H896" s="3"/>
      <c r="I896" s="3"/>
      <c r="J896" s="3"/>
      <c r="K896" s="3"/>
      <c r="L896" s="3"/>
      <c r="M896" s="7"/>
      <c r="N896" s="3"/>
      <c r="O896" s="7"/>
      <c r="P896" s="3"/>
      <c r="Q896" s="3"/>
      <c r="R896" s="7"/>
      <c r="S896" s="3"/>
      <c r="T896" s="3"/>
      <c r="U896" s="3"/>
      <c r="V896" s="7"/>
      <c r="W896" s="3"/>
      <c r="X896" s="3"/>
      <c r="Y896" s="7"/>
      <c r="Z896" s="3"/>
      <c r="AA896" s="3"/>
      <c r="AB896" s="3"/>
      <c r="AC896" s="3"/>
      <c r="AD896" s="3"/>
      <c r="AE896" s="3"/>
      <c r="AF896" s="3"/>
      <c r="AG896" s="3"/>
      <c r="AH896" s="3"/>
      <c r="AI896" s="3"/>
      <c r="AJ896" s="3"/>
      <c r="AK896" s="3"/>
      <c r="AL896" s="7"/>
      <c r="AM896" s="3"/>
      <c r="AN896" s="7"/>
      <c r="AO896" s="3"/>
      <c r="AP896" s="3"/>
      <c r="AQ896" s="7"/>
      <c r="AR896" s="3"/>
      <c r="AS896" s="3"/>
      <c r="AT896" s="3"/>
      <c r="AU896" s="7"/>
    </row>
    <row r="897" spans="1:47" x14ac:dyDescent="0.25">
      <c r="A897" s="23"/>
      <c r="B897" s="3"/>
      <c r="C897" s="3"/>
      <c r="D897" s="3"/>
      <c r="E897" s="3"/>
      <c r="F897" s="3"/>
      <c r="G897" s="3"/>
      <c r="H897" s="3"/>
      <c r="I897" s="3"/>
      <c r="J897" s="3"/>
      <c r="K897" s="3"/>
      <c r="L897" s="3"/>
      <c r="M897" s="7"/>
      <c r="N897" s="3"/>
      <c r="O897" s="7"/>
      <c r="P897" s="3"/>
      <c r="Q897" s="3"/>
      <c r="R897" s="7"/>
      <c r="S897" s="3"/>
      <c r="T897" s="3"/>
      <c r="U897" s="3"/>
      <c r="V897" s="7"/>
      <c r="W897" s="3"/>
      <c r="X897" s="3"/>
      <c r="Y897" s="7"/>
      <c r="Z897" s="3"/>
      <c r="AA897" s="3"/>
      <c r="AB897" s="3"/>
      <c r="AC897" s="3"/>
      <c r="AD897" s="3"/>
      <c r="AE897" s="3"/>
      <c r="AF897" s="3"/>
      <c r="AG897" s="3"/>
      <c r="AH897" s="3"/>
      <c r="AI897" s="3"/>
      <c r="AJ897" s="3"/>
      <c r="AK897" s="3"/>
      <c r="AL897" s="7"/>
      <c r="AM897" s="3"/>
      <c r="AN897" s="7"/>
      <c r="AO897" s="3"/>
      <c r="AP897" s="3"/>
      <c r="AQ897" s="7"/>
      <c r="AR897" s="3"/>
      <c r="AS897" s="3"/>
      <c r="AT897" s="3"/>
      <c r="AU897" s="7"/>
    </row>
    <row r="898" spans="1:47" x14ac:dyDescent="0.25">
      <c r="A898" s="23"/>
      <c r="B898" s="3"/>
      <c r="C898" s="3"/>
      <c r="D898" s="3"/>
      <c r="E898" s="3"/>
      <c r="F898" s="3"/>
      <c r="G898" s="3"/>
      <c r="H898" s="3"/>
      <c r="I898" s="3"/>
      <c r="J898" s="3"/>
      <c r="K898" s="3"/>
      <c r="L898" s="3"/>
      <c r="M898" s="7"/>
      <c r="N898" s="3"/>
      <c r="O898" s="7"/>
      <c r="P898" s="3"/>
      <c r="Q898" s="3"/>
      <c r="R898" s="7"/>
      <c r="S898" s="3"/>
      <c r="T898" s="3"/>
      <c r="U898" s="3"/>
      <c r="V898" s="7"/>
      <c r="W898" s="3"/>
      <c r="X898" s="3"/>
      <c r="Y898" s="7"/>
      <c r="Z898" s="3"/>
      <c r="AA898" s="3"/>
      <c r="AB898" s="3"/>
      <c r="AC898" s="3"/>
      <c r="AD898" s="3"/>
      <c r="AE898" s="3"/>
      <c r="AF898" s="3"/>
      <c r="AG898" s="3"/>
      <c r="AH898" s="3"/>
      <c r="AI898" s="3"/>
      <c r="AJ898" s="3"/>
      <c r="AK898" s="3"/>
      <c r="AL898" s="7"/>
      <c r="AM898" s="3"/>
      <c r="AN898" s="7"/>
      <c r="AO898" s="3"/>
      <c r="AP898" s="3"/>
      <c r="AQ898" s="7"/>
      <c r="AR898" s="3"/>
      <c r="AS898" s="3"/>
      <c r="AT898" s="3"/>
      <c r="AU898" s="7"/>
    </row>
    <row r="899" spans="1:47" x14ac:dyDescent="0.25">
      <c r="A899" s="23"/>
      <c r="B899" s="3"/>
      <c r="C899" s="3"/>
      <c r="D899" s="3"/>
      <c r="E899" s="3"/>
      <c r="F899" s="3"/>
      <c r="G899" s="3"/>
      <c r="H899" s="3"/>
      <c r="I899" s="3"/>
      <c r="J899" s="3"/>
      <c r="K899" s="3"/>
      <c r="L899" s="3"/>
      <c r="M899" s="7"/>
      <c r="N899" s="3"/>
      <c r="O899" s="7"/>
      <c r="P899" s="3"/>
      <c r="Q899" s="3"/>
      <c r="R899" s="7"/>
      <c r="S899" s="3"/>
      <c r="T899" s="3"/>
      <c r="U899" s="3"/>
      <c r="V899" s="7"/>
      <c r="W899" s="3"/>
      <c r="X899" s="3"/>
      <c r="Y899" s="7"/>
      <c r="Z899" s="3"/>
      <c r="AA899" s="3"/>
      <c r="AB899" s="3"/>
      <c r="AC899" s="3"/>
      <c r="AD899" s="3"/>
      <c r="AE899" s="3"/>
      <c r="AF899" s="3"/>
      <c r="AG899" s="3"/>
      <c r="AH899" s="3"/>
      <c r="AI899" s="3"/>
      <c r="AJ899" s="3"/>
      <c r="AK899" s="3"/>
      <c r="AL899" s="7"/>
      <c r="AM899" s="3"/>
      <c r="AN899" s="7"/>
      <c r="AO899" s="3"/>
      <c r="AP899" s="3"/>
      <c r="AQ899" s="7"/>
      <c r="AR899" s="3"/>
      <c r="AS899" s="3"/>
      <c r="AT899" s="3"/>
      <c r="AU899" s="7"/>
    </row>
    <row r="900" spans="1:47" x14ac:dyDescent="0.25">
      <c r="A900" s="23"/>
      <c r="B900" s="3"/>
      <c r="C900" s="3"/>
      <c r="D900" s="3"/>
      <c r="E900" s="3"/>
      <c r="F900" s="3"/>
      <c r="G900" s="3"/>
      <c r="H900" s="3"/>
      <c r="I900" s="3"/>
      <c r="J900" s="3"/>
      <c r="K900" s="3"/>
      <c r="L900" s="3"/>
      <c r="M900" s="7"/>
      <c r="N900" s="3"/>
      <c r="O900" s="7"/>
      <c r="P900" s="3"/>
      <c r="Q900" s="3"/>
      <c r="R900" s="7"/>
      <c r="S900" s="3"/>
      <c r="T900" s="3"/>
      <c r="U900" s="3"/>
      <c r="V900" s="7"/>
      <c r="W900" s="3"/>
      <c r="X900" s="3"/>
      <c r="Y900" s="7"/>
      <c r="Z900" s="3"/>
      <c r="AA900" s="3"/>
      <c r="AB900" s="3"/>
      <c r="AC900" s="3"/>
      <c r="AD900" s="3"/>
      <c r="AE900" s="3"/>
      <c r="AF900" s="3"/>
      <c r="AG900" s="3"/>
      <c r="AH900" s="3"/>
      <c r="AI900" s="3"/>
      <c r="AJ900" s="3"/>
      <c r="AK900" s="3"/>
      <c r="AL900" s="7"/>
      <c r="AM900" s="3"/>
      <c r="AN900" s="7"/>
      <c r="AO900" s="3"/>
      <c r="AP900" s="3"/>
      <c r="AQ900" s="7"/>
      <c r="AR900" s="3"/>
      <c r="AS900" s="3"/>
      <c r="AT900" s="3"/>
      <c r="AU900" s="7"/>
    </row>
    <row r="901" spans="1:47" x14ac:dyDescent="0.25">
      <c r="A901" s="23"/>
      <c r="B901" s="3"/>
      <c r="C901" s="3"/>
      <c r="D901" s="3"/>
      <c r="E901" s="3"/>
      <c r="F901" s="3"/>
      <c r="G901" s="3"/>
      <c r="H901" s="3"/>
      <c r="I901" s="3"/>
      <c r="J901" s="3"/>
      <c r="K901" s="3"/>
      <c r="L901" s="3"/>
      <c r="M901" s="7"/>
      <c r="N901" s="3"/>
      <c r="O901" s="7"/>
      <c r="P901" s="3"/>
      <c r="Q901" s="3"/>
      <c r="R901" s="7"/>
      <c r="S901" s="3"/>
      <c r="T901" s="3"/>
      <c r="U901" s="3"/>
      <c r="V901" s="7"/>
      <c r="W901" s="3"/>
      <c r="X901" s="3"/>
      <c r="Y901" s="7"/>
      <c r="Z901" s="3"/>
      <c r="AA901" s="3"/>
      <c r="AB901" s="3"/>
      <c r="AC901" s="3"/>
      <c r="AD901" s="3"/>
      <c r="AE901" s="3"/>
      <c r="AF901" s="3"/>
      <c r="AG901" s="3"/>
      <c r="AH901" s="3"/>
      <c r="AI901" s="3"/>
      <c r="AJ901" s="3"/>
      <c r="AK901" s="3"/>
      <c r="AL901" s="7"/>
      <c r="AM901" s="3"/>
      <c r="AN901" s="7"/>
      <c r="AO901" s="3"/>
      <c r="AP901" s="3"/>
      <c r="AQ901" s="7"/>
      <c r="AR901" s="3"/>
      <c r="AS901" s="3"/>
      <c r="AT901" s="3"/>
      <c r="AU901" s="7"/>
    </row>
    <row r="902" spans="1:47" x14ac:dyDescent="0.25">
      <c r="A902" s="23"/>
      <c r="B902" s="3"/>
      <c r="C902" s="3"/>
      <c r="D902" s="3"/>
      <c r="E902" s="3"/>
      <c r="F902" s="3"/>
      <c r="G902" s="3"/>
      <c r="H902" s="3"/>
      <c r="I902" s="3"/>
      <c r="J902" s="3"/>
      <c r="K902" s="3"/>
      <c r="L902" s="3"/>
      <c r="M902" s="7"/>
      <c r="N902" s="3"/>
      <c r="O902" s="7"/>
      <c r="P902" s="3"/>
      <c r="Q902" s="3"/>
      <c r="R902" s="7"/>
      <c r="S902" s="3"/>
      <c r="T902" s="3"/>
      <c r="U902" s="3"/>
      <c r="V902" s="7"/>
      <c r="W902" s="3"/>
      <c r="X902" s="3"/>
      <c r="Y902" s="7"/>
      <c r="Z902" s="3"/>
      <c r="AA902" s="3"/>
      <c r="AB902" s="3"/>
      <c r="AC902" s="3"/>
      <c r="AD902" s="3"/>
      <c r="AE902" s="3"/>
      <c r="AF902" s="3"/>
      <c r="AG902" s="3"/>
      <c r="AH902" s="3"/>
      <c r="AI902" s="3"/>
      <c r="AJ902" s="3"/>
      <c r="AK902" s="3"/>
      <c r="AL902" s="7"/>
      <c r="AM902" s="3"/>
      <c r="AN902" s="7"/>
      <c r="AO902" s="3"/>
      <c r="AP902" s="3"/>
      <c r="AQ902" s="7"/>
      <c r="AR902" s="3"/>
      <c r="AS902" s="3"/>
      <c r="AT902" s="3"/>
      <c r="AU902" s="7"/>
    </row>
    <row r="903" spans="1:47" x14ac:dyDescent="0.25">
      <c r="A903" s="23"/>
      <c r="B903" s="3"/>
      <c r="C903" s="3"/>
      <c r="D903" s="3"/>
      <c r="E903" s="3"/>
      <c r="F903" s="3"/>
      <c r="G903" s="3"/>
      <c r="H903" s="3"/>
      <c r="I903" s="3"/>
      <c r="J903" s="3"/>
      <c r="K903" s="3"/>
      <c r="L903" s="3"/>
      <c r="M903" s="7"/>
      <c r="N903" s="3"/>
      <c r="O903" s="7"/>
      <c r="P903" s="3"/>
      <c r="Q903" s="3"/>
      <c r="R903" s="7"/>
      <c r="S903" s="3"/>
      <c r="T903" s="3"/>
      <c r="U903" s="3"/>
      <c r="V903" s="7"/>
      <c r="W903" s="3"/>
      <c r="X903" s="3"/>
      <c r="Y903" s="7"/>
      <c r="Z903" s="3"/>
      <c r="AA903" s="3"/>
      <c r="AB903" s="3"/>
      <c r="AC903" s="3"/>
      <c r="AD903" s="3"/>
      <c r="AE903" s="3"/>
      <c r="AF903" s="3"/>
      <c r="AG903" s="3"/>
      <c r="AH903" s="3"/>
      <c r="AI903" s="3"/>
      <c r="AJ903" s="3"/>
      <c r="AK903" s="3"/>
      <c r="AL903" s="7"/>
      <c r="AM903" s="3"/>
      <c r="AN903" s="7"/>
      <c r="AO903" s="3"/>
      <c r="AP903" s="3"/>
      <c r="AQ903" s="7"/>
      <c r="AR903" s="3"/>
      <c r="AS903" s="3"/>
      <c r="AT903" s="3"/>
      <c r="AU903" s="7"/>
    </row>
    <row r="904" spans="1:47" x14ac:dyDescent="0.25">
      <c r="A904" s="23"/>
      <c r="B904" s="3"/>
      <c r="C904" s="3"/>
      <c r="D904" s="3"/>
      <c r="E904" s="3"/>
      <c r="F904" s="3"/>
      <c r="G904" s="3"/>
      <c r="H904" s="3"/>
      <c r="I904" s="3"/>
      <c r="J904" s="3"/>
      <c r="K904" s="3"/>
      <c r="L904" s="3"/>
      <c r="M904" s="7"/>
      <c r="N904" s="3"/>
      <c r="O904" s="7"/>
      <c r="P904" s="3"/>
      <c r="Q904" s="3"/>
      <c r="R904" s="7"/>
      <c r="S904" s="3"/>
      <c r="T904" s="3"/>
      <c r="U904" s="3"/>
      <c r="V904" s="7"/>
      <c r="W904" s="3"/>
      <c r="X904" s="3"/>
      <c r="Y904" s="7"/>
      <c r="Z904" s="3"/>
      <c r="AA904" s="3"/>
      <c r="AB904" s="3"/>
      <c r="AC904" s="3"/>
      <c r="AD904" s="3"/>
      <c r="AE904" s="3"/>
      <c r="AF904" s="3"/>
      <c r="AG904" s="3"/>
      <c r="AH904" s="3"/>
      <c r="AI904" s="3"/>
      <c r="AJ904" s="3"/>
      <c r="AK904" s="3"/>
      <c r="AL904" s="7"/>
      <c r="AM904" s="3"/>
      <c r="AN904" s="7"/>
      <c r="AO904" s="3"/>
      <c r="AP904" s="3"/>
      <c r="AQ904" s="7"/>
      <c r="AR904" s="3"/>
      <c r="AS904" s="3"/>
      <c r="AT904" s="3"/>
      <c r="AU904" s="7"/>
    </row>
    <row r="905" spans="1:47" x14ac:dyDescent="0.25">
      <c r="A905" s="23"/>
      <c r="B905" s="3"/>
      <c r="C905" s="3"/>
      <c r="D905" s="3"/>
      <c r="E905" s="3"/>
      <c r="F905" s="3"/>
      <c r="G905" s="3"/>
      <c r="H905" s="3"/>
      <c r="I905" s="3"/>
      <c r="J905" s="3"/>
      <c r="K905" s="3"/>
      <c r="L905" s="3"/>
      <c r="M905" s="7"/>
      <c r="N905" s="3"/>
      <c r="O905" s="7"/>
      <c r="P905" s="3"/>
      <c r="Q905" s="3"/>
      <c r="R905" s="7"/>
      <c r="S905" s="3"/>
      <c r="T905" s="3"/>
      <c r="U905" s="3"/>
      <c r="V905" s="7"/>
      <c r="W905" s="3"/>
      <c r="X905" s="3"/>
      <c r="Y905" s="7"/>
      <c r="Z905" s="3"/>
      <c r="AA905" s="3"/>
      <c r="AB905" s="3"/>
      <c r="AC905" s="3"/>
      <c r="AD905" s="3"/>
      <c r="AE905" s="3"/>
      <c r="AF905" s="3"/>
      <c r="AG905" s="3"/>
      <c r="AH905" s="3"/>
      <c r="AI905" s="3"/>
      <c r="AJ905" s="3"/>
      <c r="AK905" s="3"/>
      <c r="AL905" s="7"/>
      <c r="AM905" s="3"/>
      <c r="AN905" s="7"/>
      <c r="AO905" s="3"/>
      <c r="AP905" s="3"/>
      <c r="AQ905" s="7"/>
      <c r="AR905" s="3"/>
      <c r="AS905" s="3"/>
      <c r="AT905" s="3"/>
      <c r="AU905" s="7"/>
    </row>
    <row r="906" spans="1:47" x14ac:dyDescent="0.25">
      <c r="A906" s="23"/>
      <c r="B906" s="3"/>
      <c r="C906" s="3"/>
      <c r="D906" s="3"/>
      <c r="E906" s="3"/>
      <c r="F906" s="3"/>
      <c r="G906" s="3"/>
      <c r="H906" s="3"/>
      <c r="I906" s="3"/>
      <c r="J906" s="3"/>
      <c r="K906" s="3"/>
      <c r="L906" s="3"/>
      <c r="M906" s="7"/>
      <c r="N906" s="3"/>
      <c r="O906" s="7"/>
      <c r="P906" s="3"/>
      <c r="Q906" s="3"/>
      <c r="R906" s="7"/>
      <c r="S906" s="3"/>
      <c r="T906" s="3"/>
      <c r="U906" s="3"/>
      <c r="V906" s="7"/>
      <c r="W906" s="3"/>
      <c r="X906" s="3"/>
      <c r="Y906" s="7"/>
      <c r="Z906" s="3"/>
      <c r="AA906" s="3"/>
      <c r="AB906" s="3"/>
      <c r="AC906" s="3"/>
      <c r="AD906" s="3"/>
      <c r="AE906" s="3"/>
      <c r="AF906" s="3"/>
      <c r="AG906" s="3"/>
      <c r="AH906" s="3"/>
      <c r="AI906" s="3"/>
      <c r="AJ906" s="3"/>
      <c r="AK906" s="3"/>
      <c r="AL906" s="7"/>
      <c r="AM906" s="3"/>
      <c r="AN906" s="7"/>
      <c r="AO906" s="3"/>
      <c r="AP906" s="3"/>
      <c r="AQ906" s="7"/>
      <c r="AR906" s="3"/>
      <c r="AS906" s="3"/>
      <c r="AT906" s="3"/>
      <c r="AU906" s="7"/>
    </row>
    <row r="907" spans="1:47" x14ac:dyDescent="0.25">
      <c r="A907" s="23"/>
      <c r="B907" s="3"/>
      <c r="C907" s="3"/>
      <c r="D907" s="3"/>
      <c r="E907" s="3"/>
      <c r="F907" s="3"/>
      <c r="G907" s="3"/>
      <c r="H907" s="3"/>
      <c r="I907" s="3"/>
      <c r="J907" s="3"/>
      <c r="K907" s="3"/>
      <c r="L907" s="3"/>
      <c r="M907" s="7"/>
      <c r="N907" s="3"/>
      <c r="O907" s="7"/>
      <c r="P907" s="3"/>
      <c r="Q907" s="3"/>
      <c r="R907" s="7"/>
      <c r="S907" s="3"/>
      <c r="T907" s="3"/>
      <c r="U907" s="3"/>
      <c r="V907" s="7"/>
      <c r="W907" s="3"/>
      <c r="X907" s="3"/>
      <c r="Y907" s="7"/>
      <c r="Z907" s="3"/>
      <c r="AA907" s="3"/>
      <c r="AB907" s="3"/>
      <c r="AC907" s="3"/>
      <c r="AD907" s="3"/>
      <c r="AE907" s="3"/>
      <c r="AF907" s="3"/>
      <c r="AG907" s="3"/>
      <c r="AH907" s="3"/>
      <c r="AI907" s="3"/>
      <c r="AJ907" s="3"/>
      <c r="AK907" s="3"/>
      <c r="AL907" s="7"/>
      <c r="AM907" s="3"/>
      <c r="AN907" s="7"/>
      <c r="AO907" s="3"/>
      <c r="AP907" s="3"/>
      <c r="AQ907" s="7"/>
      <c r="AR907" s="3"/>
      <c r="AS907" s="3"/>
      <c r="AT907" s="3"/>
      <c r="AU907" s="7"/>
    </row>
    <row r="908" spans="1:47" x14ac:dyDescent="0.25">
      <c r="A908" s="23"/>
      <c r="B908" s="3"/>
      <c r="C908" s="3"/>
      <c r="D908" s="3"/>
      <c r="E908" s="3"/>
      <c r="F908" s="3"/>
      <c r="G908" s="3"/>
      <c r="H908" s="3"/>
      <c r="I908" s="3"/>
      <c r="J908" s="3"/>
      <c r="K908" s="3"/>
      <c r="L908" s="3"/>
      <c r="M908" s="7"/>
      <c r="N908" s="3"/>
      <c r="O908" s="7"/>
      <c r="P908" s="3"/>
      <c r="Q908" s="3"/>
      <c r="R908" s="7"/>
      <c r="S908" s="3"/>
      <c r="T908" s="3"/>
      <c r="U908" s="3"/>
      <c r="V908" s="7"/>
      <c r="W908" s="3"/>
      <c r="X908" s="3"/>
      <c r="Y908" s="7"/>
      <c r="Z908" s="3"/>
      <c r="AA908" s="3"/>
      <c r="AB908" s="3"/>
      <c r="AC908" s="3"/>
      <c r="AD908" s="3"/>
      <c r="AE908" s="3"/>
      <c r="AF908" s="3"/>
      <c r="AG908" s="3"/>
      <c r="AH908" s="3"/>
      <c r="AI908" s="3"/>
      <c r="AJ908" s="3"/>
      <c r="AK908" s="3"/>
      <c r="AL908" s="7"/>
      <c r="AM908" s="3"/>
      <c r="AN908" s="7"/>
      <c r="AO908" s="3"/>
      <c r="AP908" s="3"/>
      <c r="AQ908" s="7"/>
      <c r="AR908" s="3"/>
      <c r="AS908" s="3"/>
      <c r="AT908" s="3"/>
      <c r="AU908" s="7"/>
    </row>
    <row r="909" spans="1:47" x14ac:dyDescent="0.25">
      <c r="A909" s="23"/>
      <c r="B909" s="3"/>
      <c r="C909" s="3"/>
      <c r="D909" s="3"/>
      <c r="E909" s="3"/>
      <c r="F909" s="3"/>
      <c r="G909" s="3"/>
      <c r="H909" s="3"/>
      <c r="I909" s="3"/>
      <c r="J909" s="3"/>
      <c r="K909" s="3"/>
      <c r="L909" s="3"/>
      <c r="M909" s="7"/>
      <c r="N909" s="3"/>
      <c r="O909" s="7"/>
      <c r="P909" s="3"/>
      <c r="Q909" s="3"/>
      <c r="R909" s="7"/>
      <c r="S909" s="3"/>
      <c r="T909" s="3"/>
      <c r="U909" s="3"/>
      <c r="V909" s="7"/>
      <c r="W909" s="3"/>
      <c r="X909" s="3"/>
      <c r="Y909" s="7"/>
      <c r="Z909" s="3"/>
      <c r="AA909" s="3"/>
      <c r="AB909" s="3"/>
      <c r="AC909" s="3"/>
      <c r="AD909" s="3"/>
      <c r="AE909" s="3"/>
      <c r="AF909" s="3"/>
      <c r="AG909" s="3"/>
      <c r="AH909" s="3"/>
      <c r="AI909" s="3"/>
      <c r="AJ909" s="3"/>
      <c r="AK909" s="3"/>
      <c r="AL909" s="7"/>
      <c r="AM909" s="3"/>
      <c r="AN909" s="7"/>
      <c r="AO909" s="3"/>
      <c r="AP909" s="3"/>
      <c r="AQ909" s="7"/>
      <c r="AR909" s="3"/>
      <c r="AS909" s="3"/>
      <c r="AT909" s="3"/>
      <c r="AU909" s="7"/>
    </row>
    <row r="910" spans="1:47" x14ac:dyDescent="0.25">
      <c r="A910" s="23"/>
      <c r="B910" s="3"/>
      <c r="C910" s="3"/>
      <c r="D910" s="3"/>
      <c r="E910" s="3"/>
      <c r="F910" s="3"/>
      <c r="G910" s="3"/>
      <c r="H910" s="3"/>
      <c r="I910" s="3"/>
      <c r="J910" s="3"/>
      <c r="K910" s="3"/>
      <c r="L910" s="3"/>
      <c r="M910" s="7"/>
      <c r="N910" s="3"/>
      <c r="O910" s="7"/>
      <c r="P910" s="3"/>
      <c r="Q910" s="3"/>
      <c r="R910" s="7"/>
      <c r="S910" s="3"/>
      <c r="T910" s="3"/>
      <c r="U910" s="3"/>
      <c r="V910" s="7"/>
      <c r="W910" s="3"/>
      <c r="X910" s="3"/>
      <c r="Y910" s="7"/>
      <c r="Z910" s="3"/>
      <c r="AA910" s="3"/>
      <c r="AB910" s="3"/>
      <c r="AC910" s="3"/>
      <c r="AD910" s="3"/>
      <c r="AE910" s="3"/>
      <c r="AF910" s="3"/>
      <c r="AG910" s="3"/>
      <c r="AH910" s="3"/>
      <c r="AI910" s="3"/>
      <c r="AJ910" s="3"/>
      <c r="AK910" s="3"/>
      <c r="AL910" s="7"/>
      <c r="AM910" s="3"/>
      <c r="AN910" s="7"/>
      <c r="AO910" s="3"/>
      <c r="AP910" s="3"/>
      <c r="AQ910" s="7"/>
      <c r="AR910" s="3"/>
      <c r="AS910" s="3"/>
      <c r="AT910" s="3"/>
      <c r="AU910" s="7"/>
    </row>
    <row r="911" spans="1:47" x14ac:dyDescent="0.25">
      <c r="A911" s="23"/>
      <c r="B911" s="3"/>
      <c r="C911" s="3"/>
      <c r="D911" s="3"/>
      <c r="E911" s="3"/>
      <c r="F911" s="3"/>
      <c r="G911" s="3"/>
      <c r="H911" s="3"/>
      <c r="I911" s="3"/>
      <c r="J911" s="3"/>
      <c r="K911" s="3"/>
      <c r="L911" s="3"/>
      <c r="M911" s="7"/>
      <c r="N911" s="3"/>
      <c r="O911" s="7"/>
      <c r="P911" s="3"/>
      <c r="Q911" s="3"/>
      <c r="R911" s="7"/>
      <c r="S911" s="3"/>
      <c r="T911" s="3"/>
      <c r="U911" s="3"/>
      <c r="V911" s="7"/>
      <c r="W911" s="3"/>
      <c r="X911" s="3"/>
      <c r="Y911" s="7"/>
      <c r="Z911" s="3"/>
      <c r="AA911" s="3"/>
      <c r="AB911" s="3"/>
      <c r="AC911" s="3"/>
      <c r="AD911" s="3"/>
      <c r="AE911" s="3"/>
      <c r="AF911" s="3"/>
      <c r="AG911" s="3"/>
      <c r="AH911" s="3"/>
      <c r="AI911" s="3"/>
      <c r="AJ911" s="3"/>
      <c r="AK911" s="3"/>
      <c r="AL911" s="7"/>
      <c r="AM911" s="3"/>
      <c r="AN911" s="7"/>
      <c r="AO911" s="3"/>
      <c r="AP911" s="3"/>
      <c r="AQ911" s="7"/>
      <c r="AR911" s="3"/>
      <c r="AS911" s="3"/>
      <c r="AT911" s="3"/>
      <c r="AU911" s="7"/>
    </row>
    <row r="912" spans="1:47" x14ac:dyDescent="0.25">
      <c r="A912" s="23"/>
      <c r="B912" s="3"/>
      <c r="C912" s="3"/>
      <c r="D912" s="3"/>
      <c r="E912" s="3"/>
      <c r="F912" s="3"/>
      <c r="G912" s="3"/>
      <c r="H912" s="3"/>
      <c r="I912" s="3"/>
      <c r="J912" s="3"/>
      <c r="K912" s="3"/>
      <c r="L912" s="3"/>
      <c r="M912" s="7"/>
      <c r="N912" s="3"/>
      <c r="O912" s="7"/>
      <c r="P912" s="3"/>
      <c r="Q912" s="3"/>
      <c r="R912" s="7"/>
      <c r="S912" s="3"/>
      <c r="T912" s="3"/>
      <c r="U912" s="3"/>
      <c r="V912" s="7"/>
      <c r="W912" s="3"/>
      <c r="X912" s="3"/>
      <c r="Y912" s="7"/>
      <c r="Z912" s="3"/>
      <c r="AA912" s="3"/>
      <c r="AB912" s="3"/>
      <c r="AC912" s="3"/>
      <c r="AD912" s="3"/>
      <c r="AE912" s="3"/>
      <c r="AF912" s="3"/>
      <c r="AG912" s="3"/>
      <c r="AH912" s="3"/>
      <c r="AI912" s="3"/>
      <c r="AJ912" s="3"/>
      <c r="AK912" s="3"/>
      <c r="AL912" s="7"/>
      <c r="AM912" s="3"/>
      <c r="AN912" s="7"/>
      <c r="AO912" s="3"/>
      <c r="AP912" s="3"/>
      <c r="AQ912" s="7"/>
      <c r="AR912" s="3"/>
      <c r="AS912" s="3"/>
      <c r="AT912" s="3"/>
      <c r="AU912" s="7"/>
    </row>
    <row r="913" spans="1:47" x14ac:dyDescent="0.25">
      <c r="A913" s="23"/>
      <c r="B913" s="3"/>
      <c r="C913" s="3"/>
      <c r="D913" s="3"/>
      <c r="E913" s="3"/>
      <c r="F913" s="3"/>
      <c r="G913" s="3"/>
      <c r="H913" s="3"/>
      <c r="I913" s="3"/>
      <c r="J913" s="3"/>
      <c r="K913" s="3"/>
      <c r="L913" s="3"/>
      <c r="M913" s="7"/>
      <c r="N913" s="3"/>
      <c r="O913" s="7"/>
      <c r="P913" s="3"/>
      <c r="Q913" s="3"/>
      <c r="R913" s="7"/>
      <c r="S913" s="3"/>
      <c r="T913" s="3"/>
      <c r="U913" s="3"/>
      <c r="V913" s="7"/>
      <c r="W913" s="3"/>
      <c r="X913" s="3"/>
      <c r="Y913" s="7"/>
      <c r="Z913" s="3"/>
      <c r="AA913" s="3"/>
      <c r="AB913" s="3"/>
      <c r="AC913" s="3"/>
      <c r="AD913" s="3"/>
      <c r="AE913" s="3"/>
      <c r="AF913" s="3"/>
      <c r="AG913" s="3"/>
      <c r="AH913" s="3"/>
      <c r="AI913" s="3"/>
      <c r="AJ913" s="3"/>
      <c r="AK913" s="3"/>
      <c r="AL913" s="7"/>
      <c r="AM913" s="3"/>
      <c r="AN913" s="7"/>
      <c r="AO913" s="3"/>
      <c r="AP913" s="3"/>
      <c r="AQ913" s="7"/>
      <c r="AR913" s="3"/>
      <c r="AS913" s="3"/>
      <c r="AT913" s="3"/>
      <c r="AU913" s="7"/>
    </row>
    <row r="914" spans="1:47" x14ac:dyDescent="0.25">
      <c r="A914" s="23"/>
      <c r="B914" s="3"/>
      <c r="C914" s="3"/>
      <c r="D914" s="3"/>
      <c r="E914" s="3"/>
      <c r="F914" s="3"/>
      <c r="G914" s="3"/>
      <c r="H914" s="3"/>
      <c r="I914" s="3"/>
      <c r="J914" s="3"/>
      <c r="K914" s="3"/>
      <c r="L914" s="3"/>
      <c r="M914" s="7"/>
      <c r="N914" s="3"/>
      <c r="O914" s="7"/>
      <c r="P914" s="3"/>
      <c r="Q914" s="3"/>
      <c r="R914" s="7"/>
      <c r="S914" s="3"/>
      <c r="T914" s="3"/>
      <c r="U914" s="3"/>
      <c r="V914" s="7"/>
      <c r="W914" s="3"/>
      <c r="X914" s="3"/>
      <c r="Y914" s="7"/>
      <c r="Z914" s="3"/>
      <c r="AA914" s="3"/>
      <c r="AB914" s="3"/>
      <c r="AC914" s="3"/>
      <c r="AD914" s="3"/>
      <c r="AE914" s="3"/>
      <c r="AF914" s="3"/>
      <c r="AG914" s="3"/>
      <c r="AH914" s="3"/>
      <c r="AI914" s="3"/>
      <c r="AJ914" s="3"/>
      <c r="AK914" s="3"/>
      <c r="AL914" s="7"/>
      <c r="AM914" s="3"/>
      <c r="AN914" s="7"/>
      <c r="AO914" s="3"/>
      <c r="AP914" s="3"/>
      <c r="AQ914" s="7"/>
      <c r="AR914" s="3"/>
      <c r="AS914" s="3"/>
      <c r="AT914" s="3"/>
      <c r="AU914" s="7"/>
    </row>
    <row r="915" spans="1:47" x14ac:dyDescent="0.25">
      <c r="A915" s="23"/>
      <c r="B915" s="3"/>
      <c r="C915" s="3"/>
      <c r="D915" s="3"/>
      <c r="E915" s="3"/>
      <c r="F915" s="3"/>
      <c r="G915" s="3"/>
      <c r="H915" s="3"/>
      <c r="I915" s="3"/>
      <c r="J915" s="3"/>
      <c r="K915" s="3"/>
      <c r="L915" s="3"/>
      <c r="M915" s="7"/>
      <c r="N915" s="3"/>
      <c r="O915" s="7"/>
      <c r="P915" s="3"/>
      <c r="Q915" s="3"/>
      <c r="R915" s="7"/>
      <c r="S915" s="3"/>
      <c r="T915" s="3"/>
      <c r="U915" s="3"/>
      <c r="V915" s="7"/>
      <c r="W915" s="3"/>
      <c r="X915" s="3"/>
      <c r="Y915" s="7"/>
      <c r="Z915" s="3"/>
      <c r="AA915" s="3"/>
      <c r="AB915" s="3"/>
      <c r="AC915" s="3"/>
      <c r="AD915" s="3"/>
      <c r="AE915" s="3"/>
      <c r="AF915" s="3"/>
      <c r="AG915" s="3"/>
      <c r="AH915" s="3"/>
      <c r="AI915" s="3"/>
      <c r="AJ915" s="3"/>
      <c r="AK915" s="3"/>
      <c r="AL915" s="7"/>
      <c r="AM915" s="3"/>
      <c r="AN915" s="7"/>
      <c r="AO915" s="3"/>
      <c r="AP915" s="3"/>
      <c r="AQ915" s="7"/>
      <c r="AR915" s="3"/>
      <c r="AS915" s="3"/>
      <c r="AT915" s="3"/>
      <c r="AU915" s="7"/>
    </row>
    <row r="916" spans="1:47" x14ac:dyDescent="0.25">
      <c r="A916" s="23"/>
      <c r="B916" s="3"/>
      <c r="C916" s="3"/>
      <c r="D916" s="3"/>
      <c r="E916" s="3"/>
      <c r="F916" s="3"/>
      <c r="G916" s="3"/>
      <c r="H916" s="3"/>
      <c r="I916" s="3"/>
      <c r="J916" s="3"/>
      <c r="K916" s="3"/>
      <c r="L916" s="3"/>
      <c r="M916" s="7"/>
      <c r="N916" s="3"/>
      <c r="O916" s="7"/>
      <c r="P916" s="3"/>
      <c r="Q916" s="3"/>
      <c r="R916" s="7"/>
      <c r="S916" s="3"/>
      <c r="T916" s="3"/>
      <c r="U916" s="3"/>
      <c r="V916" s="7"/>
      <c r="W916" s="3"/>
      <c r="X916" s="3"/>
      <c r="Y916" s="7"/>
      <c r="Z916" s="3"/>
      <c r="AA916" s="3"/>
      <c r="AB916" s="3"/>
      <c r="AC916" s="3"/>
      <c r="AD916" s="3"/>
      <c r="AE916" s="3"/>
      <c r="AF916" s="3"/>
      <c r="AG916" s="3"/>
      <c r="AH916" s="3"/>
      <c r="AI916" s="3"/>
      <c r="AJ916" s="3"/>
      <c r="AK916" s="3"/>
      <c r="AL916" s="7"/>
      <c r="AM916" s="3"/>
      <c r="AN916" s="7"/>
      <c r="AO916" s="3"/>
      <c r="AP916" s="3"/>
      <c r="AQ916" s="7"/>
      <c r="AR916" s="3"/>
      <c r="AS916" s="3"/>
      <c r="AT916" s="3"/>
      <c r="AU916" s="7"/>
    </row>
    <row r="917" spans="1:47" x14ac:dyDescent="0.25">
      <c r="A917" s="23"/>
      <c r="B917" s="3"/>
      <c r="C917" s="3"/>
      <c r="D917" s="3"/>
      <c r="E917" s="3"/>
      <c r="F917" s="3"/>
      <c r="G917" s="3"/>
      <c r="H917" s="3"/>
      <c r="I917" s="3"/>
      <c r="J917" s="3"/>
      <c r="K917" s="3"/>
      <c r="L917" s="3"/>
      <c r="M917" s="7"/>
      <c r="N917" s="3"/>
      <c r="O917" s="7"/>
      <c r="P917" s="3"/>
      <c r="Q917" s="3"/>
      <c r="R917" s="7"/>
      <c r="S917" s="3"/>
      <c r="T917" s="3"/>
      <c r="U917" s="3"/>
      <c r="V917" s="7"/>
      <c r="W917" s="3"/>
      <c r="X917" s="3"/>
      <c r="Y917" s="7"/>
      <c r="Z917" s="3"/>
      <c r="AA917" s="3"/>
      <c r="AB917" s="3"/>
      <c r="AC917" s="3"/>
      <c r="AD917" s="3"/>
      <c r="AE917" s="3"/>
      <c r="AF917" s="3"/>
      <c r="AG917" s="3"/>
      <c r="AH917" s="3"/>
      <c r="AI917" s="3"/>
      <c r="AJ917" s="3"/>
      <c r="AK917" s="3"/>
      <c r="AL917" s="7"/>
      <c r="AM917" s="3"/>
      <c r="AN917" s="7"/>
      <c r="AO917" s="3"/>
      <c r="AP917" s="3"/>
      <c r="AQ917" s="7"/>
      <c r="AR917" s="3"/>
      <c r="AS917" s="3"/>
      <c r="AT917" s="3"/>
      <c r="AU917" s="7"/>
    </row>
    <row r="918" spans="1:47" x14ac:dyDescent="0.25">
      <c r="A918" s="23"/>
      <c r="B918" s="3"/>
      <c r="C918" s="3"/>
      <c r="D918" s="3"/>
      <c r="E918" s="3"/>
      <c r="F918" s="3"/>
      <c r="G918" s="3"/>
      <c r="H918" s="3"/>
      <c r="I918" s="3"/>
      <c r="J918" s="3"/>
      <c r="K918" s="3"/>
      <c r="L918" s="3"/>
      <c r="M918" s="7"/>
      <c r="N918" s="3"/>
      <c r="O918" s="7"/>
      <c r="P918" s="3"/>
      <c r="Q918" s="3"/>
      <c r="R918" s="7"/>
      <c r="S918" s="3"/>
      <c r="T918" s="3"/>
      <c r="U918" s="3"/>
      <c r="V918" s="7"/>
      <c r="W918" s="3"/>
      <c r="X918" s="3"/>
      <c r="Y918" s="7"/>
      <c r="Z918" s="3"/>
      <c r="AA918" s="3"/>
      <c r="AB918" s="3"/>
      <c r="AC918" s="3"/>
      <c r="AD918" s="3"/>
      <c r="AE918" s="3"/>
      <c r="AF918" s="3"/>
      <c r="AG918" s="3"/>
      <c r="AH918" s="3"/>
      <c r="AI918" s="3"/>
      <c r="AJ918" s="3"/>
      <c r="AK918" s="3"/>
      <c r="AL918" s="7"/>
      <c r="AM918" s="3"/>
      <c r="AN918" s="7"/>
      <c r="AO918" s="3"/>
      <c r="AP918" s="3"/>
      <c r="AQ918" s="7"/>
      <c r="AR918" s="3"/>
      <c r="AS918" s="3"/>
      <c r="AT918" s="3"/>
      <c r="AU918" s="7"/>
    </row>
    <row r="919" spans="1:47" x14ac:dyDescent="0.25">
      <c r="A919" s="23"/>
      <c r="B919" s="3"/>
      <c r="C919" s="3"/>
      <c r="D919" s="3"/>
      <c r="E919" s="3"/>
      <c r="F919" s="3"/>
      <c r="G919" s="3"/>
      <c r="H919" s="3"/>
      <c r="I919" s="3"/>
      <c r="J919" s="3"/>
      <c r="K919" s="3"/>
      <c r="L919" s="3"/>
      <c r="M919" s="7"/>
      <c r="N919" s="3"/>
      <c r="O919" s="7"/>
      <c r="P919" s="3"/>
      <c r="Q919" s="3"/>
      <c r="R919" s="7"/>
      <c r="S919" s="3"/>
      <c r="T919" s="3"/>
      <c r="U919" s="3"/>
      <c r="V919" s="7"/>
      <c r="W919" s="3"/>
      <c r="X919" s="3"/>
      <c r="Y919" s="7"/>
      <c r="Z919" s="3"/>
      <c r="AA919" s="3"/>
      <c r="AB919" s="3"/>
      <c r="AC919" s="3"/>
      <c r="AD919" s="3"/>
      <c r="AE919" s="3"/>
      <c r="AF919" s="3"/>
      <c r="AG919" s="3"/>
      <c r="AH919" s="3"/>
      <c r="AI919" s="3"/>
      <c r="AJ919" s="3"/>
      <c r="AK919" s="3"/>
      <c r="AL919" s="7"/>
      <c r="AM919" s="3"/>
      <c r="AN919" s="7"/>
      <c r="AO919" s="3"/>
      <c r="AP919" s="3"/>
      <c r="AQ919" s="7"/>
      <c r="AR919" s="3"/>
      <c r="AS919" s="3"/>
      <c r="AT919" s="3"/>
      <c r="AU919" s="7"/>
    </row>
    <row r="920" spans="1:47" x14ac:dyDescent="0.25">
      <c r="A920" s="23"/>
      <c r="B920" s="3"/>
      <c r="C920" s="3"/>
      <c r="D920" s="3"/>
      <c r="E920" s="3"/>
      <c r="F920" s="3"/>
      <c r="G920" s="3"/>
      <c r="H920" s="3"/>
      <c r="I920" s="3"/>
      <c r="J920" s="3"/>
      <c r="K920" s="3"/>
      <c r="L920" s="3"/>
      <c r="M920" s="7"/>
      <c r="N920" s="3"/>
      <c r="O920" s="7"/>
      <c r="P920" s="3"/>
      <c r="Q920" s="3"/>
      <c r="R920" s="7"/>
      <c r="S920" s="3"/>
      <c r="T920" s="3"/>
      <c r="U920" s="3"/>
      <c r="V920" s="7"/>
      <c r="W920" s="3"/>
      <c r="X920" s="3"/>
      <c r="Y920" s="7"/>
      <c r="Z920" s="3"/>
      <c r="AA920" s="3"/>
      <c r="AB920" s="3"/>
      <c r="AC920" s="3"/>
      <c r="AD920" s="3"/>
      <c r="AE920" s="3"/>
      <c r="AF920" s="3"/>
      <c r="AG920" s="3"/>
      <c r="AH920" s="3"/>
      <c r="AI920" s="3"/>
      <c r="AJ920" s="3"/>
      <c r="AK920" s="3"/>
      <c r="AL920" s="7"/>
      <c r="AM920" s="3"/>
      <c r="AN920" s="7"/>
      <c r="AO920" s="3"/>
      <c r="AP920" s="3"/>
      <c r="AQ920" s="7"/>
      <c r="AR920" s="3"/>
      <c r="AS920" s="3"/>
      <c r="AT920" s="3"/>
      <c r="AU920" s="7"/>
    </row>
    <row r="921" spans="1:47" x14ac:dyDescent="0.25">
      <c r="A921" s="23"/>
      <c r="B921" s="3"/>
      <c r="C921" s="3"/>
      <c r="D921" s="3"/>
      <c r="E921" s="3"/>
      <c r="F921" s="3"/>
      <c r="G921" s="3"/>
      <c r="H921" s="3"/>
      <c r="I921" s="3"/>
      <c r="J921" s="3"/>
      <c r="K921" s="3"/>
      <c r="L921" s="3"/>
      <c r="M921" s="7"/>
      <c r="N921" s="3"/>
      <c r="O921" s="7"/>
      <c r="P921" s="3"/>
      <c r="Q921" s="3"/>
      <c r="R921" s="7"/>
      <c r="S921" s="3"/>
      <c r="T921" s="3"/>
      <c r="U921" s="3"/>
      <c r="V921" s="7"/>
      <c r="W921" s="3"/>
      <c r="X921" s="3"/>
      <c r="Y921" s="7"/>
      <c r="Z921" s="3"/>
      <c r="AA921" s="3"/>
      <c r="AB921" s="3"/>
      <c r="AC921" s="3"/>
      <c r="AD921" s="3"/>
      <c r="AE921" s="3"/>
      <c r="AF921" s="3"/>
      <c r="AG921" s="3"/>
      <c r="AH921" s="3"/>
      <c r="AI921" s="3"/>
      <c r="AJ921" s="3"/>
      <c r="AK921" s="3"/>
      <c r="AL921" s="7"/>
      <c r="AM921" s="3"/>
      <c r="AN921" s="7"/>
      <c r="AO921" s="3"/>
      <c r="AP921" s="3"/>
      <c r="AQ921" s="7"/>
      <c r="AR921" s="3"/>
      <c r="AS921" s="3"/>
      <c r="AT921" s="3"/>
      <c r="AU921" s="7"/>
    </row>
    <row r="922" spans="1:47" x14ac:dyDescent="0.25">
      <c r="A922" s="23"/>
      <c r="B922" s="3"/>
      <c r="C922" s="3"/>
      <c r="D922" s="3"/>
      <c r="E922" s="3"/>
      <c r="F922" s="3"/>
      <c r="G922" s="3"/>
      <c r="H922" s="3"/>
      <c r="I922" s="3"/>
      <c r="J922" s="3"/>
      <c r="K922" s="3"/>
      <c r="L922" s="3"/>
      <c r="M922" s="7"/>
      <c r="N922" s="3"/>
      <c r="O922" s="7"/>
      <c r="P922" s="3"/>
      <c r="Q922" s="3"/>
      <c r="R922" s="7"/>
      <c r="S922" s="3"/>
      <c r="T922" s="3"/>
      <c r="U922" s="3"/>
      <c r="V922" s="7"/>
      <c r="W922" s="3"/>
      <c r="X922" s="3"/>
      <c r="Y922" s="7"/>
      <c r="Z922" s="3"/>
      <c r="AA922" s="3"/>
      <c r="AB922" s="3"/>
      <c r="AC922" s="3"/>
      <c r="AD922" s="3"/>
      <c r="AE922" s="3"/>
      <c r="AF922" s="3"/>
      <c r="AG922" s="3"/>
      <c r="AH922" s="3"/>
      <c r="AI922" s="3"/>
      <c r="AJ922" s="3"/>
      <c r="AK922" s="3"/>
      <c r="AL922" s="7"/>
      <c r="AM922" s="3"/>
      <c r="AN922" s="7"/>
      <c r="AO922" s="3"/>
      <c r="AP922" s="3"/>
      <c r="AQ922" s="7"/>
      <c r="AR922" s="3"/>
      <c r="AS922" s="3"/>
      <c r="AT922" s="3"/>
      <c r="AU922" s="7"/>
    </row>
    <row r="923" spans="1:47" x14ac:dyDescent="0.25">
      <c r="A923" s="23"/>
      <c r="B923" s="3"/>
      <c r="C923" s="3"/>
      <c r="D923" s="3"/>
      <c r="E923" s="3"/>
      <c r="F923" s="3"/>
      <c r="G923" s="3"/>
      <c r="H923" s="3"/>
      <c r="I923" s="3"/>
      <c r="J923" s="3"/>
      <c r="K923" s="3"/>
      <c r="L923" s="3"/>
      <c r="M923" s="7"/>
      <c r="N923" s="3"/>
      <c r="O923" s="7"/>
      <c r="P923" s="3"/>
      <c r="Q923" s="3"/>
      <c r="R923" s="7"/>
      <c r="S923" s="3"/>
      <c r="T923" s="3"/>
      <c r="U923" s="3"/>
      <c r="V923" s="7"/>
      <c r="W923" s="3"/>
      <c r="X923" s="3"/>
      <c r="Y923" s="7"/>
      <c r="Z923" s="3"/>
      <c r="AA923" s="3"/>
      <c r="AB923" s="3"/>
      <c r="AC923" s="3"/>
      <c r="AD923" s="3"/>
      <c r="AE923" s="3"/>
      <c r="AF923" s="3"/>
      <c r="AG923" s="3"/>
      <c r="AH923" s="3"/>
      <c r="AI923" s="3"/>
      <c r="AJ923" s="3"/>
      <c r="AK923" s="3"/>
      <c r="AL923" s="7"/>
      <c r="AM923" s="3"/>
      <c r="AN923" s="7"/>
      <c r="AO923" s="3"/>
      <c r="AP923" s="3"/>
      <c r="AQ923" s="7"/>
      <c r="AR923" s="3"/>
      <c r="AS923" s="3"/>
      <c r="AT923" s="3"/>
      <c r="AU923" s="7"/>
    </row>
    <row r="924" spans="1:47" x14ac:dyDescent="0.25">
      <c r="A924" s="23"/>
      <c r="B924" s="3"/>
      <c r="C924" s="3"/>
      <c r="D924" s="3"/>
      <c r="E924" s="3"/>
      <c r="F924" s="3"/>
      <c r="G924" s="3"/>
      <c r="H924" s="3"/>
      <c r="I924" s="3"/>
      <c r="J924" s="3"/>
      <c r="K924" s="3"/>
      <c r="L924" s="3"/>
      <c r="M924" s="7"/>
      <c r="N924" s="3"/>
      <c r="O924" s="7"/>
      <c r="P924" s="3"/>
      <c r="Q924" s="3"/>
      <c r="R924" s="7"/>
      <c r="S924" s="3"/>
      <c r="T924" s="3"/>
      <c r="U924" s="3"/>
      <c r="V924" s="7"/>
      <c r="W924" s="3"/>
      <c r="X924" s="3"/>
      <c r="Y924" s="7"/>
      <c r="Z924" s="3"/>
      <c r="AA924" s="3"/>
      <c r="AB924" s="3"/>
      <c r="AC924" s="3"/>
      <c r="AD924" s="3"/>
      <c r="AE924" s="3"/>
      <c r="AF924" s="3"/>
      <c r="AG924" s="3"/>
      <c r="AH924" s="3"/>
      <c r="AI924" s="3"/>
      <c r="AJ924" s="3"/>
      <c r="AK924" s="3"/>
      <c r="AL924" s="7"/>
      <c r="AM924" s="3"/>
      <c r="AN924" s="7"/>
      <c r="AO924" s="3"/>
      <c r="AP924" s="3"/>
      <c r="AQ924" s="7"/>
      <c r="AR924" s="3"/>
      <c r="AS924" s="3"/>
      <c r="AT924" s="3"/>
      <c r="AU924" s="7"/>
    </row>
    <row r="925" spans="1:47" x14ac:dyDescent="0.25">
      <c r="A925" s="23"/>
      <c r="B925" s="3"/>
      <c r="C925" s="3"/>
      <c r="D925" s="3"/>
      <c r="E925" s="3"/>
      <c r="F925" s="3"/>
      <c r="G925" s="3"/>
      <c r="H925" s="3"/>
      <c r="I925" s="3"/>
      <c r="J925" s="3"/>
      <c r="K925" s="3"/>
      <c r="L925" s="3"/>
      <c r="M925" s="7"/>
      <c r="N925" s="3"/>
      <c r="O925" s="7"/>
      <c r="P925" s="3"/>
      <c r="Q925" s="3"/>
      <c r="R925" s="7"/>
      <c r="S925" s="3"/>
      <c r="T925" s="3"/>
      <c r="U925" s="3"/>
      <c r="V925" s="7"/>
      <c r="W925" s="3"/>
      <c r="X925" s="3"/>
      <c r="Y925" s="7"/>
      <c r="Z925" s="3"/>
      <c r="AA925" s="3"/>
      <c r="AB925" s="3"/>
      <c r="AC925" s="3"/>
      <c r="AD925" s="3"/>
      <c r="AE925" s="3"/>
      <c r="AF925" s="3"/>
      <c r="AG925" s="3"/>
      <c r="AH925" s="3"/>
      <c r="AI925" s="3"/>
      <c r="AJ925" s="3"/>
      <c r="AK925" s="3"/>
      <c r="AL925" s="7"/>
      <c r="AM925" s="3"/>
      <c r="AN925" s="7"/>
      <c r="AO925" s="3"/>
      <c r="AP925" s="3"/>
      <c r="AQ925" s="7"/>
      <c r="AR925" s="3"/>
      <c r="AS925" s="3"/>
      <c r="AT925" s="3"/>
      <c r="AU925" s="7"/>
    </row>
    <row r="926" spans="1:47" x14ac:dyDescent="0.25">
      <c r="A926" s="23"/>
      <c r="B926" s="3"/>
      <c r="C926" s="3"/>
      <c r="D926" s="3"/>
      <c r="E926" s="3"/>
      <c r="F926" s="3"/>
      <c r="G926" s="3"/>
      <c r="H926" s="3"/>
      <c r="I926" s="3"/>
      <c r="J926" s="3"/>
      <c r="K926" s="3"/>
      <c r="L926" s="3"/>
      <c r="M926" s="7"/>
      <c r="N926" s="3"/>
      <c r="O926" s="7"/>
      <c r="P926" s="3"/>
      <c r="Q926" s="3"/>
      <c r="R926" s="7"/>
      <c r="S926" s="3"/>
      <c r="T926" s="3"/>
      <c r="U926" s="3"/>
      <c r="V926" s="7"/>
      <c r="W926" s="3"/>
      <c r="X926" s="3"/>
      <c r="Y926" s="7"/>
      <c r="Z926" s="3"/>
      <c r="AA926" s="3"/>
      <c r="AB926" s="3"/>
      <c r="AC926" s="3"/>
      <c r="AD926" s="3"/>
      <c r="AE926" s="3"/>
      <c r="AF926" s="3"/>
      <c r="AG926" s="3"/>
      <c r="AH926" s="3"/>
      <c r="AI926" s="3"/>
      <c r="AJ926" s="3"/>
      <c r="AK926" s="3"/>
      <c r="AL926" s="7"/>
      <c r="AM926" s="3"/>
      <c r="AN926" s="7"/>
      <c r="AO926" s="3"/>
      <c r="AP926" s="3"/>
      <c r="AQ926" s="7"/>
      <c r="AR926" s="3"/>
      <c r="AS926" s="3"/>
      <c r="AT926" s="3"/>
      <c r="AU926" s="7"/>
    </row>
    <row r="927" spans="1:47" x14ac:dyDescent="0.25">
      <c r="A927" s="23"/>
      <c r="B927" s="3"/>
      <c r="C927" s="3"/>
      <c r="D927" s="3"/>
      <c r="E927" s="3"/>
      <c r="F927" s="3"/>
      <c r="G927" s="3"/>
      <c r="H927" s="3"/>
      <c r="I927" s="3"/>
      <c r="J927" s="3"/>
      <c r="K927" s="3"/>
      <c r="L927" s="3"/>
      <c r="M927" s="7"/>
      <c r="N927" s="3"/>
      <c r="O927" s="7"/>
      <c r="P927" s="3"/>
      <c r="Q927" s="3"/>
      <c r="R927" s="7"/>
      <c r="S927" s="3"/>
      <c r="T927" s="3"/>
      <c r="U927" s="3"/>
      <c r="V927" s="7"/>
      <c r="W927" s="3"/>
      <c r="X927" s="3"/>
      <c r="Y927" s="7"/>
      <c r="Z927" s="3"/>
      <c r="AA927" s="3"/>
      <c r="AB927" s="3"/>
      <c r="AC927" s="3"/>
      <c r="AD927" s="3"/>
      <c r="AE927" s="3"/>
      <c r="AF927" s="3"/>
      <c r="AG927" s="3"/>
      <c r="AH927" s="3"/>
      <c r="AI927" s="3"/>
      <c r="AJ927" s="3"/>
      <c r="AK927" s="3"/>
      <c r="AL927" s="7"/>
      <c r="AM927" s="3"/>
      <c r="AN927" s="7"/>
      <c r="AO927" s="3"/>
      <c r="AP927" s="3"/>
      <c r="AQ927" s="7"/>
      <c r="AR927" s="3"/>
      <c r="AS927" s="3"/>
      <c r="AT927" s="3"/>
      <c r="AU927" s="7"/>
    </row>
    <row r="928" spans="1:47" x14ac:dyDescent="0.25">
      <c r="A928" s="23"/>
      <c r="B928" s="3"/>
      <c r="C928" s="3"/>
      <c r="D928" s="3"/>
      <c r="E928" s="3"/>
      <c r="F928" s="3"/>
      <c r="G928" s="3"/>
      <c r="H928" s="3"/>
      <c r="I928" s="3"/>
      <c r="J928" s="3"/>
      <c r="K928" s="3"/>
      <c r="L928" s="3"/>
      <c r="M928" s="7"/>
      <c r="N928" s="3"/>
      <c r="O928" s="7"/>
      <c r="P928" s="3"/>
      <c r="Q928" s="3"/>
      <c r="R928" s="7"/>
      <c r="S928" s="3"/>
      <c r="T928" s="3"/>
      <c r="U928" s="3"/>
      <c r="V928" s="7"/>
      <c r="W928" s="3"/>
      <c r="X928" s="3"/>
      <c r="Y928" s="7"/>
      <c r="Z928" s="3"/>
      <c r="AA928" s="3"/>
      <c r="AB928" s="3"/>
      <c r="AC928" s="3"/>
      <c r="AD928" s="3"/>
      <c r="AE928" s="3"/>
      <c r="AF928" s="3"/>
      <c r="AG928" s="3"/>
      <c r="AH928" s="3"/>
      <c r="AI928" s="3"/>
      <c r="AJ928" s="3"/>
      <c r="AK928" s="3"/>
      <c r="AL928" s="7"/>
      <c r="AM928" s="3"/>
      <c r="AN928" s="7"/>
      <c r="AO928" s="3"/>
      <c r="AP928" s="3"/>
      <c r="AQ928" s="7"/>
      <c r="AR928" s="3"/>
      <c r="AS928" s="3"/>
      <c r="AT928" s="3"/>
      <c r="AU928" s="7"/>
    </row>
    <row r="929" spans="1:47" x14ac:dyDescent="0.25">
      <c r="A929" s="23"/>
      <c r="B929" s="3"/>
      <c r="C929" s="3"/>
      <c r="D929" s="3"/>
      <c r="E929" s="3"/>
      <c r="F929" s="3"/>
      <c r="G929" s="3"/>
      <c r="H929" s="3"/>
      <c r="I929" s="3"/>
      <c r="J929" s="3"/>
      <c r="K929" s="3"/>
      <c r="L929" s="3"/>
      <c r="M929" s="7"/>
      <c r="N929" s="3"/>
      <c r="O929" s="7"/>
      <c r="P929" s="3"/>
      <c r="Q929" s="3"/>
      <c r="R929" s="7"/>
      <c r="S929" s="3"/>
      <c r="T929" s="3"/>
      <c r="U929" s="3"/>
      <c r="V929" s="7"/>
      <c r="W929" s="3"/>
      <c r="X929" s="3"/>
      <c r="Y929" s="7"/>
      <c r="Z929" s="3"/>
      <c r="AA929" s="3"/>
      <c r="AB929" s="3"/>
      <c r="AC929" s="3"/>
      <c r="AD929" s="3"/>
      <c r="AE929" s="3"/>
      <c r="AF929" s="3"/>
      <c r="AG929" s="3"/>
      <c r="AH929" s="3"/>
      <c r="AI929" s="3"/>
      <c r="AJ929" s="3"/>
      <c r="AK929" s="3"/>
      <c r="AL929" s="7"/>
      <c r="AM929" s="3"/>
      <c r="AN929" s="7"/>
      <c r="AO929" s="3"/>
      <c r="AP929" s="3"/>
      <c r="AQ929" s="7"/>
      <c r="AR929" s="3"/>
      <c r="AS929" s="3"/>
      <c r="AT929" s="3"/>
      <c r="AU929" s="7"/>
    </row>
    <row r="930" spans="1:47" x14ac:dyDescent="0.25">
      <c r="A930" s="23"/>
      <c r="B930" s="3"/>
      <c r="C930" s="3"/>
      <c r="D930" s="3"/>
      <c r="E930" s="3"/>
      <c r="F930" s="3"/>
      <c r="G930" s="3"/>
      <c r="H930" s="3"/>
      <c r="I930" s="3"/>
      <c r="J930" s="3"/>
      <c r="K930" s="3"/>
      <c r="L930" s="3"/>
      <c r="M930" s="7"/>
      <c r="N930" s="3"/>
      <c r="O930" s="7"/>
      <c r="P930" s="3"/>
      <c r="Q930" s="3"/>
      <c r="R930" s="7"/>
      <c r="S930" s="3"/>
      <c r="T930" s="3"/>
      <c r="U930" s="3"/>
      <c r="V930" s="7"/>
      <c r="W930" s="3"/>
      <c r="X930" s="3"/>
      <c r="Y930" s="7"/>
      <c r="Z930" s="3"/>
      <c r="AA930" s="3"/>
      <c r="AB930" s="3"/>
      <c r="AC930" s="3"/>
      <c r="AD930" s="3"/>
      <c r="AE930" s="3"/>
      <c r="AF930" s="3"/>
      <c r="AG930" s="3"/>
      <c r="AH930" s="3"/>
      <c r="AI930" s="3"/>
      <c r="AJ930" s="3"/>
      <c r="AK930" s="3"/>
      <c r="AL930" s="7"/>
      <c r="AM930" s="3"/>
      <c r="AN930" s="7"/>
      <c r="AO930" s="3"/>
      <c r="AP930" s="3"/>
      <c r="AQ930" s="7"/>
      <c r="AR930" s="3"/>
      <c r="AS930" s="3"/>
      <c r="AT930" s="3"/>
      <c r="AU930" s="7"/>
    </row>
    <row r="931" spans="1:47" x14ac:dyDescent="0.25">
      <c r="A931" s="23"/>
      <c r="B931" s="3"/>
      <c r="C931" s="3"/>
      <c r="D931" s="3"/>
      <c r="E931" s="3"/>
      <c r="F931" s="3"/>
      <c r="G931" s="3"/>
      <c r="H931" s="3"/>
      <c r="I931" s="3"/>
      <c r="J931" s="3"/>
      <c r="K931" s="3"/>
      <c r="L931" s="3"/>
      <c r="M931" s="7"/>
      <c r="N931" s="3"/>
      <c r="O931" s="7"/>
      <c r="P931" s="3"/>
      <c r="Q931" s="3"/>
      <c r="R931" s="7"/>
      <c r="S931" s="3"/>
      <c r="T931" s="3"/>
      <c r="U931" s="3"/>
      <c r="V931" s="7"/>
      <c r="W931" s="3"/>
      <c r="X931" s="3"/>
      <c r="Y931" s="7"/>
      <c r="Z931" s="3"/>
      <c r="AA931" s="3"/>
      <c r="AB931" s="3"/>
      <c r="AC931" s="3"/>
      <c r="AD931" s="3"/>
      <c r="AE931" s="3"/>
      <c r="AF931" s="3"/>
      <c r="AG931" s="3"/>
      <c r="AH931" s="3"/>
      <c r="AI931" s="3"/>
      <c r="AJ931" s="3"/>
      <c r="AK931" s="3"/>
      <c r="AL931" s="7"/>
      <c r="AM931" s="3"/>
      <c r="AN931" s="7"/>
      <c r="AO931" s="3"/>
      <c r="AP931" s="3"/>
      <c r="AQ931" s="7"/>
      <c r="AR931" s="3"/>
      <c r="AS931" s="3"/>
      <c r="AT931" s="3"/>
      <c r="AU931" s="7"/>
    </row>
    <row r="932" spans="1:47" x14ac:dyDescent="0.25">
      <c r="A932" s="23"/>
      <c r="B932" s="3"/>
      <c r="C932" s="3"/>
      <c r="D932" s="3"/>
      <c r="E932" s="3"/>
      <c r="F932" s="3"/>
      <c r="G932" s="3"/>
      <c r="H932" s="3"/>
      <c r="I932" s="3"/>
      <c r="J932" s="3"/>
      <c r="K932" s="3"/>
      <c r="L932" s="3"/>
      <c r="M932" s="7"/>
      <c r="N932" s="3"/>
      <c r="O932" s="7"/>
      <c r="P932" s="3"/>
      <c r="Q932" s="3"/>
      <c r="R932" s="7"/>
      <c r="S932" s="3"/>
      <c r="T932" s="3"/>
      <c r="U932" s="3"/>
      <c r="V932" s="7"/>
      <c r="W932" s="3"/>
      <c r="X932" s="3"/>
      <c r="Y932" s="7"/>
      <c r="Z932" s="3"/>
      <c r="AA932" s="3"/>
      <c r="AB932" s="3"/>
      <c r="AC932" s="3"/>
      <c r="AD932" s="3"/>
      <c r="AE932" s="3"/>
      <c r="AF932" s="3"/>
      <c r="AG932" s="3"/>
      <c r="AH932" s="3"/>
      <c r="AI932" s="3"/>
      <c r="AJ932" s="3"/>
      <c r="AK932" s="3"/>
      <c r="AL932" s="7"/>
      <c r="AM932" s="3"/>
      <c r="AN932" s="7"/>
      <c r="AO932" s="3"/>
      <c r="AP932" s="3"/>
      <c r="AQ932" s="7"/>
      <c r="AR932" s="3"/>
      <c r="AS932" s="3"/>
      <c r="AT932" s="3"/>
      <c r="AU932" s="7"/>
    </row>
    <row r="933" spans="1:47" x14ac:dyDescent="0.25">
      <c r="A933" s="23"/>
      <c r="B933" s="3"/>
      <c r="C933" s="3"/>
      <c r="D933" s="3"/>
      <c r="E933" s="3"/>
      <c r="F933" s="3"/>
      <c r="G933" s="3"/>
      <c r="H933" s="3"/>
      <c r="I933" s="3"/>
      <c r="J933" s="3"/>
      <c r="K933" s="3"/>
      <c r="L933" s="3"/>
      <c r="M933" s="7"/>
      <c r="N933" s="3"/>
      <c r="O933" s="7"/>
      <c r="P933" s="3"/>
      <c r="Q933" s="3"/>
      <c r="R933" s="7"/>
      <c r="S933" s="3"/>
      <c r="T933" s="3"/>
      <c r="U933" s="3"/>
      <c r="V933" s="7"/>
      <c r="W933" s="3"/>
      <c r="X933" s="3"/>
      <c r="Y933" s="7"/>
      <c r="Z933" s="3"/>
      <c r="AA933" s="3"/>
      <c r="AB933" s="3"/>
      <c r="AC933" s="3"/>
      <c r="AD933" s="3"/>
      <c r="AE933" s="3"/>
      <c r="AF933" s="3"/>
      <c r="AG933" s="3"/>
      <c r="AH933" s="3"/>
      <c r="AI933" s="3"/>
      <c r="AJ933" s="3"/>
      <c r="AK933" s="3"/>
      <c r="AL933" s="7"/>
      <c r="AM933" s="3"/>
      <c r="AN933" s="7"/>
      <c r="AO933" s="3"/>
      <c r="AP933" s="3"/>
      <c r="AQ933" s="7"/>
      <c r="AR933" s="3"/>
      <c r="AS933" s="3"/>
      <c r="AT933" s="3"/>
      <c r="AU933" s="7"/>
    </row>
    <row r="934" spans="1:47" x14ac:dyDescent="0.25">
      <c r="A934" s="23"/>
      <c r="B934" s="3"/>
      <c r="C934" s="3"/>
      <c r="D934" s="3"/>
      <c r="E934" s="3"/>
      <c r="F934" s="3"/>
      <c r="G934" s="3"/>
      <c r="H934" s="3"/>
      <c r="I934" s="3"/>
      <c r="J934" s="3"/>
      <c r="K934" s="3"/>
      <c r="L934" s="3"/>
      <c r="M934" s="7"/>
      <c r="N934" s="3"/>
      <c r="O934" s="7"/>
      <c r="P934" s="3"/>
      <c r="Q934" s="3"/>
      <c r="R934" s="7"/>
      <c r="S934" s="3"/>
      <c r="T934" s="3"/>
      <c r="U934" s="3"/>
      <c r="V934" s="7"/>
      <c r="W934" s="3"/>
      <c r="X934" s="3"/>
      <c r="Y934" s="7"/>
      <c r="Z934" s="3"/>
      <c r="AA934" s="3"/>
      <c r="AB934" s="3"/>
      <c r="AC934" s="3"/>
      <c r="AD934" s="3"/>
      <c r="AE934" s="3"/>
      <c r="AF934" s="3"/>
      <c r="AG934" s="3"/>
      <c r="AH934" s="3"/>
      <c r="AI934" s="3"/>
      <c r="AJ934" s="3"/>
      <c r="AK934" s="3"/>
      <c r="AL934" s="7"/>
      <c r="AM934" s="3"/>
      <c r="AN934" s="7"/>
      <c r="AO934" s="3"/>
      <c r="AP934" s="3"/>
      <c r="AQ934" s="7"/>
      <c r="AR934" s="3"/>
      <c r="AS934" s="3"/>
      <c r="AT934" s="3"/>
      <c r="AU934" s="7"/>
    </row>
    <row r="935" spans="1:47" x14ac:dyDescent="0.25">
      <c r="A935" s="23"/>
      <c r="B935" s="3"/>
      <c r="C935" s="3"/>
      <c r="D935" s="3"/>
      <c r="E935" s="3"/>
      <c r="F935" s="3"/>
      <c r="G935" s="3"/>
      <c r="H935" s="3"/>
      <c r="I935" s="3"/>
      <c r="J935" s="3"/>
      <c r="K935" s="3"/>
      <c r="L935" s="3"/>
      <c r="M935" s="7"/>
      <c r="N935" s="3"/>
      <c r="O935" s="7"/>
      <c r="P935" s="3"/>
      <c r="Q935" s="3"/>
      <c r="R935" s="7"/>
      <c r="S935" s="3"/>
      <c r="T935" s="3"/>
      <c r="U935" s="3"/>
      <c r="V935" s="7"/>
      <c r="W935" s="3"/>
      <c r="X935" s="3"/>
      <c r="Y935" s="7"/>
      <c r="Z935" s="3"/>
      <c r="AA935" s="3"/>
      <c r="AB935" s="3"/>
      <c r="AC935" s="3"/>
      <c r="AD935" s="3"/>
      <c r="AE935" s="3"/>
      <c r="AF935" s="3"/>
      <c r="AG935" s="3"/>
      <c r="AH935" s="3"/>
      <c r="AI935" s="3"/>
      <c r="AJ935" s="3"/>
      <c r="AK935" s="3"/>
      <c r="AL935" s="7"/>
      <c r="AM935" s="3"/>
      <c r="AN935" s="7"/>
      <c r="AO935" s="3"/>
      <c r="AP935" s="3"/>
      <c r="AQ935" s="7"/>
      <c r="AR935" s="3"/>
      <c r="AS935" s="3"/>
      <c r="AT935" s="3"/>
      <c r="AU935" s="7"/>
    </row>
    <row r="936" spans="1:47" x14ac:dyDescent="0.25">
      <c r="A936" s="23"/>
      <c r="B936" s="3"/>
      <c r="C936" s="3"/>
      <c r="D936" s="3"/>
      <c r="E936" s="3"/>
      <c r="F936" s="3"/>
      <c r="G936" s="3"/>
      <c r="H936" s="3"/>
      <c r="I936" s="3"/>
      <c r="J936" s="3"/>
      <c r="K936" s="3"/>
      <c r="L936" s="3"/>
      <c r="M936" s="7"/>
      <c r="N936" s="3"/>
      <c r="O936" s="7"/>
      <c r="P936" s="3"/>
      <c r="Q936" s="3"/>
      <c r="R936" s="7"/>
      <c r="S936" s="3"/>
      <c r="T936" s="3"/>
      <c r="U936" s="3"/>
      <c r="V936" s="7"/>
      <c r="W936" s="3"/>
      <c r="X936" s="3"/>
      <c r="Y936" s="7"/>
      <c r="Z936" s="3"/>
      <c r="AA936" s="3"/>
      <c r="AB936" s="3"/>
      <c r="AC936" s="3"/>
      <c r="AD936" s="3"/>
      <c r="AE936" s="3"/>
      <c r="AF936" s="3"/>
      <c r="AG936" s="3"/>
      <c r="AH936" s="3"/>
      <c r="AI936" s="3"/>
      <c r="AJ936" s="3"/>
      <c r="AK936" s="3"/>
      <c r="AL936" s="7"/>
      <c r="AM936" s="3"/>
      <c r="AN936" s="7"/>
      <c r="AO936" s="3"/>
      <c r="AP936" s="3"/>
      <c r="AQ936" s="7"/>
      <c r="AR936" s="3"/>
      <c r="AS936" s="3"/>
      <c r="AT936" s="3"/>
      <c r="AU936" s="7"/>
    </row>
    <row r="937" spans="1:47" x14ac:dyDescent="0.25">
      <c r="A937" s="23"/>
      <c r="B937" s="3"/>
      <c r="C937" s="3"/>
      <c r="D937" s="3"/>
      <c r="E937" s="3"/>
      <c r="F937" s="3"/>
      <c r="G937" s="3"/>
      <c r="H937" s="3"/>
      <c r="I937" s="3"/>
      <c r="J937" s="3"/>
      <c r="K937" s="3"/>
      <c r="L937" s="3"/>
      <c r="M937" s="7"/>
      <c r="N937" s="3"/>
      <c r="O937" s="7"/>
      <c r="P937" s="3"/>
      <c r="Q937" s="3"/>
      <c r="R937" s="7"/>
      <c r="S937" s="3"/>
      <c r="T937" s="3"/>
      <c r="U937" s="3"/>
      <c r="V937" s="7"/>
      <c r="W937" s="3"/>
      <c r="X937" s="3"/>
      <c r="Y937" s="7"/>
      <c r="Z937" s="3"/>
      <c r="AA937" s="3"/>
      <c r="AB937" s="3"/>
      <c r="AC937" s="3"/>
      <c r="AD937" s="3"/>
      <c r="AE937" s="3"/>
      <c r="AF937" s="3"/>
      <c r="AG937" s="3"/>
      <c r="AH937" s="3"/>
      <c r="AI937" s="3"/>
      <c r="AJ937" s="3"/>
      <c r="AK937" s="3"/>
      <c r="AL937" s="7"/>
      <c r="AM937" s="3"/>
      <c r="AN937" s="7"/>
      <c r="AO937" s="3"/>
      <c r="AP937" s="3"/>
      <c r="AQ937" s="7"/>
      <c r="AR937" s="3"/>
      <c r="AS937" s="3"/>
      <c r="AT937" s="3"/>
      <c r="AU937" s="7"/>
    </row>
    <row r="938" spans="1:47" x14ac:dyDescent="0.25">
      <c r="A938" s="23"/>
      <c r="B938" s="3"/>
      <c r="C938" s="3"/>
      <c r="D938" s="3"/>
      <c r="E938" s="3"/>
      <c r="F938" s="3"/>
      <c r="G938" s="3"/>
      <c r="H938" s="3"/>
      <c r="I938" s="3"/>
      <c r="J938" s="3"/>
      <c r="K938" s="3"/>
      <c r="L938" s="3"/>
      <c r="M938" s="7"/>
      <c r="N938" s="3"/>
      <c r="O938" s="7"/>
      <c r="P938" s="3"/>
      <c r="Q938" s="3"/>
      <c r="R938" s="7"/>
      <c r="S938" s="3"/>
      <c r="T938" s="3"/>
      <c r="U938" s="3"/>
      <c r="V938" s="7"/>
      <c r="W938" s="3"/>
      <c r="X938" s="3"/>
      <c r="Y938" s="7"/>
      <c r="Z938" s="3"/>
      <c r="AA938" s="3"/>
      <c r="AB938" s="3"/>
      <c r="AC938" s="3"/>
      <c r="AD938" s="3"/>
      <c r="AE938" s="3"/>
      <c r="AF938" s="3"/>
      <c r="AG938" s="3"/>
      <c r="AH938" s="3"/>
      <c r="AI938" s="3"/>
      <c r="AJ938" s="3"/>
      <c r="AK938" s="3"/>
      <c r="AL938" s="7"/>
      <c r="AM938" s="3"/>
      <c r="AN938" s="7"/>
      <c r="AO938" s="3"/>
      <c r="AP938" s="3"/>
      <c r="AQ938" s="7"/>
      <c r="AR938" s="3"/>
      <c r="AS938" s="3"/>
      <c r="AT938" s="3"/>
      <c r="AU938" s="7"/>
    </row>
    <row r="939" spans="1:47" x14ac:dyDescent="0.25">
      <c r="A939" s="23"/>
      <c r="B939" s="3"/>
      <c r="C939" s="3"/>
      <c r="D939" s="3"/>
      <c r="E939" s="3"/>
      <c r="F939" s="3"/>
      <c r="G939" s="3"/>
      <c r="H939" s="3"/>
      <c r="I939" s="3"/>
      <c r="J939" s="3"/>
      <c r="K939" s="3"/>
      <c r="L939" s="3"/>
      <c r="M939" s="7"/>
      <c r="N939" s="3"/>
      <c r="O939" s="7"/>
      <c r="P939" s="3"/>
      <c r="Q939" s="3"/>
      <c r="R939" s="7"/>
      <c r="S939" s="3"/>
      <c r="T939" s="3"/>
      <c r="U939" s="3"/>
      <c r="V939" s="7"/>
      <c r="W939" s="3"/>
      <c r="X939" s="3"/>
      <c r="Y939" s="7"/>
      <c r="Z939" s="3"/>
      <c r="AA939" s="3"/>
      <c r="AB939" s="3"/>
      <c r="AC939" s="3"/>
      <c r="AD939" s="3"/>
      <c r="AE939" s="3"/>
      <c r="AF939" s="3"/>
      <c r="AG939" s="3"/>
      <c r="AH939" s="3"/>
      <c r="AI939" s="3"/>
      <c r="AJ939" s="3"/>
      <c r="AK939" s="3"/>
      <c r="AL939" s="7"/>
      <c r="AM939" s="3"/>
      <c r="AN939" s="7"/>
      <c r="AO939" s="3"/>
      <c r="AP939" s="3"/>
      <c r="AQ939" s="7"/>
      <c r="AR939" s="3"/>
      <c r="AS939" s="3"/>
      <c r="AT939" s="3"/>
      <c r="AU939" s="7"/>
    </row>
    <row r="940" spans="1:47" x14ac:dyDescent="0.25">
      <c r="A940" s="23"/>
      <c r="B940" s="3"/>
      <c r="C940" s="3"/>
      <c r="D940" s="3"/>
      <c r="E940" s="3"/>
      <c r="F940" s="3"/>
      <c r="G940" s="3"/>
      <c r="H940" s="3"/>
      <c r="I940" s="3"/>
      <c r="J940" s="3"/>
      <c r="K940" s="3"/>
      <c r="L940" s="3"/>
      <c r="M940" s="7"/>
      <c r="N940" s="3"/>
      <c r="O940" s="7"/>
      <c r="P940" s="3"/>
      <c r="Q940" s="3"/>
      <c r="R940" s="7"/>
      <c r="S940" s="3"/>
      <c r="T940" s="3"/>
      <c r="U940" s="3"/>
      <c r="V940" s="7"/>
      <c r="W940" s="3"/>
      <c r="X940" s="3"/>
      <c r="Y940" s="7"/>
      <c r="Z940" s="3"/>
      <c r="AA940" s="3"/>
      <c r="AB940" s="3"/>
      <c r="AC940" s="3"/>
      <c r="AD940" s="3"/>
      <c r="AE940" s="3"/>
      <c r="AF940" s="3"/>
      <c r="AG940" s="3"/>
      <c r="AH940" s="3"/>
      <c r="AI940" s="3"/>
      <c r="AJ940" s="3"/>
      <c r="AK940" s="3"/>
      <c r="AL940" s="7"/>
      <c r="AM940" s="3"/>
      <c r="AN940" s="7"/>
      <c r="AO940" s="3"/>
      <c r="AP940" s="3"/>
      <c r="AQ940" s="7"/>
      <c r="AR940" s="3"/>
      <c r="AS940" s="3"/>
      <c r="AT940" s="3"/>
      <c r="AU940" s="7"/>
    </row>
    <row r="941" spans="1:47" x14ac:dyDescent="0.25">
      <c r="A941" s="23"/>
      <c r="B941" s="3"/>
      <c r="C941" s="3"/>
      <c r="D941" s="3"/>
      <c r="E941" s="3"/>
      <c r="F941" s="3"/>
      <c r="G941" s="3"/>
      <c r="H941" s="3"/>
      <c r="I941" s="3"/>
      <c r="J941" s="3"/>
      <c r="K941" s="3"/>
      <c r="L941" s="3"/>
      <c r="M941" s="7"/>
      <c r="N941" s="3"/>
      <c r="O941" s="7"/>
      <c r="P941" s="3"/>
      <c r="Q941" s="3"/>
      <c r="R941" s="7"/>
      <c r="S941" s="3"/>
      <c r="T941" s="3"/>
      <c r="U941" s="3"/>
      <c r="V941" s="7"/>
      <c r="W941" s="3"/>
      <c r="X941" s="3"/>
      <c r="Y941" s="7"/>
      <c r="Z941" s="3"/>
      <c r="AA941" s="3"/>
      <c r="AB941" s="3"/>
      <c r="AC941" s="3"/>
      <c r="AD941" s="3"/>
      <c r="AE941" s="3"/>
      <c r="AF941" s="3"/>
      <c r="AG941" s="3"/>
      <c r="AH941" s="3"/>
      <c r="AI941" s="3"/>
      <c r="AJ941" s="3"/>
      <c r="AK941" s="3"/>
      <c r="AL941" s="7"/>
      <c r="AM941" s="3"/>
      <c r="AN941" s="7"/>
      <c r="AO941" s="3"/>
      <c r="AP941" s="3"/>
      <c r="AQ941" s="7"/>
      <c r="AR941" s="3"/>
      <c r="AS941" s="3"/>
      <c r="AT941" s="3"/>
      <c r="AU941" s="7"/>
    </row>
    <row r="942" spans="1:47" x14ac:dyDescent="0.25">
      <c r="A942" s="23"/>
      <c r="B942" s="3"/>
      <c r="C942" s="3"/>
      <c r="D942" s="3"/>
      <c r="E942" s="3"/>
      <c r="F942" s="3"/>
      <c r="G942" s="3"/>
      <c r="H942" s="3"/>
      <c r="I942" s="3"/>
      <c r="J942" s="3"/>
      <c r="K942" s="3"/>
      <c r="L942" s="3"/>
      <c r="M942" s="7"/>
      <c r="N942" s="3"/>
      <c r="O942" s="7"/>
      <c r="P942" s="3"/>
      <c r="Q942" s="3"/>
      <c r="R942" s="7"/>
      <c r="S942" s="3"/>
      <c r="T942" s="3"/>
      <c r="U942" s="3"/>
      <c r="V942" s="7"/>
      <c r="W942" s="3"/>
      <c r="X942" s="3"/>
      <c r="Y942" s="7"/>
      <c r="Z942" s="3"/>
      <c r="AA942" s="3"/>
      <c r="AB942" s="3"/>
      <c r="AC942" s="3"/>
      <c r="AD942" s="3"/>
      <c r="AE942" s="3"/>
      <c r="AF942" s="3"/>
      <c r="AG942" s="3"/>
      <c r="AH942" s="3"/>
      <c r="AI942" s="3"/>
      <c r="AJ942" s="3"/>
      <c r="AK942" s="3"/>
      <c r="AL942" s="7"/>
      <c r="AM942" s="3"/>
      <c r="AN942" s="7"/>
      <c r="AO942" s="3"/>
      <c r="AP942" s="3"/>
      <c r="AQ942" s="7"/>
      <c r="AR942" s="3"/>
      <c r="AS942" s="3"/>
      <c r="AT942" s="3"/>
      <c r="AU942" s="7"/>
    </row>
    <row r="943" spans="1:47" x14ac:dyDescent="0.25">
      <c r="A943" s="23"/>
      <c r="B943" s="3"/>
      <c r="C943" s="3"/>
      <c r="D943" s="3"/>
      <c r="E943" s="3"/>
      <c r="F943" s="3"/>
      <c r="G943" s="3"/>
      <c r="H943" s="3"/>
      <c r="I943" s="3"/>
      <c r="J943" s="3"/>
      <c r="K943" s="3"/>
      <c r="L943" s="3"/>
      <c r="M943" s="7"/>
      <c r="N943" s="3"/>
      <c r="O943" s="7"/>
      <c r="P943" s="3"/>
      <c r="Q943" s="3"/>
      <c r="R943" s="7"/>
      <c r="S943" s="3"/>
      <c r="T943" s="3"/>
      <c r="U943" s="3"/>
      <c r="V943" s="7"/>
      <c r="W943" s="3"/>
      <c r="X943" s="3"/>
      <c r="Y943" s="7"/>
      <c r="Z943" s="3"/>
      <c r="AA943" s="3"/>
      <c r="AB943" s="3"/>
      <c r="AC943" s="3"/>
      <c r="AD943" s="3"/>
      <c r="AE943" s="3"/>
      <c r="AF943" s="3"/>
      <c r="AG943" s="3"/>
      <c r="AH943" s="3"/>
      <c r="AI943" s="3"/>
      <c r="AJ943" s="3"/>
      <c r="AK943" s="3"/>
      <c r="AL943" s="7"/>
      <c r="AM943" s="3"/>
      <c r="AN943" s="7"/>
      <c r="AO943" s="3"/>
      <c r="AP943" s="3"/>
      <c r="AQ943" s="7"/>
      <c r="AR943" s="3"/>
      <c r="AS943" s="3"/>
      <c r="AT943" s="3"/>
      <c r="AU943" s="7"/>
    </row>
    <row r="944" spans="1:47" x14ac:dyDescent="0.25">
      <c r="A944" s="23"/>
      <c r="B944" s="3"/>
      <c r="C944" s="3"/>
      <c r="D944" s="3"/>
      <c r="E944" s="3"/>
      <c r="F944" s="3"/>
      <c r="G944" s="3"/>
      <c r="H944" s="3"/>
      <c r="I944" s="3"/>
      <c r="J944" s="3"/>
      <c r="K944" s="3"/>
      <c r="L944" s="3"/>
      <c r="M944" s="7"/>
      <c r="N944" s="3"/>
      <c r="O944" s="7"/>
      <c r="P944" s="3"/>
      <c r="Q944" s="3"/>
      <c r="R944" s="7"/>
      <c r="S944" s="3"/>
      <c r="T944" s="3"/>
      <c r="U944" s="3"/>
      <c r="V944" s="7"/>
      <c r="W944" s="3"/>
      <c r="X944" s="3"/>
      <c r="Y944" s="7"/>
      <c r="Z944" s="3"/>
      <c r="AA944" s="3"/>
      <c r="AB944" s="3"/>
      <c r="AC944" s="3"/>
      <c r="AD944" s="3"/>
      <c r="AE944" s="3"/>
      <c r="AF944" s="3"/>
      <c r="AG944" s="3"/>
      <c r="AH944" s="3"/>
      <c r="AI944" s="3"/>
      <c r="AJ944" s="3"/>
      <c r="AK944" s="3"/>
      <c r="AL944" s="7"/>
      <c r="AM944" s="3"/>
      <c r="AN944" s="7"/>
      <c r="AO944" s="3"/>
      <c r="AP944" s="3"/>
      <c r="AQ944" s="7"/>
      <c r="AR944" s="3"/>
      <c r="AS944" s="3"/>
      <c r="AT944" s="3"/>
      <c r="AU944" s="7"/>
    </row>
    <row r="945" spans="1:47" x14ac:dyDescent="0.25">
      <c r="A945" s="23"/>
      <c r="B945" s="3"/>
      <c r="C945" s="3"/>
      <c r="D945" s="3"/>
      <c r="E945" s="3"/>
      <c r="F945" s="3"/>
      <c r="G945" s="3"/>
      <c r="H945" s="3"/>
      <c r="I945" s="3"/>
      <c r="J945" s="3"/>
      <c r="K945" s="3"/>
      <c r="L945" s="3"/>
      <c r="M945" s="7"/>
      <c r="N945" s="3"/>
      <c r="O945" s="7"/>
      <c r="P945" s="3"/>
      <c r="Q945" s="3"/>
      <c r="R945" s="7"/>
      <c r="S945" s="3"/>
      <c r="T945" s="3"/>
      <c r="U945" s="3"/>
      <c r="V945" s="7"/>
      <c r="W945" s="3"/>
      <c r="X945" s="3"/>
      <c r="Y945" s="7"/>
      <c r="Z945" s="3"/>
      <c r="AA945" s="3"/>
      <c r="AB945" s="3"/>
      <c r="AC945" s="3"/>
      <c r="AD945" s="3"/>
      <c r="AE945" s="3"/>
      <c r="AF945" s="3"/>
      <c r="AG945" s="3"/>
      <c r="AH945" s="3"/>
      <c r="AI945" s="3"/>
      <c r="AJ945" s="3"/>
      <c r="AK945" s="3"/>
      <c r="AL945" s="7"/>
      <c r="AM945" s="3"/>
      <c r="AN945" s="7"/>
      <c r="AO945" s="3"/>
      <c r="AP945" s="3"/>
      <c r="AQ945" s="7"/>
      <c r="AR945" s="3"/>
      <c r="AS945" s="3"/>
      <c r="AT945" s="3"/>
      <c r="AU945" s="7"/>
    </row>
    <row r="946" spans="1:47" x14ac:dyDescent="0.25">
      <c r="A946" s="23"/>
      <c r="B946" s="3"/>
      <c r="C946" s="3"/>
      <c r="D946" s="3"/>
      <c r="E946" s="3"/>
      <c r="F946" s="3"/>
      <c r="G946" s="3"/>
      <c r="H946" s="3"/>
      <c r="I946" s="3"/>
      <c r="J946" s="3"/>
      <c r="K946" s="3"/>
      <c r="L946" s="3"/>
      <c r="M946" s="7"/>
      <c r="N946" s="3"/>
      <c r="O946" s="7"/>
      <c r="P946" s="3"/>
      <c r="Q946" s="3"/>
      <c r="R946" s="7"/>
      <c r="S946" s="3"/>
      <c r="T946" s="3"/>
      <c r="U946" s="3"/>
      <c r="V946" s="7"/>
      <c r="W946" s="3"/>
      <c r="X946" s="3"/>
      <c r="Y946" s="7"/>
      <c r="Z946" s="3"/>
      <c r="AA946" s="3"/>
      <c r="AB946" s="3"/>
      <c r="AC946" s="3"/>
      <c r="AD946" s="3"/>
      <c r="AE946" s="3"/>
      <c r="AF946" s="3"/>
      <c r="AG946" s="3"/>
      <c r="AH946" s="3"/>
      <c r="AI946" s="3"/>
      <c r="AJ946" s="3"/>
      <c r="AK946" s="3"/>
      <c r="AL946" s="7"/>
      <c r="AM946" s="3"/>
      <c r="AN946" s="7"/>
      <c r="AO946" s="3"/>
      <c r="AP946" s="3"/>
      <c r="AQ946" s="7"/>
      <c r="AR946" s="3"/>
      <c r="AS946" s="3"/>
      <c r="AT946" s="3"/>
      <c r="AU946" s="7"/>
    </row>
    <row r="947" spans="1:47" x14ac:dyDescent="0.25">
      <c r="A947" s="23"/>
      <c r="B947" s="3"/>
      <c r="C947" s="3"/>
      <c r="D947" s="3"/>
      <c r="E947" s="3"/>
      <c r="F947" s="3"/>
      <c r="G947" s="3"/>
      <c r="H947" s="3"/>
      <c r="I947" s="3"/>
      <c r="J947" s="3"/>
      <c r="K947" s="3"/>
      <c r="L947" s="3"/>
      <c r="M947" s="7"/>
      <c r="N947" s="3"/>
      <c r="O947" s="7"/>
      <c r="P947" s="3"/>
      <c r="Q947" s="3"/>
      <c r="R947" s="7"/>
      <c r="S947" s="3"/>
      <c r="T947" s="3"/>
      <c r="U947" s="3"/>
      <c r="V947" s="7"/>
      <c r="W947" s="3"/>
      <c r="X947" s="3"/>
      <c r="Y947" s="7"/>
      <c r="Z947" s="3"/>
      <c r="AA947" s="3"/>
      <c r="AB947" s="3"/>
      <c r="AC947" s="3"/>
      <c r="AD947" s="3"/>
      <c r="AE947" s="3"/>
      <c r="AF947" s="3"/>
      <c r="AG947" s="3"/>
      <c r="AH947" s="3"/>
      <c r="AI947" s="3"/>
      <c r="AJ947" s="3"/>
      <c r="AK947" s="3"/>
      <c r="AL947" s="7"/>
      <c r="AM947" s="3"/>
      <c r="AN947" s="7"/>
      <c r="AO947" s="3"/>
      <c r="AP947" s="3"/>
      <c r="AQ947" s="7"/>
      <c r="AR947" s="3"/>
      <c r="AS947" s="3"/>
      <c r="AT947" s="3"/>
      <c r="AU947" s="7"/>
    </row>
    <row r="948" spans="1:47" x14ac:dyDescent="0.25">
      <c r="A948" s="23"/>
      <c r="B948" s="3"/>
      <c r="C948" s="3"/>
      <c r="D948" s="3"/>
      <c r="E948" s="3"/>
      <c r="F948" s="3"/>
      <c r="G948" s="3"/>
      <c r="H948" s="3"/>
      <c r="I948" s="3"/>
      <c r="J948" s="3"/>
      <c r="K948" s="3"/>
      <c r="L948" s="3"/>
      <c r="M948" s="7"/>
      <c r="N948" s="3"/>
      <c r="O948" s="7"/>
      <c r="P948" s="3"/>
      <c r="Q948" s="3"/>
      <c r="R948" s="7"/>
      <c r="S948" s="3"/>
      <c r="T948" s="3"/>
      <c r="U948" s="3"/>
      <c r="V948" s="7"/>
      <c r="W948" s="3"/>
      <c r="X948" s="3"/>
      <c r="Y948" s="7"/>
      <c r="Z948" s="3"/>
      <c r="AA948" s="3"/>
      <c r="AB948" s="3"/>
      <c r="AC948" s="3"/>
      <c r="AD948" s="3"/>
      <c r="AE948" s="3"/>
      <c r="AF948" s="3"/>
      <c r="AG948" s="3"/>
      <c r="AH948" s="3"/>
      <c r="AI948" s="3"/>
      <c r="AJ948" s="3"/>
      <c r="AK948" s="3"/>
      <c r="AL948" s="7"/>
      <c r="AM948" s="3"/>
      <c r="AN948" s="7"/>
      <c r="AO948" s="3"/>
      <c r="AP948" s="3"/>
      <c r="AQ948" s="7"/>
      <c r="AR948" s="3"/>
      <c r="AS948" s="3"/>
      <c r="AT948" s="3"/>
      <c r="AU948" s="7"/>
    </row>
    <row r="949" spans="1:47" x14ac:dyDescent="0.25">
      <c r="A949" s="23"/>
      <c r="B949" s="3"/>
      <c r="C949" s="3"/>
      <c r="D949" s="3"/>
      <c r="E949" s="3"/>
      <c r="F949" s="3"/>
      <c r="G949" s="3"/>
      <c r="H949" s="3"/>
      <c r="I949" s="3"/>
      <c r="J949" s="3"/>
      <c r="K949" s="3"/>
      <c r="L949" s="3"/>
      <c r="M949" s="7"/>
      <c r="N949" s="3"/>
      <c r="O949" s="7"/>
      <c r="P949" s="3"/>
      <c r="Q949" s="3"/>
      <c r="R949" s="7"/>
      <c r="S949" s="3"/>
      <c r="T949" s="3"/>
      <c r="U949" s="3"/>
      <c r="V949" s="7"/>
      <c r="W949" s="3"/>
      <c r="X949" s="3"/>
      <c r="Y949" s="7"/>
      <c r="Z949" s="3"/>
      <c r="AA949" s="3"/>
      <c r="AB949" s="3"/>
      <c r="AC949" s="3"/>
      <c r="AD949" s="3"/>
      <c r="AE949" s="3"/>
      <c r="AF949" s="3"/>
      <c r="AG949" s="3"/>
      <c r="AH949" s="3"/>
      <c r="AI949" s="3"/>
      <c r="AJ949" s="3"/>
      <c r="AK949" s="3"/>
      <c r="AL949" s="7"/>
      <c r="AM949" s="3"/>
      <c r="AN949" s="7"/>
      <c r="AO949" s="3"/>
      <c r="AP949" s="3"/>
      <c r="AQ949" s="7"/>
      <c r="AR949" s="3"/>
      <c r="AS949" s="3"/>
      <c r="AT949" s="3"/>
      <c r="AU949" s="7"/>
    </row>
    <row r="950" spans="1:47" x14ac:dyDescent="0.25">
      <c r="A950" s="23"/>
      <c r="B950" s="3"/>
      <c r="C950" s="3"/>
      <c r="D950" s="3"/>
      <c r="E950" s="3"/>
      <c r="F950" s="3"/>
      <c r="G950" s="3"/>
      <c r="H950" s="3"/>
      <c r="I950" s="3"/>
      <c r="J950" s="3"/>
      <c r="K950" s="3"/>
      <c r="L950" s="3"/>
      <c r="M950" s="7"/>
      <c r="N950" s="3"/>
      <c r="O950" s="7"/>
      <c r="P950" s="3"/>
      <c r="Q950" s="3"/>
      <c r="R950" s="7"/>
      <c r="S950" s="3"/>
      <c r="T950" s="3"/>
      <c r="U950" s="3"/>
      <c r="V950" s="7"/>
      <c r="W950" s="3"/>
      <c r="X950" s="3"/>
      <c r="Y950" s="7"/>
      <c r="Z950" s="3"/>
      <c r="AA950" s="3"/>
      <c r="AB950" s="3"/>
      <c r="AC950" s="3"/>
      <c r="AD950" s="3"/>
      <c r="AE950" s="3"/>
      <c r="AF950" s="3"/>
      <c r="AG950" s="3"/>
      <c r="AH950" s="3"/>
      <c r="AI950" s="3"/>
      <c r="AJ950" s="3"/>
      <c r="AK950" s="3"/>
      <c r="AL950" s="7"/>
      <c r="AM950" s="3"/>
      <c r="AN950" s="7"/>
      <c r="AO950" s="3"/>
      <c r="AP950" s="3"/>
      <c r="AQ950" s="7"/>
      <c r="AR950" s="3"/>
      <c r="AS950" s="3"/>
      <c r="AT950" s="3"/>
      <c r="AU950" s="7"/>
    </row>
    <row r="951" spans="1:47" x14ac:dyDescent="0.25">
      <c r="A951" s="23"/>
      <c r="B951" s="3"/>
      <c r="C951" s="3"/>
      <c r="D951" s="3"/>
      <c r="E951" s="3"/>
      <c r="F951" s="3"/>
      <c r="G951" s="3"/>
      <c r="H951" s="3"/>
      <c r="I951" s="3"/>
      <c r="J951" s="3"/>
      <c r="K951" s="3"/>
      <c r="L951" s="3"/>
      <c r="M951" s="7"/>
      <c r="N951" s="3"/>
      <c r="O951" s="7"/>
      <c r="P951" s="3"/>
      <c r="Q951" s="3"/>
      <c r="R951" s="7"/>
      <c r="S951" s="3"/>
      <c r="T951" s="3"/>
      <c r="U951" s="3"/>
      <c r="V951" s="7"/>
      <c r="W951" s="3"/>
      <c r="X951" s="3"/>
      <c r="Y951" s="7"/>
      <c r="Z951" s="3"/>
      <c r="AA951" s="3"/>
      <c r="AB951" s="3"/>
      <c r="AC951" s="3"/>
      <c r="AD951" s="3"/>
      <c r="AE951" s="3"/>
      <c r="AF951" s="3"/>
      <c r="AG951" s="3"/>
      <c r="AH951" s="3"/>
      <c r="AI951" s="3"/>
      <c r="AJ951" s="3"/>
      <c r="AK951" s="3"/>
      <c r="AL951" s="7"/>
      <c r="AM951" s="3"/>
      <c r="AN951" s="7"/>
      <c r="AO951" s="3"/>
      <c r="AP951" s="3"/>
      <c r="AQ951" s="7"/>
      <c r="AR951" s="3"/>
      <c r="AS951" s="3"/>
      <c r="AT951" s="3"/>
      <c r="AU951" s="7"/>
    </row>
    <row r="952" spans="1:47" x14ac:dyDescent="0.25">
      <c r="A952" s="23"/>
      <c r="B952" s="3"/>
      <c r="C952" s="3"/>
      <c r="D952" s="3"/>
      <c r="E952" s="3"/>
      <c r="F952" s="3"/>
      <c r="G952" s="3"/>
      <c r="H952" s="3"/>
      <c r="I952" s="3"/>
      <c r="J952" s="3"/>
      <c r="K952" s="3"/>
      <c r="L952" s="3"/>
      <c r="M952" s="7"/>
      <c r="N952" s="3"/>
      <c r="O952" s="7"/>
      <c r="P952" s="3"/>
      <c r="Q952" s="3"/>
      <c r="R952" s="7"/>
      <c r="S952" s="3"/>
      <c r="T952" s="3"/>
      <c r="U952" s="3"/>
      <c r="V952" s="7"/>
      <c r="W952" s="3"/>
      <c r="X952" s="3"/>
      <c r="Y952" s="7"/>
      <c r="Z952" s="3"/>
      <c r="AA952" s="3"/>
      <c r="AB952" s="3"/>
      <c r="AC952" s="3"/>
      <c r="AD952" s="3"/>
      <c r="AE952" s="3"/>
      <c r="AF952" s="3"/>
      <c r="AG952" s="3"/>
      <c r="AH952" s="3"/>
      <c r="AI952" s="3"/>
      <c r="AJ952" s="3"/>
      <c r="AK952" s="3"/>
      <c r="AL952" s="7"/>
      <c r="AM952" s="3"/>
      <c r="AN952" s="7"/>
      <c r="AO952" s="3"/>
      <c r="AP952" s="3"/>
      <c r="AQ952" s="7"/>
      <c r="AR952" s="3"/>
      <c r="AS952" s="3"/>
      <c r="AT952" s="3"/>
      <c r="AU952" s="7"/>
    </row>
    <row r="953" spans="1:47" x14ac:dyDescent="0.25">
      <c r="A953" s="23"/>
      <c r="B953" s="3"/>
      <c r="C953" s="3"/>
      <c r="D953" s="3"/>
      <c r="E953" s="3"/>
      <c r="F953" s="3"/>
      <c r="G953" s="3"/>
      <c r="H953" s="3"/>
      <c r="I953" s="3"/>
      <c r="J953" s="3"/>
      <c r="K953" s="3"/>
      <c r="L953" s="3"/>
      <c r="M953" s="7"/>
      <c r="N953" s="3"/>
      <c r="O953" s="7"/>
      <c r="P953" s="3"/>
      <c r="Q953" s="3"/>
      <c r="R953" s="7"/>
      <c r="S953" s="3"/>
      <c r="T953" s="3"/>
      <c r="U953" s="3"/>
      <c r="V953" s="7"/>
      <c r="W953" s="3"/>
      <c r="X953" s="3"/>
      <c r="Y953" s="7"/>
      <c r="Z953" s="3"/>
      <c r="AA953" s="3"/>
      <c r="AB953" s="3"/>
      <c r="AC953" s="3"/>
      <c r="AD953" s="3"/>
      <c r="AE953" s="3"/>
      <c r="AF953" s="3"/>
      <c r="AG953" s="3"/>
      <c r="AH953" s="3"/>
      <c r="AI953" s="3"/>
      <c r="AJ953" s="3"/>
      <c r="AK953" s="3"/>
      <c r="AL953" s="7"/>
      <c r="AM953" s="3"/>
      <c r="AN953" s="7"/>
      <c r="AO953" s="3"/>
      <c r="AP953" s="3"/>
      <c r="AQ953" s="7"/>
      <c r="AR953" s="3"/>
      <c r="AS953" s="3"/>
      <c r="AT953" s="3"/>
      <c r="AU953" s="7"/>
    </row>
    <row r="954" spans="1:47" x14ac:dyDescent="0.25">
      <c r="A954" s="23"/>
      <c r="B954" s="3"/>
      <c r="C954" s="3"/>
      <c r="D954" s="3"/>
      <c r="E954" s="3"/>
      <c r="F954" s="3"/>
      <c r="G954" s="3"/>
      <c r="H954" s="3"/>
      <c r="I954" s="3"/>
      <c r="J954" s="3"/>
      <c r="K954" s="3"/>
      <c r="L954" s="3"/>
      <c r="M954" s="7"/>
      <c r="N954" s="3"/>
      <c r="O954" s="7"/>
      <c r="P954" s="3"/>
      <c r="Q954" s="3"/>
      <c r="R954" s="7"/>
      <c r="S954" s="3"/>
      <c r="T954" s="3"/>
      <c r="U954" s="3"/>
      <c r="V954" s="7"/>
      <c r="W954" s="3"/>
      <c r="X954" s="3"/>
      <c r="Y954" s="7"/>
      <c r="Z954" s="3"/>
      <c r="AA954" s="3"/>
      <c r="AB954" s="3"/>
      <c r="AC954" s="3"/>
      <c r="AD954" s="3"/>
      <c r="AE954" s="3"/>
      <c r="AF954" s="3"/>
      <c r="AG954" s="3"/>
      <c r="AH954" s="3"/>
      <c r="AI954" s="3"/>
      <c r="AJ954" s="3"/>
      <c r="AK954" s="3"/>
      <c r="AL954" s="7"/>
      <c r="AM954" s="3"/>
      <c r="AN954" s="7"/>
      <c r="AO954" s="3"/>
      <c r="AP954" s="3"/>
      <c r="AQ954" s="7"/>
      <c r="AR954" s="3"/>
      <c r="AS954" s="3"/>
      <c r="AT954" s="3"/>
      <c r="AU954" s="7"/>
    </row>
    <row r="955" spans="1:47" x14ac:dyDescent="0.25">
      <c r="A955" s="23"/>
      <c r="B955" s="3"/>
      <c r="C955" s="3"/>
      <c r="D955" s="3"/>
      <c r="E955" s="3"/>
      <c r="F955" s="3"/>
      <c r="G955" s="3"/>
      <c r="H955" s="3"/>
      <c r="I955" s="3"/>
      <c r="J955" s="3"/>
      <c r="K955" s="3"/>
      <c r="L955" s="3"/>
      <c r="M955" s="7"/>
      <c r="N955" s="3"/>
      <c r="O955" s="7"/>
      <c r="P955" s="3"/>
      <c r="Q955" s="3"/>
      <c r="R955" s="7"/>
      <c r="S955" s="3"/>
      <c r="T955" s="3"/>
      <c r="U955" s="3"/>
      <c r="V955" s="7"/>
      <c r="W955" s="3"/>
      <c r="X955" s="3"/>
      <c r="Y955" s="7"/>
      <c r="Z955" s="3"/>
      <c r="AA955" s="3"/>
      <c r="AB955" s="3"/>
      <c r="AC955" s="3"/>
      <c r="AD955" s="3"/>
      <c r="AE955" s="3"/>
      <c r="AF955" s="3"/>
      <c r="AG955" s="3"/>
      <c r="AH955" s="3"/>
      <c r="AI955" s="3"/>
      <c r="AJ955" s="3"/>
      <c r="AK955" s="3"/>
      <c r="AL955" s="7"/>
      <c r="AM955" s="3"/>
      <c r="AN955" s="7"/>
      <c r="AO955" s="3"/>
      <c r="AP955" s="3"/>
      <c r="AQ955" s="7"/>
      <c r="AR955" s="3"/>
      <c r="AS955" s="3"/>
      <c r="AT955" s="3"/>
      <c r="AU955" s="7"/>
    </row>
    <row r="956" spans="1:47" x14ac:dyDescent="0.25">
      <c r="A956" s="23"/>
      <c r="B956" s="3"/>
      <c r="C956" s="3"/>
      <c r="D956" s="3"/>
      <c r="E956" s="3"/>
      <c r="F956" s="3"/>
      <c r="G956" s="3"/>
      <c r="H956" s="3"/>
      <c r="I956" s="3"/>
      <c r="J956" s="3"/>
      <c r="K956" s="3"/>
      <c r="L956" s="3"/>
      <c r="M956" s="7"/>
      <c r="N956" s="3"/>
      <c r="O956" s="7"/>
      <c r="P956" s="3"/>
      <c r="Q956" s="3"/>
      <c r="R956" s="7"/>
      <c r="S956" s="3"/>
      <c r="T956" s="3"/>
      <c r="U956" s="3"/>
      <c r="V956" s="7"/>
      <c r="W956" s="3"/>
      <c r="X956" s="3"/>
      <c r="Y956" s="7"/>
      <c r="Z956" s="3"/>
      <c r="AA956" s="3"/>
      <c r="AB956" s="3"/>
      <c r="AC956" s="3"/>
      <c r="AD956" s="3"/>
      <c r="AE956" s="3"/>
      <c r="AF956" s="3"/>
      <c r="AG956" s="3"/>
      <c r="AH956" s="3"/>
      <c r="AI956" s="3"/>
      <c r="AJ956" s="3"/>
      <c r="AK956" s="3"/>
      <c r="AL956" s="7"/>
      <c r="AM956" s="3"/>
      <c r="AN956" s="7"/>
      <c r="AO956" s="3"/>
      <c r="AP956" s="3"/>
      <c r="AQ956" s="7"/>
      <c r="AR956" s="3"/>
      <c r="AS956" s="3"/>
      <c r="AT956" s="3"/>
      <c r="AU956" s="7"/>
    </row>
    <row r="957" spans="1:47" x14ac:dyDescent="0.25">
      <c r="A957" s="23"/>
      <c r="B957" s="3"/>
      <c r="C957" s="3"/>
      <c r="D957" s="3"/>
      <c r="E957" s="3"/>
      <c r="F957" s="3"/>
      <c r="G957" s="3"/>
      <c r="H957" s="3"/>
      <c r="I957" s="3"/>
      <c r="J957" s="3"/>
      <c r="K957" s="3"/>
      <c r="L957" s="3"/>
      <c r="M957" s="7"/>
      <c r="N957" s="3"/>
      <c r="O957" s="7"/>
      <c r="P957" s="3"/>
      <c r="Q957" s="3"/>
      <c r="R957" s="7"/>
      <c r="S957" s="3"/>
      <c r="T957" s="3"/>
      <c r="U957" s="3"/>
      <c r="V957" s="7"/>
      <c r="W957" s="3"/>
      <c r="X957" s="3"/>
      <c r="Y957" s="7"/>
      <c r="Z957" s="3"/>
      <c r="AA957" s="3"/>
      <c r="AB957" s="3"/>
      <c r="AC957" s="3"/>
      <c r="AD957" s="3"/>
      <c r="AE957" s="3"/>
      <c r="AF957" s="3"/>
      <c r="AG957" s="3"/>
      <c r="AH957" s="3"/>
      <c r="AI957" s="3"/>
      <c r="AJ957" s="3"/>
      <c r="AK957" s="3"/>
      <c r="AL957" s="7"/>
      <c r="AM957" s="3"/>
      <c r="AN957" s="7"/>
      <c r="AO957" s="3"/>
      <c r="AP957" s="3"/>
      <c r="AQ957" s="7"/>
      <c r="AR957" s="3"/>
      <c r="AS957" s="3"/>
      <c r="AT957" s="3"/>
      <c r="AU957" s="7"/>
    </row>
    <row r="958" spans="1:47" x14ac:dyDescent="0.25">
      <c r="A958" s="23"/>
      <c r="B958" s="3"/>
      <c r="C958" s="3"/>
      <c r="D958" s="3"/>
      <c r="E958" s="3"/>
      <c r="F958" s="3"/>
      <c r="G958" s="3"/>
      <c r="H958" s="3"/>
      <c r="I958" s="3"/>
      <c r="J958" s="3"/>
      <c r="K958" s="3"/>
      <c r="L958" s="3"/>
      <c r="M958" s="7"/>
      <c r="N958" s="3"/>
      <c r="O958" s="7"/>
      <c r="P958" s="3"/>
      <c r="Q958" s="3"/>
      <c r="R958" s="7"/>
      <c r="S958" s="3"/>
      <c r="T958" s="3"/>
      <c r="U958" s="3"/>
      <c r="V958" s="7"/>
      <c r="W958" s="3"/>
      <c r="X958" s="3"/>
      <c r="Y958" s="7"/>
      <c r="Z958" s="3"/>
      <c r="AA958" s="3"/>
      <c r="AB958" s="3"/>
      <c r="AC958" s="3"/>
      <c r="AD958" s="3"/>
      <c r="AE958" s="3"/>
      <c r="AF958" s="3"/>
      <c r="AG958" s="3"/>
      <c r="AH958" s="3"/>
      <c r="AI958" s="3"/>
      <c r="AJ958" s="3"/>
      <c r="AK958" s="3"/>
      <c r="AL958" s="7"/>
      <c r="AM958" s="3"/>
      <c r="AN958" s="7"/>
      <c r="AO958" s="3"/>
      <c r="AP958" s="3"/>
      <c r="AQ958" s="7"/>
      <c r="AR958" s="3"/>
      <c r="AS958" s="3"/>
      <c r="AT958" s="3"/>
      <c r="AU958" s="7"/>
    </row>
    <row r="959" spans="1:47" x14ac:dyDescent="0.25">
      <c r="A959" s="23"/>
      <c r="B959" s="3"/>
      <c r="C959" s="3"/>
      <c r="D959" s="3"/>
      <c r="E959" s="3"/>
      <c r="F959" s="3"/>
      <c r="G959" s="3"/>
      <c r="H959" s="3"/>
      <c r="I959" s="3"/>
      <c r="J959" s="3"/>
      <c r="K959" s="3"/>
      <c r="L959" s="3"/>
      <c r="M959" s="7"/>
      <c r="N959" s="3"/>
      <c r="O959" s="7"/>
      <c r="P959" s="3"/>
      <c r="Q959" s="3"/>
      <c r="R959" s="7"/>
      <c r="S959" s="3"/>
      <c r="T959" s="3"/>
      <c r="U959" s="3"/>
      <c r="V959" s="7"/>
      <c r="W959" s="3"/>
      <c r="X959" s="3"/>
      <c r="Y959" s="7"/>
      <c r="Z959" s="3"/>
      <c r="AA959" s="3"/>
      <c r="AB959" s="3"/>
      <c r="AC959" s="3"/>
      <c r="AD959" s="3"/>
      <c r="AE959" s="3"/>
      <c r="AF959" s="3"/>
      <c r="AG959" s="3"/>
      <c r="AH959" s="3"/>
      <c r="AI959" s="3"/>
      <c r="AJ959" s="3"/>
      <c r="AK959" s="3"/>
      <c r="AL959" s="7"/>
      <c r="AM959" s="3"/>
      <c r="AN959" s="7"/>
      <c r="AO959" s="3"/>
      <c r="AP959" s="3"/>
      <c r="AQ959" s="7"/>
      <c r="AR959" s="3"/>
      <c r="AS959" s="3"/>
      <c r="AT959" s="3"/>
      <c r="AU959" s="7"/>
    </row>
    <row r="960" spans="1:47" x14ac:dyDescent="0.25">
      <c r="A960" s="23"/>
      <c r="B960" s="3"/>
      <c r="C960" s="3"/>
      <c r="D960" s="3"/>
      <c r="E960" s="3"/>
      <c r="F960" s="3"/>
      <c r="G960" s="3"/>
      <c r="H960" s="3"/>
      <c r="I960" s="3"/>
      <c r="J960" s="3"/>
      <c r="K960" s="3"/>
      <c r="L960" s="3"/>
      <c r="M960" s="7"/>
      <c r="N960" s="3"/>
      <c r="O960" s="7"/>
      <c r="P960" s="3"/>
      <c r="Q960" s="3"/>
      <c r="R960" s="7"/>
      <c r="S960" s="3"/>
      <c r="T960" s="3"/>
      <c r="U960" s="3"/>
      <c r="V960" s="7"/>
      <c r="W960" s="3"/>
      <c r="X960" s="3"/>
      <c r="Y960" s="7"/>
      <c r="Z960" s="3"/>
      <c r="AA960" s="3"/>
      <c r="AB960" s="3"/>
      <c r="AC960" s="3"/>
      <c r="AD960" s="3"/>
      <c r="AE960" s="3"/>
      <c r="AF960" s="3"/>
      <c r="AG960" s="3"/>
      <c r="AH960" s="3"/>
      <c r="AI960" s="3"/>
      <c r="AJ960" s="3"/>
      <c r="AK960" s="3"/>
      <c r="AL960" s="7"/>
      <c r="AM960" s="3"/>
      <c r="AN960" s="7"/>
      <c r="AO960" s="3"/>
      <c r="AP960" s="3"/>
      <c r="AQ960" s="7"/>
      <c r="AR960" s="3"/>
      <c r="AS960" s="3"/>
      <c r="AT960" s="3"/>
      <c r="AU960" s="7"/>
    </row>
    <row r="961" spans="1:47" x14ac:dyDescent="0.25">
      <c r="A961" s="23"/>
      <c r="B961" s="3"/>
      <c r="C961" s="3"/>
      <c r="D961" s="3"/>
      <c r="E961" s="3"/>
      <c r="F961" s="3"/>
      <c r="G961" s="3"/>
      <c r="H961" s="3"/>
      <c r="I961" s="3"/>
      <c r="J961" s="3"/>
      <c r="K961" s="3"/>
      <c r="L961" s="3"/>
      <c r="M961" s="7"/>
      <c r="N961" s="3"/>
      <c r="O961" s="7"/>
      <c r="P961" s="3"/>
      <c r="Q961" s="3"/>
      <c r="R961" s="7"/>
      <c r="S961" s="3"/>
      <c r="T961" s="3"/>
      <c r="U961" s="3"/>
      <c r="V961" s="7"/>
      <c r="W961" s="3"/>
      <c r="X961" s="3"/>
      <c r="Y961" s="7"/>
      <c r="Z961" s="3"/>
      <c r="AA961" s="3"/>
      <c r="AB961" s="3"/>
      <c r="AC961" s="3"/>
      <c r="AD961" s="3"/>
      <c r="AE961" s="3"/>
      <c r="AF961" s="3"/>
      <c r="AG961" s="3"/>
      <c r="AH961" s="3"/>
      <c r="AI961" s="3"/>
      <c r="AJ961" s="3"/>
      <c r="AK961" s="3"/>
      <c r="AL961" s="7"/>
      <c r="AM961" s="3"/>
      <c r="AN961" s="7"/>
      <c r="AO961" s="3"/>
      <c r="AP961" s="3"/>
      <c r="AQ961" s="7"/>
      <c r="AR961" s="3"/>
      <c r="AS961" s="3"/>
      <c r="AT961" s="3"/>
      <c r="AU961" s="7"/>
    </row>
    <row r="962" spans="1:47" x14ac:dyDescent="0.25">
      <c r="A962" s="23"/>
      <c r="B962" s="3"/>
      <c r="C962" s="3"/>
      <c r="D962" s="3"/>
      <c r="E962" s="3"/>
      <c r="F962" s="3"/>
      <c r="G962" s="3"/>
      <c r="H962" s="3"/>
      <c r="I962" s="3"/>
      <c r="J962" s="3"/>
      <c r="K962" s="3"/>
      <c r="L962" s="3"/>
      <c r="M962" s="7"/>
      <c r="N962" s="3"/>
      <c r="O962" s="7"/>
      <c r="P962" s="3"/>
      <c r="Q962" s="3"/>
      <c r="R962" s="7"/>
      <c r="S962" s="3"/>
      <c r="T962" s="3"/>
      <c r="U962" s="3"/>
      <c r="V962" s="7"/>
      <c r="W962" s="3"/>
      <c r="X962" s="3"/>
      <c r="Y962" s="7"/>
      <c r="Z962" s="3"/>
      <c r="AA962" s="3"/>
      <c r="AB962" s="3"/>
      <c r="AC962" s="3"/>
      <c r="AD962" s="3"/>
      <c r="AE962" s="3"/>
      <c r="AF962" s="3"/>
      <c r="AG962" s="3"/>
      <c r="AH962" s="3"/>
      <c r="AI962" s="3"/>
      <c r="AJ962" s="3"/>
      <c r="AK962" s="3"/>
      <c r="AL962" s="7"/>
      <c r="AM962" s="3"/>
      <c r="AN962" s="7"/>
      <c r="AO962" s="3"/>
      <c r="AP962" s="3"/>
      <c r="AQ962" s="7"/>
      <c r="AR962" s="3"/>
      <c r="AS962" s="3"/>
      <c r="AT962" s="3"/>
      <c r="AU962" s="7"/>
    </row>
    <row r="963" spans="1:47" x14ac:dyDescent="0.25">
      <c r="A963" s="23"/>
      <c r="B963" s="3"/>
      <c r="C963" s="3"/>
      <c r="D963" s="3"/>
      <c r="E963" s="3"/>
      <c r="F963" s="3"/>
      <c r="G963" s="3"/>
      <c r="H963" s="3"/>
      <c r="I963" s="3"/>
      <c r="J963" s="3"/>
      <c r="K963" s="3"/>
      <c r="L963" s="3"/>
      <c r="M963" s="7"/>
      <c r="N963" s="3"/>
      <c r="O963" s="7"/>
      <c r="P963" s="3"/>
      <c r="Q963" s="3"/>
      <c r="R963" s="7"/>
      <c r="S963" s="3"/>
      <c r="T963" s="3"/>
      <c r="U963" s="3"/>
      <c r="V963" s="7"/>
      <c r="W963" s="3"/>
      <c r="X963" s="3"/>
      <c r="Y963" s="7"/>
      <c r="Z963" s="3"/>
      <c r="AA963" s="3"/>
      <c r="AB963" s="3"/>
      <c r="AC963" s="3"/>
      <c r="AD963" s="3"/>
      <c r="AE963" s="3"/>
      <c r="AF963" s="3"/>
      <c r="AG963" s="3"/>
      <c r="AH963" s="3"/>
      <c r="AI963" s="3"/>
      <c r="AJ963" s="3"/>
      <c r="AK963" s="3"/>
      <c r="AL963" s="7"/>
      <c r="AM963" s="3"/>
      <c r="AN963" s="7"/>
      <c r="AO963" s="3"/>
      <c r="AP963" s="3"/>
      <c r="AQ963" s="7"/>
      <c r="AR963" s="3"/>
      <c r="AS963" s="3"/>
      <c r="AT963" s="3"/>
      <c r="AU963" s="7"/>
    </row>
    <row r="964" spans="1:47" x14ac:dyDescent="0.25">
      <c r="A964" s="23"/>
      <c r="B964" s="3"/>
      <c r="C964" s="3"/>
      <c r="D964" s="3"/>
      <c r="E964" s="3"/>
      <c r="F964" s="3"/>
      <c r="G964" s="3"/>
      <c r="H964" s="3"/>
      <c r="I964" s="3"/>
      <c r="J964" s="3"/>
      <c r="K964" s="3"/>
      <c r="L964" s="3"/>
      <c r="M964" s="7"/>
      <c r="N964" s="3"/>
      <c r="O964" s="7"/>
      <c r="P964" s="3"/>
      <c r="Q964" s="3"/>
      <c r="R964" s="7"/>
      <c r="S964" s="3"/>
      <c r="T964" s="3"/>
      <c r="U964" s="3"/>
      <c r="V964" s="7"/>
      <c r="W964" s="3"/>
      <c r="X964" s="3"/>
      <c r="Y964" s="7"/>
      <c r="Z964" s="3"/>
      <c r="AA964" s="3"/>
      <c r="AB964" s="3"/>
      <c r="AC964" s="3"/>
      <c r="AD964" s="3"/>
      <c r="AE964" s="3"/>
      <c r="AF964" s="3"/>
      <c r="AG964" s="3"/>
      <c r="AH964" s="3"/>
      <c r="AI964" s="3"/>
      <c r="AJ964" s="3"/>
      <c r="AK964" s="3"/>
      <c r="AL964" s="7"/>
      <c r="AM964" s="3"/>
      <c r="AN964" s="7"/>
      <c r="AO964" s="3"/>
      <c r="AP964" s="3"/>
      <c r="AQ964" s="7"/>
      <c r="AR964" s="3"/>
      <c r="AS964" s="3"/>
      <c r="AT964" s="3"/>
      <c r="AU964" s="7"/>
    </row>
    <row r="965" spans="1:47" x14ac:dyDescent="0.25">
      <c r="A965" s="23"/>
      <c r="B965" s="3"/>
      <c r="C965" s="3"/>
      <c r="D965" s="3"/>
      <c r="E965" s="3"/>
      <c r="F965" s="3"/>
      <c r="G965" s="3"/>
      <c r="H965" s="3"/>
      <c r="I965" s="3"/>
      <c r="J965" s="3"/>
      <c r="K965" s="3"/>
      <c r="L965" s="3"/>
      <c r="M965" s="7"/>
      <c r="N965" s="3"/>
      <c r="O965" s="7"/>
      <c r="P965" s="3"/>
      <c r="Q965" s="3"/>
      <c r="R965" s="7"/>
      <c r="S965" s="3"/>
      <c r="T965" s="3"/>
      <c r="U965" s="3"/>
      <c r="V965" s="7"/>
      <c r="W965" s="3"/>
      <c r="X965" s="3"/>
      <c r="Y965" s="7"/>
      <c r="Z965" s="3"/>
      <c r="AA965" s="3"/>
      <c r="AB965" s="3"/>
      <c r="AC965" s="3"/>
      <c r="AD965" s="3"/>
      <c r="AE965" s="3"/>
      <c r="AF965" s="3"/>
      <c r="AG965" s="3"/>
      <c r="AH965" s="3"/>
      <c r="AI965" s="3"/>
      <c r="AJ965" s="3"/>
      <c r="AK965" s="3"/>
      <c r="AL965" s="7"/>
      <c r="AM965" s="3"/>
      <c r="AN965" s="7"/>
      <c r="AO965" s="3"/>
      <c r="AP965" s="3"/>
      <c r="AQ965" s="7"/>
      <c r="AR965" s="3"/>
      <c r="AS965" s="3"/>
      <c r="AT965" s="3"/>
      <c r="AU965" s="7"/>
    </row>
    <row r="966" spans="1:47" x14ac:dyDescent="0.25">
      <c r="A966" s="23"/>
      <c r="B966" s="3"/>
      <c r="C966" s="3"/>
      <c r="D966" s="3"/>
      <c r="E966" s="3"/>
      <c r="F966" s="3"/>
      <c r="G966" s="3"/>
      <c r="H966" s="3"/>
      <c r="I966" s="3"/>
      <c r="J966" s="3"/>
      <c r="K966" s="3"/>
      <c r="L966" s="3"/>
      <c r="M966" s="7"/>
      <c r="N966" s="3"/>
      <c r="O966" s="7"/>
      <c r="P966" s="3"/>
      <c r="Q966" s="3"/>
      <c r="R966" s="7"/>
      <c r="S966" s="3"/>
      <c r="T966" s="3"/>
      <c r="U966" s="3"/>
      <c r="V966" s="7"/>
      <c r="W966" s="3"/>
      <c r="X966" s="3"/>
      <c r="Y966" s="7"/>
      <c r="Z966" s="3"/>
      <c r="AA966" s="3"/>
      <c r="AB966" s="3"/>
      <c r="AC966" s="3"/>
      <c r="AD966" s="3"/>
      <c r="AE966" s="3"/>
      <c r="AF966" s="3"/>
      <c r="AG966" s="3"/>
      <c r="AH966" s="3"/>
      <c r="AI966" s="3"/>
      <c r="AJ966" s="3"/>
      <c r="AK966" s="3"/>
      <c r="AL966" s="7"/>
      <c r="AM966" s="3"/>
      <c r="AN966" s="7"/>
      <c r="AO966" s="3"/>
      <c r="AP966" s="3"/>
      <c r="AQ966" s="7"/>
      <c r="AR966" s="3"/>
      <c r="AS966" s="3"/>
      <c r="AT966" s="3"/>
      <c r="AU966" s="7"/>
    </row>
    <row r="967" spans="1:47" x14ac:dyDescent="0.25">
      <c r="A967" s="23"/>
      <c r="B967" s="3"/>
      <c r="C967" s="3"/>
      <c r="D967" s="3"/>
      <c r="E967" s="3"/>
      <c r="F967" s="3"/>
      <c r="G967" s="3"/>
      <c r="H967" s="3"/>
      <c r="I967" s="3"/>
      <c r="J967" s="3"/>
      <c r="K967" s="3"/>
      <c r="L967" s="3"/>
      <c r="M967" s="7"/>
      <c r="N967" s="3"/>
      <c r="O967" s="7"/>
      <c r="P967" s="3"/>
      <c r="Q967" s="3"/>
      <c r="R967" s="7"/>
      <c r="S967" s="3"/>
      <c r="T967" s="3"/>
      <c r="U967" s="3"/>
      <c r="V967" s="7"/>
      <c r="W967" s="3"/>
      <c r="X967" s="3"/>
      <c r="Y967" s="7"/>
      <c r="Z967" s="3"/>
      <c r="AA967" s="3"/>
      <c r="AB967" s="3"/>
      <c r="AC967" s="3"/>
      <c r="AD967" s="3"/>
      <c r="AE967" s="3"/>
      <c r="AF967" s="3"/>
      <c r="AG967" s="3"/>
      <c r="AH967" s="3"/>
      <c r="AI967" s="3"/>
      <c r="AJ967" s="3"/>
      <c r="AK967" s="3"/>
      <c r="AL967" s="7"/>
      <c r="AM967" s="3"/>
      <c r="AN967" s="7"/>
      <c r="AO967" s="3"/>
      <c r="AP967" s="3"/>
      <c r="AQ967" s="7"/>
      <c r="AR967" s="3"/>
      <c r="AS967" s="3"/>
      <c r="AT967" s="3"/>
      <c r="AU967" s="7"/>
    </row>
    <row r="968" spans="1:47" x14ac:dyDescent="0.25">
      <c r="A968" s="23"/>
      <c r="B968" s="3"/>
      <c r="C968" s="3"/>
      <c r="D968" s="3"/>
      <c r="E968" s="3"/>
      <c r="F968" s="3"/>
      <c r="G968" s="3"/>
      <c r="H968" s="3"/>
      <c r="I968" s="3"/>
      <c r="J968" s="3"/>
      <c r="K968" s="3"/>
      <c r="L968" s="3"/>
      <c r="M968" s="7"/>
      <c r="N968" s="3"/>
      <c r="O968" s="7"/>
      <c r="P968" s="3"/>
      <c r="Q968" s="3"/>
      <c r="R968" s="7"/>
      <c r="S968" s="3"/>
      <c r="T968" s="3"/>
      <c r="U968" s="3"/>
      <c r="V968" s="7"/>
      <c r="W968" s="3"/>
      <c r="X968" s="3"/>
      <c r="Y968" s="7"/>
      <c r="Z968" s="3"/>
      <c r="AA968" s="3"/>
      <c r="AB968" s="3"/>
      <c r="AC968" s="3"/>
      <c r="AD968" s="3"/>
      <c r="AE968" s="3"/>
      <c r="AF968" s="3"/>
      <c r="AG968" s="3"/>
      <c r="AH968" s="3"/>
      <c r="AI968" s="3"/>
      <c r="AJ968" s="3"/>
      <c r="AK968" s="3"/>
      <c r="AL968" s="7"/>
      <c r="AM968" s="3"/>
      <c r="AN968" s="7"/>
      <c r="AO968" s="3"/>
      <c r="AP968" s="3"/>
      <c r="AQ968" s="7"/>
      <c r="AR968" s="3"/>
      <c r="AS968" s="3"/>
      <c r="AT968" s="3"/>
      <c r="AU968" s="7"/>
    </row>
    <row r="969" spans="1:47" x14ac:dyDescent="0.25">
      <c r="A969" s="23"/>
      <c r="B969" s="3"/>
      <c r="C969" s="3"/>
      <c r="D969" s="3"/>
      <c r="E969" s="3"/>
      <c r="F969" s="3"/>
      <c r="G969" s="3"/>
      <c r="H969" s="3"/>
      <c r="I969" s="3"/>
      <c r="J969" s="3"/>
      <c r="K969" s="3"/>
      <c r="L969" s="3"/>
      <c r="M969" s="7"/>
      <c r="N969" s="3"/>
      <c r="O969" s="7"/>
      <c r="P969" s="3"/>
      <c r="Q969" s="3"/>
      <c r="R969" s="7"/>
      <c r="S969" s="3"/>
      <c r="T969" s="3"/>
      <c r="U969" s="3"/>
      <c r="V969" s="7"/>
      <c r="W969" s="3"/>
      <c r="X969" s="3"/>
      <c r="Y969" s="7"/>
      <c r="Z969" s="3"/>
      <c r="AA969" s="3"/>
      <c r="AB969" s="3"/>
      <c r="AC969" s="3"/>
      <c r="AD969" s="3"/>
      <c r="AE969" s="3"/>
      <c r="AF969" s="3"/>
      <c r="AG969" s="3"/>
      <c r="AH969" s="3"/>
      <c r="AI969" s="3"/>
      <c r="AJ969" s="3"/>
      <c r="AK969" s="3"/>
      <c r="AL969" s="7"/>
      <c r="AM969" s="3"/>
      <c r="AN969" s="7"/>
      <c r="AO969" s="3"/>
      <c r="AP969" s="3"/>
      <c r="AQ969" s="7"/>
      <c r="AR969" s="3"/>
      <c r="AS969" s="3"/>
      <c r="AT969" s="3"/>
      <c r="AU969" s="7"/>
    </row>
    <row r="970" spans="1:47" x14ac:dyDescent="0.25">
      <c r="A970" s="23"/>
      <c r="B970" s="3"/>
      <c r="C970" s="3"/>
      <c r="D970" s="3"/>
      <c r="E970" s="3"/>
      <c r="F970" s="3"/>
      <c r="G970" s="3"/>
      <c r="H970" s="3"/>
      <c r="I970" s="3"/>
      <c r="J970" s="3"/>
      <c r="K970" s="3"/>
      <c r="L970" s="3"/>
      <c r="M970" s="7"/>
      <c r="N970" s="3"/>
      <c r="O970" s="7"/>
      <c r="P970" s="3"/>
      <c r="Q970" s="3"/>
      <c r="R970" s="7"/>
      <c r="S970" s="3"/>
      <c r="T970" s="3"/>
      <c r="U970" s="3"/>
      <c r="V970" s="7"/>
      <c r="W970" s="3"/>
      <c r="X970" s="3"/>
      <c r="Y970" s="7"/>
      <c r="Z970" s="3"/>
      <c r="AA970" s="3"/>
      <c r="AB970" s="3"/>
      <c r="AC970" s="3"/>
      <c r="AD970" s="3"/>
      <c r="AE970" s="3"/>
      <c r="AF970" s="3"/>
      <c r="AG970" s="3"/>
      <c r="AH970" s="3"/>
      <c r="AI970" s="3"/>
      <c r="AJ970" s="3"/>
      <c r="AK970" s="3"/>
      <c r="AL970" s="7"/>
      <c r="AM970" s="3"/>
      <c r="AN970" s="7"/>
      <c r="AO970" s="3"/>
      <c r="AP970" s="3"/>
      <c r="AQ970" s="7"/>
      <c r="AR970" s="3"/>
      <c r="AS970" s="3"/>
      <c r="AT970" s="3"/>
      <c r="AU970" s="7"/>
    </row>
    <row r="971" spans="1:47" x14ac:dyDescent="0.25">
      <c r="A971" s="23"/>
      <c r="B971" s="3"/>
      <c r="C971" s="3"/>
      <c r="D971" s="3"/>
      <c r="E971" s="3"/>
      <c r="F971" s="3"/>
      <c r="G971" s="3"/>
      <c r="H971" s="3"/>
      <c r="I971" s="3"/>
      <c r="J971" s="3"/>
      <c r="K971" s="3"/>
      <c r="L971" s="3"/>
      <c r="M971" s="7"/>
      <c r="N971" s="3"/>
      <c r="O971" s="7"/>
      <c r="P971" s="3"/>
      <c r="Q971" s="3"/>
      <c r="R971" s="7"/>
      <c r="S971" s="3"/>
      <c r="T971" s="3"/>
      <c r="U971" s="3"/>
      <c r="V971" s="7"/>
      <c r="W971" s="3"/>
      <c r="X971" s="3"/>
      <c r="Y971" s="7"/>
      <c r="Z971" s="3"/>
      <c r="AA971" s="3"/>
      <c r="AB971" s="3"/>
      <c r="AC971" s="3"/>
      <c r="AD971" s="3"/>
      <c r="AE971" s="3"/>
      <c r="AF971" s="3"/>
      <c r="AG971" s="3"/>
      <c r="AH971" s="3"/>
      <c r="AI971" s="3"/>
      <c r="AJ971" s="3"/>
      <c r="AK971" s="3"/>
      <c r="AL971" s="7"/>
      <c r="AM971" s="3"/>
      <c r="AN971" s="7"/>
      <c r="AO971" s="3"/>
      <c r="AP971" s="3"/>
      <c r="AQ971" s="7"/>
      <c r="AR971" s="3"/>
      <c r="AS971" s="3"/>
      <c r="AT971" s="3"/>
      <c r="AU971" s="7"/>
    </row>
    <row r="972" spans="1:47" x14ac:dyDescent="0.25">
      <c r="A972" s="23"/>
      <c r="B972" s="3"/>
      <c r="C972" s="3"/>
      <c r="D972" s="3"/>
      <c r="E972" s="3"/>
      <c r="F972" s="3"/>
      <c r="G972" s="3"/>
      <c r="H972" s="3"/>
      <c r="I972" s="3"/>
      <c r="J972" s="3"/>
      <c r="K972" s="3"/>
      <c r="L972" s="3"/>
      <c r="M972" s="7"/>
      <c r="N972" s="3"/>
      <c r="O972" s="7"/>
      <c r="P972" s="3"/>
      <c r="Q972" s="3"/>
      <c r="R972" s="7"/>
      <c r="S972" s="3"/>
      <c r="T972" s="3"/>
      <c r="U972" s="3"/>
      <c r="V972" s="7"/>
      <c r="W972" s="3"/>
      <c r="X972" s="3"/>
      <c r="Y972" s="7"/>
      <c r="Z972" s="3"/>
      <c r="AA972" s="3"/>
      <c r="AB972" s="3"/>
      <c r="AC972" s="3"/>
      <c r="AD972" s="3"/>
      <c r="AE972" s="3"/>
      <c r="AF972" s="3"/>
      <c r="AG972" s="3"/>
      <c r="AH972" s="3"/>
      <c r="AI972" s="3"/>
      <c r="AJ972" s="3"/>
      <c r="AK972" s="3"/>
      <c r="AL972" s="7"/>
      <c r="AM972" s="3"/>
      <c r="AN972" s="7"/>
      <c r="AO972" s="3"/>
      <c r="AP972" s="3"/>
      <c r="AQ972" s="7"/>
      <c r="AR972" s="3"/>
      <c r="AS972" s="3"/>
      <c r="AT972" s="3"/>
      <c r="AU972" s="7"/>
    </row>
    <row r="973" spans="1:47" x14ac:dyDescent="0.25">
      <c r="A973" s="23"/>
      <c r="B973" s="3"/>
      <c r="C973" s="3"/>
      <c r="D973" s="3"/>
      <c r="E973" s="3"/>
      <c r="F973" s="3"/>
      <c r="G973" s="3"/>
      <c r="H973" s="3"/>
      <c r="I973" s="3"/>
      <c r="J973" s="3"/>
      <c r="K973" s="3"/>
      <c r="L973" s="3"/>
      <c r="M973" s="7"/>
      <c r="N973" s="3"/>
      <c r="O973" s="7"/>
      <c r="P973" s="3"/>
      <c r="Q973" s="3"/>
      <c r="R973" s="7"/>
      <c r="S973" s="3"/>
      <c r="T973" s="3"/>
      <c r="U973" s="3"/>
      <c r="V973" s="7"/>
      <c r="W973" s="3"/>
      <c r="X973" s="3"/>
      <c r="Y973" s="7"/>
      <c r="Z973" s="3"/>
      <c r="AA973" s="3"/>
      <c r="AB973" s="3"/>
      <c r="AC973" s="3"/>
      <c r="AD973" s="3"/>
      <c r="AE973" s="3"/>
      <c r="AF973" s="3"/>
      <c r="AG973" s="3"/>
      <c r="AH973" s="3"/>
      <c r="AI973" s="3"/>
      <c r="AJ973" s="3"/>
      <c r="AK973" s="3"/>
      <c r="AL973" s="7"/>
      <c r="AM973" s="3"/>
      <c r="AN973" s="7"/>
      <c r="AO973" s="3"/>
      <c r="AP973" s="3"/>
      <c r="AQ973" s="7"/>
      <c r="AR973" s="3"/>
      <c r="AS973" s="3"/>
      <c r="AT973" s="3"/>
      <c r="AU973" s="7"/>
    </row>
    <row r="974" spans="1:47" x14ac:dyDescent="0.25">
      <c r="A974" s="23"/>
      <c r="B974" s="3"/>
      <c r="C974" s="3"/>
      <c r="D974" s="3"/>
      <c r="E974" s="3"/>
      <c r="F974" s="3"/>
      <c r="G974" s="3"/>
      <c r="H974" s="3"/>
      <c r="I974" s="3"/>
      <c r="J974" s="3"/>
      <c r="K974" s="3"/>
      <c r="L974" s="3"/>
      <c r="M974" s="7"/>
      <c r="N974" s="3"/>
      <c r="O974" s="7"/>
      <c r="P974" s="3"/>
      <c r="Q974" s="3"/>
      <c r="R974" s="7"/>
      <c r="S974" s="3"/>
      <c r="T974" s="3"/>
      <c r="U974" s="3"/>
      <c r="V974" s="7"/>
      <c r="W974" s="3"/>
      <c r="X974" s="3"/>
      <c r="Y974" s="7"/>
      <c r="Z974" s="3"/>
      <c r="AA974" s="3"/>
      <c r="AB974" s="3"/>
      <c r="AC974" s="3"/>
      <c r="AD974" s="3"/>
      <c r="AE974" s="3"/>
      <c r="AF974" s="3"/>
      <c r="AG974" s="3"/>
      <c r="AH974" s="3"/>
      <c r="AI974" s="3"/>
      <c r="AJ974" s="3"/>
      <c r="AK974" s="3"/>
      <c r="AL974" s="7"/>
      <c r="AM974" s="3"/>
      <c r="AN974" s="7"/>
      <c r="AO974" s="3"/>
      <c r="AP974" s="3"/>
      <c r="AQ974" s="7"/>
      <c r="AR974" s="3"/>
      <c r="AS974" s="3"/>
      <c r="AT974" s="3"/>
      <c r="AU974" s="7"/>
    </row>
    <row r="975" spans="1:47" x14ac:dyDescent="0.25">
      <c r="A975" s="23"/>
      <c r="B975" s="3"/>
      <c r="C975" s="3"/>
      <c r="D975" s="3"/>
      <c r="E975" s="3"/>
      <c r="F975" s="3"/>
      <c r="G975" s="3"/>
      <c r="H975" s="3"/>
      <c r="I975" s="3"/>
      <c r="J975" s="3"/>
      <c r="K975" s="3"/>
      <c r="L975" s="3"/>
      <c r="M975" s="7"/>
      <c r="N975" s="3"/>
      <c r="O975" s="7"/>
      <c r="P975" s="3"/>
      <c r="Q975" s="3"/>
      <c r="R975" s="7"/>
      <c r="S975" s="3"/>
      <c r="T975" s="3"/>
      <c r="U975" s="3"/>
      <c r="V975" s="7"/>
      <c r="W975" s="3"/>
      <c r="X975" s="3"/>
      <c r="Y975" s="7"/>
      <c r="Z975" s="3"/>
      <c r="AA975" s="3"/>
      <c r="AB975" s="3"/>
      <c r="AC975" s="3"/>
      <c r="AD975" s="3"/>
      <c r="AE975" s="3"/>
      <c r="AF975" s="3"/>
      <c r="AG975" s="3"/>
      <c r="AH975" s="3"/>
      <c r="AI975" s="3"/>
      <c r="AJ975" s="3"/>
      <c r="AK975" s="3"/>
      <c r="AL975" s="7"/>
      <c r="AM975" s="3"/>
      <c r="AN975" s="7"/>
      <c r="AO975" s="3"/>
      <c r="AP975" s="3"/>
      <c r="AQ975" s="7"/>
      <c r="AR975" s="3"/>
      <c r="AS975" s="3"/>
      <c r="AT975" s="3"/>
      <c r="AU975" s="7"/>
    </row>
    <row r="976" spans="1:47" x14ac:dyDescent="0.25">
      <c r="A976" s="23"/>
      <c r="B976" s="3"/>
      <c r="C976" s="3"/>
      <c r="D976" s="3"/>
      <c r="E976" s="3"/>
      <c r="F976" s="3"/>
      <c r="G976" s="3"/>
      <c r="H976" s="3"/>
      <c r="I976" s="3"/>
      <c r="J976" s="3"/>
      <c r="K976" s="3"/>
      <c r="L976" s="3"/>
      <c r="M976" s="7"/>
      <c r="N976" s="3"/>
      <c r="O976" s="7"/>
      <c r="P976" s="3"/>
      <c r="Q976" s="3"/>
      <c r="R976" s="7"/>
      <c r="S976" s="3"/>
      <c r="T976" s="3"/>
      <c r="U976" s="3"/>
      <c r="V976" s="7"/>
      <c r="W976" s="3"/>
      <c r="X976" s="3"/>
      <c r="Y976" s="7"/>
      <c r="Z976" s="3"/>
      <c r="AA976" s="3"/>
      <c r="AB976" s="3"/>
      <c r="AC976" s="3"/>
      <c r="AD976" s="3"/>
      <c r="AE976" s="3"/>
      <c r="AF976" s="3"/>
      <c r="AG976" s="3"/>
      <c r="AH976" s="3"/>
      <c r="AI976" s="3"/>
      <c r="AJ976" s="3"/>
      <c r="AK976" s="3"/>
      <c r="AL976" s="7"/>
      <c r="AM976" s="3"/>
      <c r="AN976" s="7"/>
      <c r="AO976" s="3"/>
      <c r="AP976" s="3"/>
      <c r="AQ976" s="7"/>
      <c r="AR976" s="3"/>
      <c r="AS976" s="3"/>
      <c r="AT976" s="3"/>
      <c r="AU976" s="7"/>
    </row>
    <row r="977" spans="1:47" x14ac:dyDescent="0.25">
      <c r="A977" s="23"/>
      <c r="B977" s="3"/>
      <c r="C977" s="3"/>
      <c r="D977" s="3"/>
      <c r="E977" s="3"/>
      <c r="F977" s="3"/>
      <c r="G977" s="3"/>
      <c r="H977" s="3"/>
      <c r="I977" s="3"/>
      <c r="J977" s="3"/>
      <c r="K977" s="3"/>
      <c r="L977" s="3"/>
      <c r="M977" s="7"/>
      <c r="N977" s="3"/>
      <c r="O977" s="7"/>
      <c r="P977" s="3"/>
      <c r="Q977" s="3"/>
      <c r="R977" s="7"/>
      <c r="S977" s="3"/>
      <c r="T977" s="3"/>
      <c r="U977" s="3"/>
      <c r="V977" s="7"/>
      <c r="W977" s="3"/>
      <c r="X977" s="3"/>
      <c r="Y977" s="7"/>
      <c r="Z977" s="3"/>
      <c r="AA977" s="3"/>
      <c r="AB977" s="3"/>
      <c r="AC977" s="3"/>
      <c r="AD977" s="3"/>
      <c r="AE977" s="3"/>
      <c r="AF977" s="3"/>
      <c r="AG977" s="3"/>
      <c r="AH977" s="3"/>
      <c r="AI977" s="3"/>
      <c r="AJ977" s="3"/>
      <c r="AK977" s="3"/>
      <c r="AL977" s="7"/>
      <c r="AM977" s="3"/>
      <c r="AN977" s="7"/>
      <c r="AO977" s="3"/>
      <c r="AP977" s="3"/>
      <c r="AQ977" s="7"/>
      <c r="AR977" s="3"/>
      <c r="AS977" s="3"/>
      <c r="AT977" s="3"/>
      <c r="AU977" s="7"/>
    </row>
    <row r="978" spans="1:47" x14ac:dyDescent="0.25">
      <c r="A978" s="23"/>
      <c r="B978" s="3"/>
      <c r="C978" s="3"/>
      <c r="D978" s="3"/>
      <c r="E978" s="3"/>
      <c r="F978" s="3"/>
      <c r="G978" s="3"/>
      <c r="H978" s="3"/>
      <c r="I978" s="3"/>
      <c r="J978" s="3"/>
      <c r="K978" s="3"/>
      <c r="L978" s="3"/>
      <c r="M978" s="7"/>
      <c r="N978" s="3"/>
      <c r="O978" s="7"/>
      <c r="P978" s="3"/>
      <c r="Q978" s="3"/>
      <c r="R978" s="7"/>
      <c r="S978" s="3"/>
      <c r="T978" s="3"/>
      <c r="U978" s="3"/>
      <c r="V978" s="7"/>
      <c r="W978" s="3"/>
      <c r="X978" s="3"/>
      <c r="Y978" s="7"/>
      <c r="Z978" s="3"/>
      <c r="AA978" s="3"/>
      <c r="AB978" s="3"/>
      <c r="AC978" s="3"/>
      <c r="AD978" s="3"/>
      <c r="AE978" s="3"/>
      <c r="AF978" s="3"/>
      <c r="AG978" s="3"/>
      <c r="AH978" s="3"/>
      <c r="AI978" s="3"/>
      <c r="AJ978" s="3"/>
      <c r="AK978" s="3"/>
      <c r="AL978" s="7"/>
      <c r="AM978" s="3"/>
      <c r="AN978" s="7"/>
      <c r="AO978" s="3"/>
      <c r="AP978" s="3"/>
      <c r="AQ978" s="7"/>
      <c r="AR978" s="3"/>
      <c r="AS978" s="3"/>
      <c r="AT978" s="3"/>
      <c r="AU978" s="7"/>
    </row>
    <row r="979" spans="1:47" x14ac:dyDescent="0.25">
      <c r="A979" s="23"/>
      <c r="B979" s="3"/>
      <c r="C979" s="3"/>
      <c r="D979" s="3"/>
      <c r="E979" s="3"/>
      <c r="F979" s="3"/>
      <c r="G979" s="3"/>
      <c r="H979" s="3"/>
      <c r="I979" s="3"/>
      <c r="J979" s="3"/>
      <c r="K979" s="3"/>
      <c r="L979" s="3"/>
      <c r="M979" s="7"/>
      <c r="N979" s="3"/>
      <c r="O979" s="7"/>
      <c r="P979" s="3"/>
      <c r="Q979" s="3"/>
      <c r="R979" s="7"/>
      <c r="S979" s="3"/>
      <c r="T979" s="3"/>
      <c r="U979" s="3"/>
      <c r="V979" s="7"/>
      <c r="W979" s="3"/>
      <c r="X979" s="3"/>
      <c r="Y979" s="7"/>
      <c r="Z979" s="3"/>
      <c r="AA979" s="3"/>
      <c r="AB979" s="3"/>
      <c r="AC979" s="3"/>
      <c r="AD979" s="3"/>
      <c r="AE979" s="3"/>
      <c r="AF979" s="3"/>
      <c r="AG979" s="3"/>
      <c r="AH979" s="3"/>
      <c r="AI979" s="3"/>
      <c r="AJ979" s="3"/>
      <c r="AK979" s="3"/>
      <c r="AL979" s="7"/>
      <c r="AM979" s="3"/>
      <c r="AN979" s="7"/>
      <c r="AO979" s="3"/>
      <c r="AP979" s="3"/>
      <c r="AQ979" s="7"/>
      <c r="AR979" s="3"/>
      <c r="AS979" s="3"/>
      <c r="AT979" s="3"/>
      <c r="AU979" s="7"/>
    </row>
    <row r="980" spans="1:47" x14ac:dyDescent="0.25">
      <c r="A980" s="23"/>
      <c r="B980" s="3"/>
      <c r="C980" s="3"/>
      <c r="D980" s="3"/>
      <c r="E980" s="3"/>
      <c r="F980" s="3"/>
      <c r="G980" s="3"/>
      <c r="H980" s="3"/>
      <c r="I980" s="3"/>
      <c r="J980" s="3"/>
      <c r="K980" s="3"/>
      <c r="L980" s="3"/>
      <c r="M980" s="7"/>
      <c r="N980" s="3"/>
      <c r="O980" s="7"/>
      <c r="P980" s="3"/>
      <c r="Q980" s="3"/>
      <c r="R980" s="7"/>
      <c r="S980" s="3"/>
      <c r="T980" s="3"/>
      <c r="U980" s="3"/>
      <c r="V980" s="7"/>
      <c r="W980" s="3"/>
      <c r="X980" s="3"/>
      <c r="Y980" s="7"/>
      <c r="Z980" s="3"/>
      <c r="AA980" s="3"/>
      <c r="AB980" s="3"/>
      <c r="AC980" s="3"/>
      <c r="AD980" s="3"/>
      <c r="AE980" s="3"/>
      <c r="AF980" s="3"/>
      <c r="AG980" s="3"/>
      <c r="AH980" s="3"/>
      <c r="AI980" s="3"/>
      <c r="AJ980" s="3"/>
      <c r="AK980" s="3"/>
      <c r="AL980" s="7"/>
      <c r="AM980" s="3"/>
      <c r="AN980" s="7"/>
      <c r="AO980" s="3"/>
      <c r="AP980" s="3"/>
      <c r="AQ980" s="7"/>
      <c r="AR980" s="3"/>
      <c r="AS980" s="3"/>
      <c r="AT980" s="3"/>
      <c r="AU980" s="7"/>
    </row>
    <row r="981" spans="1:47" x14ac:dyDescent="0.25">
      <c r="A981" s="23"/>
      <c r="B981" s="3"/>
      <c r="C981" s="3"/>
      <c r="D981" s="3"/>
      <c r="E981" s="3"/>
      <c r="F981" s="3"/>
      <c r="G981" s="3"/>
      <c r="H981" s="3"/>
      <c r="I981" s="3"/>
      <c r="J981" s="3"/>
      <c r="K981" s="3"/>
      <c r="L981" s="3"/>
      <c r="M981" s="7"/>
      <c r="N981" s="3"/>
      <c r="O981" s="7"/>
      <c r="P981" s="3"/>
      <c r="Q981" s="3"/>
      <c r="R981" s="7"/>
      <c r="S981" s="3"/>
      <c r="T981" s="3"/>
      <c r="U981" s="3"/>
      <c r="V981" s="7"/>
      <c r="W981" s="3"/>
      <c r="X981" s="3"/>
      <c r="Y981" s="7"/>
      <c r="Z981" s="3"/>
      <c r="AA981" s="3"/>
      <c r="AB981" s="3"/>
      <c r="AC981" s="3"/>
      <c r="AD981" s="3"/>
      <c r="AE981" s="3"/>
      <c r="AF981" s="3"/>
      <c r="AG981" s="3"/>
      <c r="AH981" s="3"/>
      <c r="AI981" s="3"/>
      <c r="AJ981" s="3"/>
      <c r="AK981" s="3"/>
      <c r="AL981" s="7"/>
      <c r="AM981" s="3"/>
      <c r="AN981" s="7"/>
      <c r="AO981" s="3"/>
      <c r="AP981" s="3"/>
      <c r="AQ981" s="7"/>
      <c r="AR981" s="3"/>
      <c r="AS981" s="3"/>
      <c r="AT981" s="3"/>
      <c r="AU981" s="7"/>
    </row>
    <row r="982" spans="1:47" x14ac:dyDescent="0.25">
      <c r="A982" s="23"/>
      <c r="B982" s="3"/>
      <c r="C982" s="3"/>
      <c r="D982" s="3"/>
      <c r="E982" s="3"/>
      <c r="F982" s="3"/>
      <c r="G982" s="3"/>
      <c r="H982" s="3"/>
      <c r="I982" s="3"/>
      <c r="J982" s="3"/>
      <c r="K982" s="3"/>
      <c r="L982" s="3"/>
      <c r="M982" s="7"/>
      <c r="N982" s="3"/>
      <c r="O982" s="7"/>
      <c r="P982" s="3"/>
      <c r="Q982" s="3"/>
      <c r="R982" s="7"/>
      <c r="S982" s="3"/>
      <c r="T982" s="3"/>
      <c r="U982" s="3"/>
      <c r="V982" s="7"/>
      <c r="W982" s="3"/>
      <c r="X982" s="3"/>
      <c r="Y982" s="7"/>
      <c r="Z982" s="3"/>
      <c r="AA982" s="3"/>
      <c r="AB982" s="3"/>
      <c r="AC982" s="3"/>
      <c r="AD982" s="3"/>
      <c r="AE982" s="3"/>
      <c r="AF982" s="3"/>
      <c r="AG982" s="3"/>
      <c r="AH982" s="3"/>
      <c r="AI982" s="3"/>
      <c r="AJ982" s="3"/>
      <c r="AK982" s="3"/>
      <c r="AL982" s="7"/>
      <c r="AM982" s="3"/>
      <c r="AN982" s="7"/>
      <c r="AO982" s="3"/>
      <c r="AP982" s="3"/>
      <c r="AQ982" s="7"/>
      <c r="AR982" s="3"/>
      <c r="AS982" s="3"/>
      <c r="AT982" s="3"/>
      <c r="AU982" s="7"/>
    </row>
    <row r="983" spans="1:47" x14ac:dyDescent="0.25">
      <c r="A983" s="23"/>
      <c r="B983" s="3"/>
      <c r="C983" s="3"/>
      <c r="D983" s="3"/>
      <c r="E983" s="3"/>
      <c r="F983" s="3"/>
      <c r="G983" s="3"/>
      <c r="H983" s="3"/>
      <c r="I983" s="3"/>
      <c r="J983" s="3"/>
      <c r="K983" s="3"/>
      <c r="L983" s="3"/>
      <c r="M983" s="7"/>
      <c r="N983" s="3"/>
      <c r="O983" s="7"/>
      <c r="P983" s="3"/>
      <c r="Q983" s="3"/>
      <c r="R983" s="7"/>
      <c r="S983" s="3"/>
      <c r="T983" s="3"/>
      <c r="U983" s="3"/>
      <c r="V983" s="7"/>
      <c r="W983" s="3"/>
      <c r="X983" s="3"/>
      <c r="Y983" s="7"/>
      <c r="Z983" s="3"/>
      <c r="AA983" s="3"/>
      <c r="AB983" s="3"/>
      <c r="AC983" s="3"/>
      <c r="AD983" s="3"/>
      <c r="AE983" s="3"/>
      <c r="AF983" s="3"/>
      <c r="AG983" s="3"/>
      <c r="AH983" s="3"/>
      <c r="AI983" s="3"/>
      <c r="AJ983" s="3"/>
      <c r="AK983" s="3"/>
      <c r="AL983" s="7"/>
      <c r="AM983" s="3"/>
      <c r="AN983" s="7"/>
      <c r="AO983" s="3"/>
      <c r="AP983" s="3"/>
      <c r="AQ983" s="7"/>
      <c r="AR983" s="3"/>
      <c r="AS983" s="3"/>
      <c r="AT983" s="3"/>
      <c r="AU983" s="7"/>
    </row>
    <row r="984" spans="1:47" x14ac:dyDescent="0.25">
      <c r="A984" s="23"/>
      <c r="B984" s="3"/>
      <c r="C984" s="3"/>
      <c r="D984" s="3"/>
      <c r="E984" s="3"/>
      <c r="F984" s="3"/>
      <c r="G984" s="3"/>
      <c r="H984" s="3"/>
      <c r="I984" s="3"/>
      <c r="J984" s="3"/>
      <c r="K984" s="3"/>
      <c r="L984" s="3"/>
      <c r="M984" s="7"/>
      <c r="N984" s="3"/>
      <c r="O984" s="7"/>
      <c r="P984" s="3"/>
      <c r="Q984" s="3"/>
      <c r="R984" s="7"/>
      <c r="S984" s="3"/>
      <c r="T984" s="3"/>
      <c r="U984" s="3"/>
      <c r="V984" s="7"/>
      <c r="W984" s="3"/>
      <c r="X984" s="3"/>
      <c r="Y984" s="7"/>
      <c r="Z984" s="3"/>
      <c r="AA984" s="3"/>
      <c r="AB984" s="3"/>
      <c r="AC984" s="3"/>
      <c r="AD984" s="3"/>
      <c r="AE984" s="3"/>
      <c r="AF984" s="3"/>
      <c r="AG984" s="3"/>
      <c r="AH984" s="3"/>
      <c r="AI984" s="3"/>
      <c r="AJ984" s="3"/>
      <c r="AK984" s="3"/>
      <c r="AL984" s="7"/>
      <c r="AM984" s="3"/>
      <c r="AN984" s="7"/>
      <c r="AO984" s="3"/>
      <c r="AP984" s="3"/>
      <c r="AQ984" s="7"/>
      <c r="AR984" s="3"/>
      <c r="AS984" s="3"/>
      <c r="AT984" s="3"/>
      <c r="AU984" s="7"/>
    </row>
    <row r="985" spans="1:47" x14ac:dyDescent="0.25">
      <c r="A985" s="23"/>
      <c r="B985" s="3"/>
      <c r="C985" s="3"/>
      <c r="D985" s="3"/>
      <c r="E985" s="3"/>
      <c r="F985" s="3"/>
      <c r="G985" s="3"/>
      <c r="H985" s="3"/>
      <c r="I985" s="3"/>
      <c r="J985" s="3"/>
      <c r="K985" s="3"/>
      <c r="L985" s="3"/>
      <c r="M985" s="7"/>
      <c r="N985" s="3"/>
      <c r="O985" s="7"/>
      <c r="P985" s="3"/>
      <c r="Q985" s="3"/>
      <c r="R985" s="7"/>
      <c r="S985" s="3"/>
      <c r="T985" s="3"/>
      <c r="U985" s="3"/>
      <c r="V985" s="7"/>
      <c r="W985" s="3"/>
      <c r="X985" s="3"/>
      <c r="Y985" s="7"/>
      <c r="Z985" s="3"/>
      <c r="AA985" s="3"/>
      <c r="AB985" s="3"/>
      <c r="AC985" s="3"/>
      <c r="AD985" s="3"/>
      <c r="AE985" s="3"/>
      <c r="AF985" s="3"/>
      <c r="AG985" s="3"/>
      <c r="AH985" s="3"/>
      <c r="AI985" s="3"/>
      <c r="AJ985" s="3"/>
      <c r="AK985" s="3"/>
      <c r="AL985" s="7"/>
      <c r="AM985" s="3"/>
      <c r="AN985" s="7"/>
      <c r="AO985" s="3"/>
      <c r="AP985" s="3"/>
      <c r="AQ985" s="7"/>
      <c r="AR985" s="3"/>
      <c r="AS985" s="3"/>
      <c r="AT985" s="3"/>
      <c r="AU985" s="7"/>
    </row>
    <row r="986" spans="1:47" x14ac:dyDescent="0.25">
      <c r="A986" s="23"/>
      <c r="B986" s="3"/>
      <c r="C986" s="3"/>
      <c r="D986" s="3"/>
      <c r="E986" s="3"/>
      <c r="F986" s="3"/>
      <c r="G986" s="3"/>
      <c r="H986" s="3"/>
      <c r="I986" s="3"/>
      <c r="J986" s="3"/>
      <c r="K986" s="3"/>
      <c r="L986" s="3"/>
      <c r="M986" s="7"/>
      <c r="N986" s="3"/>
      <c r="O986" s="7"/>
      <c r="P986" s="3"/>
      <c r="Q986" s="3"/>
      <c r="R986" s="7"/>
      <c r="S986" s="3"/>
      <c r="T986" s="3"/>
      <c r="U986" s="3"/>
      <c r="V986" s="7"/>
      <c r="W986" s="3"/>
      <c r="X986" s="3"/>
      <c r="Y986" s="7"/>
      <c r="Z986" s="3"/>
      <c r="AA986" s="3"/>
      <c r="AB986" s="3"/>
      <c r="AC986" s="3"/>
      <c r="AD986" s="3"/>
      <c r="AE986" s="3"/>
      <c r="AF986" s="3"/>
      <c r="AG986" s="3"/>
      <c r="AH986" s="3"/>
      <c r="AI986" s="3"/>
      <c r="AJ986" s="3"/>
      <c r="AK986" s="3"/>
      <c r="AL986" s="7"/>
      <c r="AM986" s="3"/>
      <c r="AN986" s="7"/>
      <c r="AO986" s="3"/>
      <c r="AP986" s="3"/>
      <c r="AQ986" s="7"/>
      <c r="AR986" s="3"/>
      <c r="AS986" s="3"/>
      <c r="AT986" s="3"/>
      <c r="AU986" s="7"/>
    </row>
    <row r="987" spans="1:47" x14ac:dyDescent="0.25">
      <c r="A987" s="23"/>
      <c r="B987" s="3"/>
      <c r="C987" s="3"/>
      <c r="D987" s="3"/>
      <c r="E987" s="3"/>
      <c r="F987" s="3"/>
      <c r="G987" s="3"/>
      <c r="H987" s="3"/>
      <c r="I987" s="3"/>
      <c r="J987" s="3"/>
      <c r="K987" s="3"/>
      <c r="L987" s="3"/>
      <c r="M987" s="7"/>
      <c r="N987" s="3"/>
      <c r="O987" s="7"/>
      <c r="P987" s="3"/>
      <c r="Q987" s="3"/>
      <c r="R987" s="7"/>
      <c r="S987" s="3"/>
      <c r="T987" s="3"/>
      <c r="U987" s="3"/>
      <c r="V987" s="7"/>
      <c r="W987" s="3"/>
      <c r="X987" s="3"/>
      <c r="Y987" s="7"/>
      <c r="Z987" s="3"/>
      <c r="AA987" s="3"/>
      <c r="AB987" s="3"/>
      <c r="AC987" s="3"/>
      <c r="AD987" s="3"/>
      <c r="AE987" s="3"/>
      <c r="AF987" s="3"/>
      <c r="AG987" s="3"/>
      <c r="AH987" s="3"/>
      <c r="AI987" s="3"/>
      <c r="AJ987" s="3"/>
      <c r="AK987" s="3"/>
      <c r="AL987" s="7"/>
      <c r="AM987" s="3"/>
      <c r="AN987" s="7"/>
      <c r="AO987" s="3"/>
      <c r="AP987" s="3"/>
      <c r="AQ987" s="7"/>
      <c r="AR987" s="3"/>
      <c r="AS987" s="3"/>
      <c r="AT987" s="3"/>
      <c r="AU987" s="7"/>
    </row>
    <row r="988" spans="1:47" x14ac:dyDescent="0.25">
      <c r="A988" s="23"/>
      <c r="B988" s="3"/>
      <c r="C988" s="3"/>
      <c r="D988" s="3"/>
      <c r="E988" s="3"/>
      <c r="F988" s="3"/>
      <c r="G988" s="3"/>
      <c r="H988" s="3"/>
      <c r="I988" s="3"/>
      <c r="J988" s="3"/>
      <c r="K988" s="3"/>
      <c r="L988" s="3"/>
      <c r="M988" s="7"/>
      <c r="N988" s="3"/>
      <c r="O988" s="7"/>
      <c r="P988" s="3"/>
      <c r="Q988" s="3"/>
      <c r="R988" s="7"/>
      <c r="S988" s="3"/>
      <c r="T988" s="3"/>
      <c r="U988" s="3"/>
      <c r="V988" s="7"/>
      <c r="W988" s="3"/>
      <c r="X988" s="3"/>
      <c r="Y988" s="7"/>
      <c r="Z988" s="3"/>
      <c r="AA988" s="3"/>
      <c r="AB988" s="3"/>
      <c r="AC988" s="3"/>
      <c r="AD988" s="3"/>
      <c r="AE988" s="3"/>
      <c r="AF988" s="3"/>
      <c r="AG988" s="3"/>
      <c r="AH988" s="3"/>
      <c r="AI988" s="3"/>
      <c r="AJ988" s="3"/>
      <c r="AK988" s="3"/>
      <c r="AL988" s="7"/>
      <c r="AM988" s="3"/>
      <c r="AN988" s="7"/>
      <c r="AO988" s="3"/>
      <c r="AP988" s="3"/>
      <c r="AQ988" s="7"/>
      <c r="AR988" s="3"/>
      <c r="AS988" s="3"/>
      <c r="AT988" s="3"/>
      <c r="AU988" s="7"/>
    </row>
    <row r="989" spans="1:47" x14ac:dyDescent="0.25">
      <c r="A989" s="23"/>
      <c r="B989" s="3"/>
      <c r="C989" s="3"/>
      <c r="D989" s="3"/>
      <c r="E989" s="3"/>
      <c r="F989" s="3"/>
      <c r="G989" s="3"/>
      <c r="H989" s="3"/>
      <c r="I989" s="3"/>
      <c r="J989" s="3"/>
      <c r="K989" s="3"/>
      <c r="L989" s="3"/>
      <c r="M989" s="7"/>
      <c r="N989" s="3"/>
      <c r="O989" s="7"/>
      <c r="P989" s="3"/>
      <c r="Q989" s="3"/>
      <c r="R989" s="7"/>
      <c r="S989" s="3"/>
      <c r="T989" s="3"/>
      <c r="U989" s="3"/>
      <c r="V989" s="7"/>
      <c r="W989" s="3"/>
      <c r="X989" s="3"/>
      <c r="Y989" s="7"/>
      <c r="Z989" s="3"/>
      <c r="AA989" s="3"/>
      <c r="AB989" s="3"/>
      <c r="AC989" s="3"/>
      <c r="AD989" s="3"/>
      <c r="AE989" s="3"/>
      <c r="AF989" s="3"/>
      <c r="AG989" s="3"/>
      <c r="AH989" s="3"/>
      <c r="AI989" s="3"/>
      <c r="AJ989" s="3"/>
      <c r="AK989" s="3"/>
      <c r="AL989" s="7"/>
      <c r="AM989" s="3"/>
      <c r="AN989" s="7"/>
      <c r="AO989" s="3"/>
      <c r="AP989" s="3"/>
      <c r="AQ989" s="7"/>
      <c r="AR989" s="3"/>
      <c r="AS989" s="3"/>
      <c r="AT989" s="3"/>
      <c r="AU989" s="7"/>
    </row>
    <row r="990" spans="1:47" x14ac:dyDescent="0.25">
      <c r="A990" s="23"/>
      <c r="B990" s="3"/>
      <c r="C990" s="3"/>
      <c r="D990" s="3"/>
      <c r="E990" s="3"/>
      <c r="F990" s="3"/>
      <c r="G990" s="3"/>
      <c r="H990" s="3"/>
      <c r="I990" s="3"/>
      <c r="J990" s="3"/>
      <c r="K990" s="3"/>
      <c r="L990" s="3"/>
      <c r="M990" s="7"/>
      <c r="N990" s="3"/>
      <c r="O990" s="7"/>
      <c r="P990" s="3"/>
      <c r="Q990" s="3"/>
      <c r="R990" s="7"/>
      <c r="S990" s="3"/>
      <c r="T990" s="3"/>
      <c r="U990" s="3"/>
      <c r="V990" s="7"/>
      <c r="W990" s="3"/>
      <c r="X990" s="3"/>
      <c r="Y990" s="7"/>
      <c r="Z990" s="3"/>
      <c r="AA990" s="3"/>
      <c r="AB990" s="3"/>
      <c r="AC990" s="3"/>
      <c r="AD990" s="3"/>
      <c r="AE990" s="3"/>
      <c r="AF990" s="3"/>
      <c r="AG990" s="3"/>
      <c r="AH990" s="3"/>
      <c r="AI990" s="3"/>
      <c r="AJ990" s="3"/>
      <c r="AK990" s="3"/>
      <c r="AL990" s="7"/>
      <c r="AM990" s="3"/>
      <c r="AN990" s="7"/>
      <c r="AO990" s="3"/>
      <c r="AP990" s="3"/>
      <c r="AQ990" s="7"/>
      <c r="AR990" s="3"/>
      <c r="AS990" s="3"/>
      <c r="AT990" s="3"/>
      <c r="AU990" s="7"/>
    </row>
    <row r="991" spans="1:47" x14ac:dyDescent="0.25">
      <c r="A991" s="23"/>
      <c r="B991" s="3"/>
      <c r="C991" s="3"/>
      <c r="D991" s="3"/>
      <c r="E991" s="3"/>
      <c r="F991" s="3"/>
      <c r="G991" s="3"/>
      <c r="H991" s="3"/>
      <c r="I991" s="3"/>
      <c r="J991" s="3"/>
      <c r="K991" s="3"/>
      <c r="L991" s="3"/>
      <c r="M991" s="7"/>
      <c r="N991" s="3"/>
      <c r="O991" s="7"/>
      <c r="P991" s="3"/>
      <c r="Q991" s="3"/>
      <c r="R991" s="7"/>
      <c r="S991" s="3"/>
      <c r="T991" s="3"/>
      <c r="U991" s="3"/>
      <c r="V991" s="7"/>
      <c r="W991" s="3"/>
      <c r="X991" s="3"/>
      <c r="Y991" s="7"/>
      <c r="Z991" s="3"/>
      <c r="AA991" s="3"/>
      <c r="AB991" s="3"/>
      <c r="AC991" s="3"/>
      <c r="AD991" s="3"/>
      <c r="AE991" s="3"/>
      <c r="AF991" s="3"/>
      <c r="AG991" s="3"/>
      <c r="AH991" s="3"/>
      <c r="AI991" s="3"/>
      <c r="AJ991" s="3"/>
      <c r="AK991" s="3"/>
      <c r="AL991" s="7"/>
      <c r="AM991" s="3"/>
      <c r="AN991" s="7"/>
      <c r="AO991" s="3"/>
      <c r="AP991" s="3"/>
      <c r="AQ991" s="7"/>
      <c r="AR991" s="3"/>
      <c r="AS991" s="3"/>
      <c r="AT991" s="3"/>
      <c r="AU991" s="7"/>
    </row>
    <row r="992" spans="1:47" x14ac:dyDescent="0.25">
      <c r="A992" s="23"/>
      <c r="B992" s="3"/>
      <c r="C992" s="3"/>
      <c r="D992" s="3"/>
      <c r="E992" s="3"/>
      <c r="F992" s="3"/>
      <c r="G992" s="3"/>
      <c r="H992" s="3"/>
      <c r="I992" s="3"/>
      <c r="J992" s="3"/>
      <c r="K992" s="3"/>
      <c r="L992" s="3"/>
      <c r="M992" s="7"/>
      <c r="N992" s="3"/>
      <c r="O992" s="7"/>
      <c r="P992" s="3"/>
      <c r="Q992" s="3"/>
      <c r="R992" s="7"/>
      <c r="S992" s="3"/>
      <c r="T992" s="3"/>
      <c r="U992" s="3"/>
      <c r="V992" s="7"/>
      <c r="W992" s="3"/>
      <c r="X992" s="3"/>
      <c r="Y992" s="7"/>
      <c r="Z992" s="3"/>
      <c r="AA992" s="3"/>
      <c r="AB992" s="3"/>
      <c r="AC992" s="3"/>
      <c r="AD992" s="3"/>
      <c r="AE992" s="3"/>
      <c r="AF992" s="3"/>
      <c r="AG992" s="3"/>
      <c r="AH992" s="3"/>
      <c r="AI992" s="3"/>
      <c r="AJ992" s="3"/>
      <c r="AK992" s="3"/>
      <c r="AL992" s="7"/>
      <c r="AM992" s="3"/>
      <c r="AN992" s="7"/>
      <c r="AO992" s="3"/>
      <c r="AP992" s="3"/>
      <c r="AQ992" s="7"/>
      <c r="AR992" s="3"/>
      <c r="AS992" s="3"/>
      <c r="AT992" s="3"/>
      <c r="AU992" s="7"/>
    </row>
    <row r="993" spans="1:47" x14ac:dyDescent="0.25">
      <c r="A993" s="23"/>
      <c r="B993" s="3"/>
      <c r="C993" s="3"/>
      <c r="D993" s="3"/>
      <c r="E993" s="3"/>
      <c r="F993" s="3"/>
      <c r="G993" s="3"/>
      <c r="H993" s="3"/>
      <c r="I993" s="3"/>
      <c r="J993" s="3"/>
      <c r="K993" s="3"/>
      <c r="L993" s="3"/>
      <c r="M993" s="7"/>
      <c r="N993" s="3"/>
      <c r="O993" s="7"/>
      <c r="P993" s="3"/>
      <c r="Q993" s="3"/>
      <c r="R993" s="7"/>
      <c r="S993" s="3"/>
      <c r="T993" s="3"/>
      <c r="U993" s="3"/>
      <c r="V993" s="7"/>
      <c r="W993" s="3"/>
      <c r="X993" s="3"/>
      <c r="Y993" s="7"/>
      <c r="Z993" s="3"/>
      <c r="AA993" s="3"/>
      <c r="AB993" s="3"/>
      <c r="AC993" s="3"/>
      <c r="AD993" s="3"/>
      <c r="AE993" s="3"/>
      <c r="AF993" s="3"/>
      <c r="AG993" s="3"/>
      <c r="AH993" s="3"/>
      <c r="AI993" s="3"/>
      <c r="AJ993" s="3"/>
      <c r="AK993" s="3"/>
      <c r="AL993" s="7"/>
      <c r="AM993" s="3"/>
      <c r="AN993" s="7"/>
      <c r="AO993" s="3"/>
      <c r="AP993" s="3"/>
      <c r="AQ993" s="7"/>
      <c r="AR993" s="3"/>
      <c r="AS993" s="3"/>
      <c r="AT993" s="3"/>
      <c r="AU993" s="7"/>
    </row>
    <row r="994" spans="1:47" x14ac:dyDescent="0.25">
      <c r="A994" s="23"/>
      <c r="B994" s="3"/>
      <c r="C994" s="3"/>
      <c r="D994" s="3"/>
      <c r="E994" s="3"/>
      <c r="F994" s="3"/>
      <c r="G994" s="3"/>
      <c r="H994" s="3"/>
      <c r="I994" s="3"/>
      <c r="J994" s="3"/>
      <c r="K994" s="3"/>
      <c r="L994" s="3"/>
      <c r="M994" s="7"/>
      <c r="N994" s="3"/>
      <c r="O994" s="7"/>
      <c r="P994" s="3"/>
      <c r="Q994" s="3"/>
      <c r="R994" s="7"/>
      <c r="S994" s="3"/>
      <c r="T994" s="3"/>
      <c r="U994" s="3"/>
      <c r="V994" s="7"/>
      <c r="W994" s="3"/>
      <c r="X994" s="3"/>
      <c r="Y994" s="7"/>
      <c r="Z994" s="3"/>
      <c r="AA994" s="3"/>
      <c r="AB994" s="3"/>
      <c r="AC994" s="3"/>
      <c r="AD994" s="3"/>
      <c r="AE994" s="3"/>
      <c r="AF994" s="3"/>
      <c r="AG994" s="3"/>
      <c r="AH994" s="3"/>
      <c r="AI994" s="3"/>
      <c r="AJ994" s="3"/>
      <c r="AK994" s="3"/>
      <c r="AL994" s="7"/>
      <c r="AM994" s="3"/>
      <c r="AN994" s="7"/>
      <c r="AO994" s="3"/>
      <c r="AP994" s="3"/>
      <c r="AQ994" s="7"/>
      <c r="AR994" s="3"/>
      <c r="AS994" s="3"/>
      <c r="AT994" s="3"/>
      <c r="AU994" s="7"/>
    </row>
    <row r="995" spans="1:47" x14ac:dyDescent="0.25">
      <c r="A995" s="23"/>
      <c r="B995" s="3"/>
      <c r="C995" s="3"/>
      <c r="D995" s="3"/>
      <c r="E995" s="3"/>
      <c r="F995" s="3"/>
      <c r="G995" s="3"/>
      <c r="H995" s="3"/>
      <c r="I995" s="3"/>
      <c r="J995" s="3"/>
      <c r="K995" s="3"/>
      <c r="L995" s="3"/>
      <c r="M995" s="7"/>
      <c r="N995" s="3"/>
      <c r="O995" s="7"/>
      <c r="P995" s="3"/>
      <c r="Q995" s="3"/>
      <c r="R995" s="7"/>
      <c r="S995" s="3"/>
      <c r="T995" s="3"/>
      <c r="U995" s="3"/>
      <c r="V995" s="7"/>
      <c r="W995" s="3"/>
      <c r="X995" s="3"/>
      <c r="Y995" s="7"/>
      <c r="Z995" s="3"/>
      <c r="AA995" s="3"/>
      <c r="AB995" s="3"/>
      <c r="AC995" s="3"/>
      <c r="AD995" s="3"/>
      <c r="AE995" s="3"/>
      <c r="AF995" s="3"/>
      <c r="AG995" s="3"/>
      <c r="AH995" s="3"/>
      <c r="AI995" s="3"/>
      <c r="AJ995" s="3"/>
      <c r="AK995" s="3"/>
      <c r="AL995" s="7"/>
      <c r="AM995" s="3"/>
      <c r="AN995" s="7"/>
      <c r="AO995" s="3"/>
      <c r="AP995" s="3"/>
      <c r="AQ995" s="7"/>
      <c r="AR995" s="3"/>
      <c r="AS995" s="3"/>
      <c r="AT995" s="3"/>
      <c r="AU995" s="7"/>
    </row>
    <row r="996" spans="1:47" x14ac:dyDescent="0.25">
      <c r="A996" s="23"/>
      <c r="B996" s="3"/>
      <c r="C996" s="3"/>
      <c r="D996" s="3"/>
      <c r="E996" s="3"/>
      <c r="F996" s="3"/>
      <c r="G996" s="3"/>
      <c r="H996" s="3"/>
      <c r="I996" s="3"/>
      <c r="J996" s="3"/>
      <c r="K996" s="3"/>
      <c r="L996" s="3"/>
      <c r="M996" s="7"/>
      <c r="N996" s="3"/>
      <c r="O996" s="7"/>
      <c r="P996" s="3"/>
      <c r="Q996" s="3"/>
      <c r="R996" s="7"/>
      <c r="S996" s="3"/>
      <c r="T996" s="3"/>
      <c r="U996" s="3"/>
      <c r="V996" s="7"/>
      <c r="W996" s="3"/>
      <c r="X996" s="3"/>
      <c r="Y996" s="7"/>
      <c r="Z996" s="3"/>
      <c r="AA996" s="3"/>
      <c r="AB996" s="3"/>
      <c r="AC996" s="3"/>
      <c r="AD996" s="3"/>
      <c r="AE996" s="3"/>
      <c r="AF996" s="3"/>
      <c r="AG996" s="3"/>
      <c r="AH996" s="3"/>
      <c r="AI996" s="3"/>
      <c r="AJ996" s="3"/>
      <c r="AK996" s="3"/>
      <c r="AL996" s="7"/>
      <c r="AM996" s="3"/>
      <c r="AN996" s="7"/>
      <c r="AO996" s="3"/>
      <c r="AP996" s="3"/>
      <c r="AQ996" s="7"/>
      <c r="AR996" s="3"/>
      <c r="AS996" s="3"/>
      <c r="AT996" s="3"/>
      <c r="AU996" s="7"/>
    </row>
    <row r="997" spans="1:47" x14ac:dyDescent="0.25">
      <c r="A997" s="23"/>
      <c r="B997" s="3"/>
      <c r="C997" s="3"/>
      <c r="D997" s="3"/>
      <c r="E997" s="3"/>
      <c r="F997" s="3"/>
      <c r="G997" s="3"/>
      <c r="H997" s="3"/>
      <c r="I997" s="3"/>
      <c r="J997" s="3"/>
      <c r="K997" s="3"/>
      <c r="L997" s="3"/>
      <c r="M997" s="7"/>
      <c r="N997" s="3"/>
      <c r="O997" s="7"/>
      <c r="P997" s="3"/>
      <c r="Q997" s="3"/>
      <c r="R997" s="7"/>
      <c r="S997" s="3"/>
      <c r="T997" s="3"/>
      <c r="U997" s="3"/>
      <c r="V997" s="7"/>
      <c r="W997" s="3"/>
      <c r="X997" s="3"/>
      <c r="Y997" s="7"/>
      <c r="Z997" s="3"/>
      <c r="AA997" s="3"/>
      <c r="AB997" s="3"/>
      <c r="AC997" s="3"/>
      <c r="AD997" s="3"/>
      <c r="AE997" s="3"/>
      <c r="AF997" s="3"/>
      <c r="AG997" s="3"/>
      <c r="AH997" s="3"/>
      <c r="AI997" s="3"/>
      <c r="AJ997" s="3"/>
      <c r="AK997" s="3"/>
      <c r="AL997" s="7"/>
      <c r="AM997" s="3"/>
      <c r="AN997" s="7"/>
      <c r="AO997" s="3"/>
      <c r="AP997" s="3"/>
      <c r="AQ997" s="7"/>
      <c r="AR997" s="3"/>
      <c r="AS997" s="3"/>
      <c r="AT997" s="3"/>
      <c r="AU997" s="7"/>
    </row>
    <row r="998" spans="1:47" x14ac:dyDescent="0.25">
      <c r="A998" s="23"/>
      <c r="B998" s="3"/>
      <c r="C998" s="3"/>
      <c r="D998" s="3"/>
      <c r="E998" s="3"/>
      <c r="F998" s="3"/>
      <c r="G998" s="3"/>
      <c r="H998" s="3"/>
      <c r="I998" s="3"/>
      <c r="J998" s="3"/>
      <c r="K998" s="3"/>
      <c r="L998" s="3"/>
      <c r="M998" s="7"/>
      <c r="N998" s="3"/>
      <c r="O998" s="7"/>
      <c r="P998" s="3"/>
      <c r="Q998" s="3"/>
      <c r="R998" s="7"/>
      <c r="S998" s="3"/>
      <c r="T998" s="3"/>
      <c r="U998" s="3"/>
      <c r="V998" s="7"/>
      <c r="W998" s="3"/>
      <c r="X998" s="3"/>
      <c r="Y998" s="7"/>
      <c r="Z998" s="3"/>
      <c r="AA998" s="3"/>
      <c r="AB998" s="3"/>
      <c r="AC998" s="3"/>
      <c r="AD998" s="3"/>
      <c r="AE998" s="3"/>
      <c r="AF998" s="3"/>
      <c r="AG998" s="3"/>
      <c r="AH998" s="3"/>
      <c r="AI998" s="3"/>
      <c r="AJ998" s="3"/>
      <c r="AK998" s="3"/>
      <c r="AL998" s="7"/>
      <c r="AM998" s="3"/>
      <c r="AN998" s="7"/>
      <c r="AO998" s="3"/>
      <c r="AP998" s="3"/>
      <c r="AQ998" s="7"/>
      <c r="AR998" s="3"/>
      <c r="AS998" s="3"/>
      <c r="AT998" s="3"/>
      <c r="AU998" s="7"/>
    </row>
    <row r="999" spans="1:47" x14ac:dyDescent="0.25">
      <c r="A999" s="23"/>
      <c r="B999" s="3"/>
      <c r="C999" s="3"/>
      <c r="D999" s="3"/>
      <c r="E999" s="3"/>
      <c r="F999" s="3"/>
      <c r="G999" s="3"/>
      <c r="H999" s="3"/>
      <c r="I999" s="3"/>
      <c r="J999" s="3"/>
      <c r="K999" s="3"/>
      <c r="L999" s="3"/>
      <c r="M999" s="7"/>
      <c r="N999" s="3"/>
      <c r="O999" s="7"/>
      <c r="P999" s="3"/>
      <c r="Q999" s="3"/>
      <c r="R999" s="7"/>
      <c r="S999" s="3"/>
      <c r="T999" s="3"/>
      <c r="U999" s="3"/>
      <c r="V999" s="7"/>
      <c r="W999" s="3"/>
      <c r="X999" s="3"/>
      <c r="Y999" s="7"/>
      <c r="Z999" s="3"/>
      <c r="AA999" s="3"/>
      <c r="AB999" s="3"/>
      <c r="AC999" s="3"/>
      <c r="AD999" s="3"/>
      <c r="AE999" s="3"/>
      <c r="AF999" s="3"/>
      <c r="AG999" s="3"/>
      <c r="AH999" s="3"/>
      <c r="AI999" s="3"/>
      <c r="AJ999" s="3"/>
      <c r="AK999" s="3"/>
      <c r="AL999" s="7"/>
      <c r="AM999" s="3"/>
      <c r="AN999" s="7"/>
      <c r="AO999" s="3"/>
      <c r="AP999" s="3"/>
      <c r="AQ999" s="7"/>
      <c r="AR999" s="3"/>
      <c r="AS999" s="3"/>
      <c r="AT999" s="3"/>
      <c r="AU999" s="7"/>
    </row>
    <row r="1000" spans="1:47" x14ac:dyDescent="0.25">
      <c r="A1000" s="23"/>
      <c r="B1000" s="3"/>
      <c r="C1000" s="3"/>
      <c r="D1000" s="3"/>
      <c r="E1000" s="3"/>
      <c r="F1000" s="3"/>
      <c r="G1000" s="3"/>
      <c r="H1000" s="3"/>
      <c r="I1000" s="3"/>
      <c r="J1000" s="3"/>
      <c r="K1000" s="3"/>
      <c r="L1000" s="3"/>
      <c r="M1000" s="7"/>
      <c r="N1000" s="3"/>
      <c r="O1000" s="7"/>
      <c r="P1000" s="3"/>
      <c r="Q1000" s="3"/>
      <c r="R1000" s="7"/>
      <c r="S1000" s="3"/>
      <c r="T1000" s="3"/>
      <c r="U1000" s="3"/>
      <c r="V1000" s="7"/>
      <c r="W1000" s="3"/>
      <c r="X1000" s="3"/>
      <c r="Y1000" s="7"/>
      <c r="Z1000" s="3"/>
      <c r="AA1000" s="3"/>
      <c r="AB1000" s="3"/>
      <c r="AC1000" s="3"/>
      <c r="AD1000" s="3"/>
      <c r="AE1000" s="3"/>
      <c r="AF1000" s="3"/>
      <c r="AG1000" s="3"/>
      <c r="AH1000" s="3"/>
      <c r="AI1000" s="3"/>
      <c r="AJ1000" s="3"/>
      <c r="AK1000" s="3"/>
      <c r="AL1000" s="7"/>
      <c r="AM1000" s="3"/>
      <c r="AN1000" s="7"/>
      <c r="AO1000" s="3"/>
      <c r="AP1000" s="3"/>
      <c r="AQ1000" s="7"/>
      <c r="AR1000" s="3"/>
      <c r="AS1000" s="3"/>
      <c r="AT1000" s="3"/>
      <c r="AU1000" s="7"/>
    </row>
    <row r="1001" spans="1:47" x14ac:dyDescent="0.25">
      <c r="A1001" s="23"/>
      <c r="B1001" s="3"/>
      <c r="C1001" s="3"/>
      <c r="D1001" s="3"/>
      <c r="E1001" s="3"/>
      <c r="F1001" s="3"/>
      <c r="G1001" s="3"/>
      <c r="H1001" s="3"/>
      <c r="I1001" s="3"/>
      <c r="J1001" s="3"/>
      <c r="K1001" s="3"/>
      <c r="L1001" s="3"/>
      <c r="M1001" s="7"/>
      <c r="N1001" s="3"/>
      <c r="O1001" s="7"/>
      <c r="P1001" s="3"/>
      <c r="Q1001" s="3"/>
      <c r="R1001" s="7"/>
      <c r="S1001" s="3"/>
      <c r="T1001" s="3"/>
      <c r="U1001" s="3"/>
      <c r="V1001" s="7"/>
      <c r="W1001" s="3"/>
      <c r="X1001" s="3"/>
      <c r="Y1001" s="7"/>
      <c r="Z1001" s="3"/>
      <c r="AA1001" s="3"/>
      <c r="AB1001" s="3"/>
      <c r="AC1001" s="3"/>
      <c r="AD1001" s="3"/>
      <c r="AE1001" s="3"/>
      <c r="AF1001" s="3"/>
      <c r="AG1001" s="3"/>
      <c r="AH1001" s="3"/>
      <c r="AI1001" s="3"/>
      <c r="AJ1001" s="3"/>
      <c r="AK1001" s="3"/>
      <c r="AL1001" s="7"/>
      <c r="AM1001" s="3"/>
      <c r="AN1001" s="7"/>
      <c r="AO1001" s="3"/>
      <c r="AP1001" s="3"/>
      <c r="AQ1001" s="7"/>
      <c r="AR1001" s="3"/>
      <c r="AS1001" s="3"/>
      <c r="AT1001" s="3"/>
      <c r="AU1001" s="7"/>
    </row>
    <row r="1002" spans="1:47" x14ac:dyDescent="0.25">
      <c r="A1002" s="23"/>
      <c r="B1002" s="3"/>
      <c r="C1002" s="3"/>
      <c r="D1002" s="3"/>
      <c r="E1002" s="3"/>
      <c r="F1002" s="3"/>
      <c r="G1002" s="3"/>
      <c r="H1002" s="3"/>
      <c r="I1002" s="3"/>
      <c r="J1002" s="3"/>
      <c r="K1002" s="3"/>
      <c r="L1002" s="3"/>
      <c r="M1002" s="7"/>
      <c r="N1002" s="3"/>
      <c r="O1002" s="7"/>
      <c r="P1002" s="3"/>
      <c r="Q1002" s="3"/>
      <c r="R1002" s="7"/>
      <c r="S1002" s="3"/>
      <c r="T1002" s="3"/>
      <c r="U1002" s="3"/>
      <c r="V1002" s="7"/>
      <c r="W1002" s="3"/>
      <c r="X1002" s="3"/>
      <c r="Y1002" s="7"/>
      <c r="Z1002" s="3"/>
      <c r="AA1002" s="3"/>
      <c r="AB1002" s="3"/>
      <c r="AC1002" s="3"/>
      <c r="AD1002" s="3"/>
      <c r="AE1002" s="3"/>
      <c r="AF1002" s="3"/>
      <c r="AG1002" s="3"/>
      <c r="AH1002" s="3"/>
      <c r="AI1002" s="3"/>
      <c r="AJ1002" s="3"/>
      <c r="AK1002" s="3"/>
      <c r="AL1002" s="7"/>
      <c r="AM1002" s="3"/>
      <c r="AN1002" s="7"/>
      <c r="AO1002" s="3"/>
      <c r="AP1002" s="3"/>
      <c r="AQ1002" s="7"/>
      <c r="AR1002" s="3"/>
      <c r="AS1002" s="3"/>
      <c r="AT1002" s="3"/>
      <c r="AU1002" s="7"/>
    </row>
    <row r="1003" spans="1:47" x14ac:dyDescent="0.25">
      <c r="A1003" s="23"/>
      <c r="B1003" s="3"/>
      <c r="C1003" s="3"/>
      <c r="D1003" s="3"/>
      <c r="E1003" s="3"/>
      <c r="F1003" s="3"/>
      <c r="G1003" s="3"/>
      <c r="H1003" s="3"/>
      <c r="I1003" s="3"/>
      <c r="J1003" s="3"/>
      <c r="K1003" s="3"/>
      <c r="L1003" s="3"/>
      <c r="M1003" s="7"/>
      <c r="N1003" s="3"/>
      <c r="O1003" s="7"/>
      <c r="P1003" s="3"/>
      <c r="Q1003" s="3"/>
      <c r="R1003" s="7"/>
      <c r="S1003" s="3"/>
      <c r="T1003" s="3"/>
      <c r="U1003" s="3"/>
      <c r="V1003" s="7"/>
      <c r="W1003" s="3"/>
      <c r="X1003" s="3"/>
      <c r="Y1003" s="7"/>
      <c r="Z1003" s="3"/>
      <c r="AA1003" s="3"/>
      <c r="AB1003" s="3"/>
      <c r="AC1003" s="3"/>
      <c r="AD1003" s="3"/>
      <c r="AE1003" s="3"/>
      <c r="AF1003" s="3"/>
      <c r="AG1003" s="3"/>
      <c r="AH1003" s="3"/>
      <c r="AI1003" s="3"/>
      <c r="AJ1003" s="3"/>
      <c r="AK1003" s="3"/>
      <c r="AL1003" s="7"/>
      <c r="AM1003" s="3"/>
      <c r="AN1003" s="7"/>
      <c r="AO1003" s="3"/>
      <c r="AP1003" s="3"/>
      <c r="AQ1003" s="7"/>
      <c r="AR1003" s="3"/>
      <c r="AS1003" s="3"/>
      <c r="AT1003" s="3"/>
      <c r="AU1003" s="7"/>
    </row>
    <row r="1004" spans="1:47" x14ac:dyDescent="0.25">
      <c r="A1004" s="23"/>
      <c r="B1004" s="3"/>
      <c r="C1004" s="3"/>
      <c r="D1004" s="3"/>
      <c r="E1004" s="3"/>
      <c r="F1004" s="3"/>
      <c r="G1004" s="3"/>
      <c r="H1004" s="3"/>
      <c r="I1004" s="3"/>
      <c r="J1004" s="3"/>
      <c r="K1004" s="3"/>
      <c r="L1004" s="3"/>
      <c r="M1004" s="7"/>
      <c r="N1004" s="3"/>
      <c r="O1004" s="7"/>
      <c r="P1004" s="3"/>
      <c r="Q1004" s="3"/>
      <c r="R1004" s="7"/>
      <c r="S1004" s="3"/>
      <c r="T1004" s="3"/>
      <c r="U1004" s="3"/>
      <c r="V1004" s="7"/>
      <c r="W1004" s="3"/>
      <c r="X1004" s="3"/>
      <c r="Y1004" s="7"/>
      <c r="Z1004" s="3"/>
      <c r="AA1004" s="3"/>
      <c r="AB1004" s="3"/>
      <c r="AC1004" s="3"/>
      <c r="AD1004" s="3"/>
      <c r="AE1004" s="3"/>
      <c r="AF1004" s="3"/>
      <c r="AG1004" s="3"/>
      <c r="AH1004" s="3"/>
      <c r="AI1004" s="3"/>
      <c r="AJ1004" s="3"/>
      <c r="AK1004" s="3"/>
      <c r="AL1004" s="7"/>
      <c r="AM1004" s="3"/>
      <c r="AN1004" s="7"/>
      <c r="AO1004" s="3"/>
      <c r="AP1004" s="3"/>
      <c r="AQ1004" s="7"/>
      <c r="AR1004" s="3"/>
      <c r="AS1004" s="3"/>
      <c r="AT1004" s="3"/>
      <c r="AU1004" s="7"/>
    </row>
    <row r="1005" spans="1:47" x14ac:dyDescent="0.25">
      <c r="A1005" s="23"/>
      <c r="B1005" s="3"/>
      <c r="C1005" s="3"/>
      <c r="D1005" s="3"/>
      <c r="E1005" s="3"/>
      <c r="F1005" s="3"/>
      <c r="G1005" s="3"/>
      <c r="H1005" s="3"/>
      <c r="I1005" s="3"/>
      <c r="J1005" s="3"/>
      <c r="K1005" s="3"/>
      <c r="L1005" s="3"/>
      <c r="M1005" s="7"/>
      <c r="N1005" s="3"/>
      <c r="O1005" s="7"/>
      <c r="P1005" s="3"/>
      <c r="Q1005" s="3"/>
      <c r="R1005" s="7"/>
      <c r="S1005" s="3"/>
      <c r="T1005" s="3"/>
      <c r="U1005" s="3"/>
      <c r="V1005" s="7"/>
      <c r="W1005" s="3"/>
      <c r="X1005" s="3"/>
      <c r="Y1005" s="7"/>
      <c r="Z1005" s="3"/>
      <c r="AA1005" s="3"/>
      <c r="AB1005" s="3"/>
      <c r="AC1005" s="3"/>
      <c r="AD1005" s="3"/>
      <c r="AE1005" s="3"/>
      <c r="AF1005" s="3"/>
      <c r="AG1005" s="3"/>
      <c r="AH1005" s="3"/>
      <c r="AI1005" s="3"/>
      <c r="AJ1005" s="3"/>
      <c r="AK1005" s="3"/>
      <c r="AL1005" s="7"/>
      <c r="AM1005" s="3"/>
      <c r="AN1005" s="7"/>
      <c r="AO1005" s="3"/>
      <c r="AP1005" s="3"/>
      <c r="AQ1005" s="7"/>
      <c r="AR1005" s="3"/>
      <c r="AS1005" s="3"/>
      <c r="AT1005" s="3"/>
      <c r="AU1005" s="7"/>
    </row>
    <row r="1006" spans="1:47" x14ac:dyDescent="0.25">
      <c r="A1006" s="23"/>
      <c r="B1006" s="3"/>
      <c r="C1006" s="3"/>
      <c r="D1006" s="3"/>
      <c r="E1006" s="3"/>
      <c r="F1006" s="3"/>
      <c r="G1006" s="3"/>
      <c r="H1006" s="3"/>
      <c r="I1006" s="3"/>
      <c r="J1006" s="3"/>
      <c r="K1006" s="3"/>
      <c r="L1006" s="3"/>
      <c r="M1006" s="7"/>
      <c r="N1006" s="3"/>
      <c r="O1006" s="7"/>
      <c r="P1006" s="3"/>
      <c r="Q1006" s="3"/>
      <c r="R1006" s="7"/>
      <c r="S1006" s="3"/>
      <c r="T1006" s="3"/>
      <c r="U1006" s="3"/>
      <c r="V1006" s="7"/>
      <c r="W1006" s="3"/>
      <c r="X1006" s="3"/>
      <c r="Y1006" s="7"/>
      <c r="Z1006" s="3"/>
      <c r="AA1006" s="3"/>
      <c r="AB1006" s="3"/>
      <c r="AC1006" s="3"/>
      <c r="AD1006" s="3"/>
      <c r="AE1006" s="3"/>
      <c r="AF1006" s="3"/>
      <c r="AG1006" s="3"/>
      <c r="AH1006" s="3"/>
      <c r="AI1006" s="3"/>
      <c r="AJ1006" s="3"/>
      <c r="AK1006" s="3"/>
      <c r="AL1006" s="7"/>
      <c r="AM1006" s="3"/>
      <c r="AN1006" s="7"/>
      <c r="AO1006" s="3"/>
      <c r="AP1006" s="3"/>
      <c r="AQ1006" s="7"/>
      <c r="AR1006" s="3"/>
      <c r="AS1006" s="3"/>
      <c r="AT1006" s="3"/>
      <c r="AU1006" s="7"/>
    </row>
    <row r="1007" spans="1:47" x14ac:dyDescent="0.25">
      <c r="A1007" s="23"/>
      <c r="B1007" s="3"/>
      <c r="C1007" s="3"/>
      <c r="D1007" s="3"/>
      <c r="E1007" s="3"/>
      <c r="F1007" s="3"/>
      <c r="G1007" s="3"/>
      <c r="H1007" s="3"/>
      <c r="I1007" s="3"/>
      <c r="J1007" s="3"/>
      <c r="K1007" s="3"/>
      <c r="L1007" s="3"/>
      <c r="M1007" s="7"/>
      <c r="N1007" s="3"/>
      <c r="O1007" s="7"/>
      <c r="P1007" s="3"/>
      <c r="Q1007" s="3"/>
      <c r="R1007" s="7"/>
      <c r="S1007" s="3"/>
      <c r="T1007" s="3"/>
      <c r="U1007" s="3"/>
      <c r="V1007" s="7"/>
      <c r="W1007" s="3"/>
      <c r="X1007" s="3"/>
      <c r="Y1007" s="7"/>
      <c r="Z1007" s="3"/>
      <c r="AA1007" s="3"/>
      <c r="AB1007" s="3"/>
      <c r="AC1007" s="3"/>
      <c r="AD1007" s="3"/>
      <c r="AE1007" s="3"/>
      <c r="AF1007" s="3"/>
      <c r="AG1007" s="3"/>
      <c r="AH1007" s="3"/>
      <c r="AI1007" s="3"/>
      <c r="AJ1007" s="3"/>
      <c r="AK1007" s="3"/>
      <c r="AL1007" s="7"/>
      <c r="AM1007" s="3"/>
      <c r="AN1007" s="7"/>
      <c r="AO1007" s="3"/>
      <c r="AP1007" s="3"/>
      <c r="AQ1007" s="7"/>
      <c r="AR1007" s="3"/>
      <c r="AS1007" s="3"/>
      <c r="AT1007" s="3"/>
      <c r="AU1007" s="7"/>
    </row>
    <row r="1008" spans="1:47" x14ac:dyDescent="0.25">
      <c r="A1008" s="23"/>
      <c r="B1008" s="3"/>
      <c r="C1008" s="3"/>
      <c r="D1008" s="3"/>
      <c r="E1008" s="3"/>
      <c r="F1008" s="3"/>
      <c r="G1008" s="3"/>
      <c r="H1008" s="3"/>
      <c r="I1008" s="3"/>
      <c r="J1008" s="3"/>
      <c r="K1008" s="3"/>
      <c r="L1008" s="3"/>
      <c r="M1008" s="7"/>
      <c r="N1008" s="3"/>
      <c r="O1008" s="7"/>
      <c r="P1008" s="3"/>
      <c r="Q1008" s="3"/>
      <c r="R1008" s="7"/>
      <c r="S1008" s="3"/>
      <c r="T1008" s="3"/>
      <c r="U1008" s="3"/>
      <c r="V1008" s="7"/>
      <c r="W1008" s="3"/>
      <c r="X1008" s="3"/>
      <c r="Y1008" s="7"/>
      <c r="Z1008" s="3"/>
      <c r="AA1008" s="3"/>
      <c r="AB1008" s="3"/>
      <c r="AC1008" s="3"/>
      <c r="AD1008" s="3"/>
      <c r="AE1008" s="3"/>
      <c r="AF1008" s="3"/>
      <c r="AG1008" s="3"/>
      <c r="AH1008" s="3"/>
      <c r="AI1008" s="3"/>
      <c r="AJ1008" s="3"/>
      <c r="AK1008" s="3"/>
      <c r="AL1008" s="7"/>
      <c r="AM1008" s="3"/>
      <c r="AN1008" s="7"/>
      <c r="AO1008" s="3"/>
      <c r="AP1008" s="3"/>
      <c r="AQ1008" s="7"/>
      <c r="AR1008" s="3"/>
      <c r="AS1008" s="3"/>
      <c r="AT1008" s="3"/>
      <c r="AU1008" s="7"/>
    </row>
    <row r="1009" spans="1:47" x14ac:dyDescent="0.25">
      <c r="A1009" s="23"/>
      <c r="B1009" s="3"/>
      <c r="C1009" s="3"/>
      <c r="D1009" s="3"/>
      <c r="E1009" s="3"/>
      <c r="F1009" s="3"/>
      <c r="G1009" s="3"/>
      <c r="H1009" s="3"/>
      <c r="I1009" s="3"/>
      <c r="J1009" s="3"/>
      <c r="K1009" s="3"/>
      <c r="L1009" s="3"/>
      <c r="M1009" s="7"/>
      <c r="N1009" s="3"/>
      <c r="O1009" s="7"/>
      <c r="P1009" s="3"/>
      <c r="Q1009" s="3"/>
      <c r="R1009" s="7"/>
      <c r="S1009" s="3"/>
      <c r="T1009" s="3"/>
      <c r="U1009" s="3"/>
      <c r="V1009" s="7"/>
      <c r="W1009" s="3"/>
      <c r="X1009" s="3"/>
      <c r="Y1009" s="7"/>
      <c r="Z1009" s="3"/>
      <c r="AA1009" s="3"/>
      <c r="AB1009" s="3"/>
      <c r="AC1009" s="3"/>
      <c r="AD1009" s="3"/>
      <c r="AE1009" s="3"/>
      <c r="AF1009" s="3"/>
      <c r="AG1009" s="3"/>
      <c r="AH1009" s="3"/>
      <c r="AI1009" s="3"/>
      <c r="AJ1009" s="3"/>
      <c r="AK1009" s="3"/>
      <c r="AL1009" s="7"/>
      <c r="AM1009" s="3"/>
      <c r="AN1009" s="7"/>
      <c r="AO1009" s="3"/>
      <c r="AP1009" s="3"/>
      <c r="AQ1009" s="7"/>
      <c r="AR1009" s="3"/>
      <c r="AS1009" s="3"/>
      <c r="AT1009" s="3"/>
      <c r="AU1009" s="7"/>
    </row>
    <row r="1010" spans="1:47" x14ac:dyDescent="0.25">
      <c r="A1010" s="23"/>
      <c r="B1010" s="3"/>
      <c r="C1010" s="3"/>
      <c r="D1010" s="3"/>
      <c r="E1010" s="3"/>
      <c r="F1010" s="3"/>
      <c r="G1010" s="3"/>
      <c r="H1010" s="3"/>
      <c r="I1010" s="3"/>
      <c r="J1010" s="3"/>
      <c r="K1010" s="3"/>
      <c r="L1010" s="3"/>
      <c r="M1010" s="7"/>
      <c r="N1010" s="3"/>
      <c r="O1010" s="7"/>
      <c r="P1010" s="3"/>
      <c r="Q1010" s="3"/>
      <c r="R1010" s="7"/>
      <c r="S1010" s="3"/>
      <c r="T1010" s="3"/>
      <c r="U1010" s="3"/>
      <c r="V1010" s="7"/>
      <c r="W1010" s="3"/>
      <c r="X1010" s="3"/>
      <c r="Y1010" s="7"/>
      <c r="Z1010" s="3"/>
      <c r="AA1010" s="3"/>
      <c r="AB1010" s="3"/>
      <c r="AC1010" s="3"/>
      <c r="AD1010" s="3"/>
      <c r="AE1010" s="3"/>
      <c r="AF1010" s="3"/>
      <c r="AG1010" s="3"/>
      <c r="AH1010" s="3"/>
      <c r="AI1010" s="3"/>
      <c r="AJ1010" s="3"/>
      <c r="AK1010" s="3"/>
      <c r="AL1010" s="7"/>
      <c r="AM1010" s="3"/>
      <c r="AN1010" s="7"/>
      <c r="AO1010" s="3"/>
      <c r="AP1010" s="3"/>
      <c r="AQ1010" s="7"/>
      <c r="AR1010" s="3"/>
      <c r="AS1010" s="3"/>
      <c r="AT1010" s="3"/>
      <c r="AU1010" s="7"/>
    </row>
    <row r="1011" spans="1:47" x14ac:dyDescent="0.25">
      <c r="A1011" s="23"/>
      <c r="B1011" s="3"/>
      <c r="C1011" s="3"/>
      <c r="D1011" s="3"/>
      <c r="E1011" s="3"/>
      <c r="F1011" s="3"/>
      <c r="G1011" s="3"/>
      <c r="H1011" s="3"/>
      <c r="I1011" s="3"/>
      <c r="J1011" s="3"/>
      <c r="K1011" s="3"/>
      <c r="L1011" s="3"/>
      <c r="M1011" s="7"/>
      <c r="N1011" s="3"/>
      <c r="O1011" s="7"/>
      <c r="P1011" s="3"/>
      <c r="Q1011" s="3"/>
      <c r="R1011" s="7"/>
      <c r="S1011" s="3"/>
      <c r="T1011" s="3"/>
      <c r="U1011" s="3"/>
      <c r="V1011" s="7"/>
      <c r="W1011" s="3"/>
      <c r="X1011" s="3"/>
      <c r="Y1011" s="7"/>
      <c r="Z1011" s="3"/>
      <c r="AA1011" s="3"/>
      <c r="AB1011" s="3"/>
      <c r="AC1011" s="3"/>
      <c r="AD1011" s="3"/>
      <c r="AE1011" s="3"/>
      <c r="AF1011" s="3"/>
      <c r="AG1011" s="3"/>
      <c r="AH1011" s="3"/>
      <c r="AI1011" s="3"/>
      <c r="AJ1011" s="3"/>
      <c r="AK1011" s="3"/>
      <c r="AL1011" s="7"/>
      <c r="AM1011" s="3"/>
      <c r="AN1011" s="7"/>
      <c r="AO1011" s="3"/>
      <c r="AP1011" s="3"/>
      <c r="AQ1011" s="7"/>
      <c r="AR1011" s="3"/>
      <c r="AS1011" s="3"/>
      <c r="AT1011" s="3"/>
      <c r="AU1011" s="7"/>
    </row>
    <row r="1012" spans="1:47" x14ac:dyDescent="0.25">
      <c r="A1012" s="23"/>
      <c r="B1012" s="3"/>
      <c r="C1012" s="3"/>
      <c r="D1012" s="3"/>
      <c r="E1012" s="3"/>
      <c r="F1012" s="3"/>
      <c r="G1012" s="3"/>
      <c r="H1012" s="3"/>
      <c r="I1012" s="3"/>
      <c r="J1012" s="3"/>
      <c r="K1012" s="3"/>
      <c r="L1012" s="3"/>
      <c r="M1012" s="7"/>
      <c r="N1012" s="3"/>
      <c r="O1012" s="7"/>
      <c r="P1012" s="3"/>
      <c r="Q1012" s="3"/>
      <c r="R1012" s="7"/>
      <c r="S1012" s="3"/>
      <c r="T1012" s="3"/>
      <c r="U1012" s="3"/>
      <c r="V1012" s="7"/>
      <c r="W1012" s="3"/>
      <c r="X1012" s="3"/>
      <c r="Y1012" s="7"/>
      <c r="Z1012" s="3"/>
      <c r="AA1012" s="3"/>
      <c r="AB1012" s="3"/>
      <c r="AC1012" s="3"/>
      <c r="AD1012" s="3"/>
      <c r="AE1012" s="3"/>
      <c r="AF1012" s="3"/>
      <c r="AG1012" s="3"/>
      <c r="AH1012" s="3"/>
      <c r="AI1012" s="3"/>
      <c r="AJ1012" s="3"/>
      <c r="AK1012" s="3"/>
      <c r="AL1012" s="7"/>
      <c r="AM1012" s="3"/>
      <c r="AN1012" s="7"/>
      <c r="AO1012" s="3"/>
      <c r="AP1012" s="3"/>
      <c r="AQ1012" s="7"/>
      <c r="AR1012" s="3"/>
      <c r="AS1012" s="3"/>
      <c r="AT1012" s="3"/>
      <c r="AU1012" s="7"/>
    </row>
    <row r="1013" spans="1:47" x14ac:dyDescent="0.25">
      <c r="A1013" s="23"/>
      <c r="B1013" s="3"/>
      <c r="C1013" s="3"/>
      <c r="D1013" s="3"/>
      <c r="E1013" s="3"/>
      <c r="F1013" s="3"/>
      <c r="G1013" s="3"/>
      <c r="H1013" s="3"/>
      <c r="I1013" s="3"/>
      <c r="J1013" s="3"/>
      <c r="K1013" s="3"/>
      <c r="L1013" s="3"/>
      <c r="M1013" s="7"/>
      <c r="N1013" s="3"/>
      <c r="O1013" s="7"/>
      <c r="P1013" s="3"/>
      <c r="Q1013" s="3"/>
      <c r="R1013" s="7"/>
      <c r="S1013" s="3"/>
      <c r="T1013" s="3"/>
      <c r="U1013" s="3"/>
      <c r="V1013" s="7"/>
      <c r="W1013" s="3"/>
      <c r="X1013" s="3"/>
      <c r="Y1013" s="7"/>
      <c r="Z1013" s="3"/>
      <c r="AA1013" s="3"/>
      <c r="AB1013" s="3"/>
      <c r="AC1013" s="3"/>
      <c r="AD1013" s="3"/>
      <c r="AE1013" s="3"/>
      <c r="AF1013" s="3"/>
      <c r="AG1013" s="3"/>
      <c r="AH1013" s="3"/>
      <c r="AI1013" s="3"/>
      <c r="AJ1013" s="3"/>
      <c r="AK1013" s="3"/>
      <c r="AL1013" s="7"/>
      <c r="AM1013" s="3"/>
      <c r="AN1013" s="7"/>
      <c r="AO1013" s="3"/>
      <c r="AP1013" s="3"/>
      <c r="AQ1013" s="7"/>
      <c r="AR1013" s="3"/>
      <c r="AS1013" s="3"/>
      <c r="AT1013" s="3"/>
      <c r="AU1013" s="7"/>
    </row>
    <row r="1014" spans="1:47" x14ac:dyDescent="0.25">
      <c r="A1014" s="23"/>
      <c r="B1014" s="3"/>
      <c r="C1014" s="3"/>
      <c r="D1014" s="3"/>
      <c r="E1014" s="3"/>
      <c r="F1014" s="3"/>
      <c r="G1014" s="3"/>
      <c r="H1014" s="3"/>
      <c r="I1014" s="3"/>
      <c r="J1014" s="3"/>
      <c r="K1014" s="3"/>
      <c r="L1014" s="3"/>
      <c r="M1014" s="7"/>
      <c r="N1014" s="3"/>
      <c r="O1014" s="7"/>
      <c r="P1014" s="3"/>
      <c r="Q1014" s="3"/>
      <c r="R1014" s="7"/>
      <c r="S1014" s="3"/>
      <c r="T1014" s="3"/>
      <c r="U1014" s="3"/>
      <c r="V1014" s="7"/>
      <c r="W1014" s="3"/>
      <c r="X1014" s="3"/>
      <c r="Y1014" s="7"/>
      <c r="Z1014" s="3"/>
      <c r="AA1014" s="3"/>
      <c r="AB1014" s="3"/>
      <c r="AC1014" s="3"/>
      <c r="AD1014" s="3"/>
      <c r="AE1014" s="3"/>
      <c r="AF1014" s="3"/>
      <c r="AG1014" s="3"/>
      <c r="AH1014" s="3"/>
      <c r="AI1014" s="3"/>
      <c r="AJ1014" s="3"/>
      <c r="AK1014" s="3"/>
      <c r="AL1014" s="7"/>
      <c r="AM1014" s="3"/>
      <c r="AN1014" s="7"/>
      <c r="AO1014" s="3"/>
      <c r="AP1014" s="3"/>
      <c r="AQ1014" s="7"/>
      <c r="AR1014" s="3"/>
      <c r="AS1014" s="3"/>
      <c r="AT1014" s="3"/>
      <c r="AU1014" s="7"/>
    </row>
    <row r="1015" spans="1:47" x14ac:dyDescent="0.25">
      <c r="A1015" s="23"/>
      <c r="B1015" s="3"/>
      <c r="C1015" s="3"/>
      <c r="D1015" s="3"/>
      <c r="E1015" s="3"/>
      <c r="F1015" s="3"/>
      <c r="G1015" s="3"/>
      <c r="H1015" s="3"/>
      <c r="I1015" s="3"/>
      <c r="J1015" s="3"/>
      <c r="K1015" s="3"/>
      <c r="L1015" s="3"/>
      <c r="M1015" s="7"/>
      <c r="N1015" s="3"/>
      <c r="O1015" s="7"/>
      <c r="P1015" s="3"/>
      <c r="Q1015" s="3"/>
      <c r="R1015" s="7"/>
      <c r="S1015" s="3"/>
      <c r="T1015" s="3"/>
      <c r="U1015" s="3"/>
      <c r="V1015" s="7"/>
      <c r="W1015" s="3"/>
      <c r="X1015" s="3"/>
      <c r="Y1015" s="7"/>
      <c r="Z1015" s="3"/>
      <c r="AA1015" s="3"/>
      <c r="AB1015" s="3"/>
      <c r="AC1015" s="3"/>
      <c r="AD1015" s="3"/>
      <c r="AE1015" s="3"/>
      <c r="AF1015" s="3"/>
      <c r="AG1015" s="3"/>
      <c r="AH1015" s="3"/>
      <c r="AI1015" s="3"/>
      <c r="AJ1015" s="3"/>
      <c r="AK1015" s="3"/>
      <c r="AL1015" s="7"/>
      <c r="AM1015" s="3"/>
      <c r="AN1015" s="7"/>
      <c r="AO1015" s="3"/>
      <c r="AP1015" s="3"/>
      <c r="AQ1015" s="7"/>
      <c r="AR1015" s="3"/>
      <c r="AS1015" s="3"/>
      <c r="AT1015" s="3"/>
      <c r="AU1015" s="7"/>
    </row>
    <row r="1016" spans="1:47" x14ac:dyDescent="0.25">
      <c r="A1016" s="23"/>
      <c r="B1016" s="3"/>
      <c r="C1016" s="3"/>
      <c r="D1016" s="3"/>
      <c r="E1016" s="3"/>
      <c r="F1016" s="3"/>
      <c r="G1016" s="3"/>
      <c r="H1016" s="3"/>
      <c r="I1016" s="3"/>
      <c r="J1016" s="3"/>
      <c r="K1016" s="3"/>
      <c r="L1016" s="3"/>
      <c r="M1016" s="7"/>
      <c r="N1016" s="3"/>
      <c r="O1016" s="7"/>
      <c r="P1016" s="3"/>
      <c r="Q1016" s="3"/>
      <c r="R1016" s="7"/>
      <c r="S1016" s="3"/>
      <c r="T1016" s="3"/>
      <c r="U1016" s="3"/>
      <c r="V1016" s="7"/>
      <c r="W1016" s="3"/>
      <c r="X1016" s="3"/>
      <c r="Y1016" s="7"/>
      <c r="Z1016" s="3"/>
      <c r="AA1016" s="3"/>
      <c r="AB1016" s="3"/>
      <c r="AC1016" s="3"/>
      <c r="AD1016" s="3"/>
      <c r="AE1016" s="3"/>
      <c r="AF1016" s="3"/>
      <c r="AG1016" s="3"/>
      <c r="AH1016" s="3"/>
      <c r="AI1016" s="3"/>
      <c r="AJ1016" s="3"/>
      <c r="AK1016" s="3"/>
      <c r="AL1016" s="7"/>
      <c r="AM1016" s="3"/>
      <c r="AN1016" s="7"/>
      <c r="AO1016" s="3"/>
      <c r="AP1016" s="3"/>
      <c r="AQ1016" s="7"/>
      <c r="AR1016" s="3"/>
      <c r="AS1016" s="3"/>
      <c r="AT1016" s="3"/>
      <c r="AU1016" s="7"/>
    </row>
    <row r="1017" spans="1:47" x14ac:dyDescent="0.25">
      <c r="A1017" s="23"/>
      <c r="B1017" s="3"/>
      <c r="C1017" s="3"/>
      <c r="D1017" s="3"/>
      <c r="E1017" s="3"/>
      <c r="F1017" s="3"/>
      <c r="G1017" s="3"/>
      <c r="H1017" s="3"/>
      <c r="I1017" s="3"/>
      <c r="J1017" s="3"/>
      <c r="K1017" s="3"/>
      <c r="L1017" s="3"/>
      <c r="M1017" s="7"/>
      <c r="N1017" s="3"/>
      <c r="O1017" s="7"/>
      <c r="P1017" s="3"/>
      <c r="Q1017" s="3"/>
      <c r="R1017" s="7"/>
      <c r="S1017" s="3"/>
      <c r="T1017" s="3"/>
      <c r="U1017" s="3"/>
      <c r="V1017" s="7"/>
      <c r="W1017" s="3"/>
      <c r="X1017" s="3"/>
      <c r="Y1017" s="7"/>
      <c r="Z1017" s="3"/>
      <c r="AA1017" s="3"/>
      <c r="AB1017" s="3"/>
      <c r="AC1017" s="3"/>
      <c r="AD1017" s="3"/>
      <c r="AE1017" s="3"/>
      <c r="AF1017" s="3"/>
      <c r="AG1017" s="3"/>
      <c r="AH1017" s="3"/>
      <c r="AI1017" s="3"/>
      <c r="AJ1017" s="3"/>
      <c r="AK1017" s="3"/>
      <c r="AL1017" s="7"/>
      <c r="AM1017" s="3"/>
      <c r="AN1017" s="7"/>
      <c r="AO1017" s="3"/>
      <c r="AP1017" s="3"/>
      <c r="AQ1017" s="7"/>
      <c r="AR1017" s="3"/>
      <c r="AS1017" s="3"/>
      <c r="AT1017" s="3"/>
      <c r="AU1017" s="7"/>
    </row>
    <row r="1018" spans="1:47" x14ac:dyDescent="0.25">
      <c r="A1018" s="23"/>
      <c r="B1018" s="3"/>
      <c r="C1018" s="3"/>
      <c r="D1018" s="3"/>
      <c r="E1018" s="3"/>
      <c r="F1018" s="3"/>
      <c r="G1018" s="3"/>
      <c r="H1018" s="3"/>
      <c r="I1018" s="3"/>
      <c r="J1018" s="3"/>
      <c r="K1018" s="3"/>
      <c r="L1018" s="3"/>
      <c r="M1018" s="7"/>
      <c r="N1018" s="3"/>
      <c r="O1018" s="7"/>
      <c r="P1018" s="3"/>
      <c r="Q1018" s="3"/>
      <c r="R1018" s="7"/>
      <c r="S1018" s="3"/>
      <c r="T1018" s="3"/>
      <c r="U1018" s="3"/>
      <c r="V1018" s="7"/>
      <c r="W1018" s="3"/>
      <c r="X1018" s="3"/>
      <c r="Y1018" s="7"/>
      <c r="Z1018" s="3"/>
      <c r="AA1018" s="3"/>
      <c r="AB1018" s="3"/>
      <c r="AC1018" s="3"/>
      <c r="AD1018" s="3"/>
      <c r="AE1018" s="3"/>
      <c r="AF1018" s="3"/>
      <c r="AG1018" s="3"/>
      <c r="AH1018" s="3"/>
      <c r="AI1018" s="3"/>
      <c r="AJ1018" s="3"/>
      <c r="AK1018" s="3"/>
      <c r="AL1018" s="7"/>
      <c r="AM1018" s="3"/>
      <c r="AN1018" s="7"/>
      <c r="AO1018" s="3"/>
      <c r="AP1018" s="3"/>
      <c r="AQ1018" s="7"/>
      <c r="AR1018" s="3"/>
      <c r="AS1018" s="3"/>
      <c r="AT1018" s="3"/>
      <c r="AU1018" s="7"/>
    </row>
    <row r="1019" spans="1:47" x14ac:dyDescent="0.25">
      <c r="A1019" s="23"/>
      <c r="B1019" s="3"/>
      <c r="C1019" s="3"/>
      <c r="D1019" s="3"/>
      <c r="E1019" s="3"/>
      <c r="F1019" s="3"/>
      <c r="G1019" s="3"/>
      <c r="H1019" s="3"/>
      <c r="I1019" s="3"/>
      <c r="J1019" s="3"/>
      <c r="K1019" s="3"/>
      <c r="L1019" s="3"/>
      <c r="M1019" s="7"/>
      <c r="N1019" s="3"/>
      <c r="O1019" s="7"/>
      <c r="P1019" s="3"/>
      <c r="Q1019" s="3"/>
      <c r="R1019" s="7"/>
      <c r="S1019" s="3"/>
      <c r="T1019" s="3"/>
      <c r="U1019" s="3"/>
      <c r="V1019" s="7"/>
      <c r="W1019" s="3"/>
      <c r="X1019" s="3"/>
      <c r="Y1019" s="7"/>
      <c r="Z1019" s="3"/>
      <c r="AA1019" s="3"/>
      <c r="AB1019" s="3"/>
      <c r="AC1019" s="3"/>
      <c r="AD1019" s="3"/>
      <c r="AE1019" s="3"/>
      <c r="AF1019" s="3"/>
      <c r="AG1019" s="3"/>
      <c r="AH1019" s="3"/>
      <c r="AI1019" s="3"/>
      <c r="AJ1019" s="3"/>
      <c r="AK1019" s="3"/>
      <c r="AL1019" s="7"/>
      <c r="AM1019" s="3"/>
      <c r="AN1019" s="7"/>
      <c r="AO1019" s="3"/>
      <c r="AP1019" s="3"/>
      <c r="AQ1019" s="7"/>
      <c r="AR1019" s="3"/>
      <c r="AS1019" s="3"/>
      <c r="AT1019" s="3"/>
      <c r="AU1019" s="7"/>
    </row>
    <row r="1020" spans="1:47" x14ac:dyDescent="0.25">
      <c r="A1020" s="23"/>
      <c r="B1020" s="3"/>
      <c r="C1020" s="3"/>
      <c r="D1020" s="3"/>
      <c r="E1020" s="3"/>
      <c r="F1020" s="3"/>
      <c r="G1020" s="3"/>
      <c r="H1020" s="3"/>
      <c r="I1020" s="3"/>
      <c r="J1020" s="3"/>
      <c r="K1020" s="3"/>
      <c r="L1020" s="3"/>
      <c r="M1020" s="7"/>
      <c r="N1020" s="3"/>
      <c r="O1020" s="7"/>
      <c r="P1020" s="3"/>
      <c r="Q1020" s="3"/>
      <c r="R1020" s="7"/>
      <c r="S1020" s="3"/>
      <c r="T1020" s="3"/>
      <c r="U1020" s="3"/>
      <c r="V1020" s="7"/>
      <c r="W1020" s="3"/>
      <c r="X1020" s="3"/>
      <c r="Y1020" s="7"/>
      <c r="Z1020" s="3"/>
      <c r="AA1020" s="3"/>
      <c r="AB1020" s="3"/>
      <c r="AC1020" s="3"/>
      <c r="AD1020" s="3"/>
      <c r="AE1020" s="3"/>
      <c r="AF1020" s="3"/>
      <c r="AG1020" s="3"/>
      <c r="AH1020" s="3"/>
      <c r="AI1020" s="3"/>
      <c r="AJ1020" s="3"/>
      <c r="AK1020" s="3"/>
      <c r="AL1020" s="7"/>
      <c r="AM1020" s="3"/>
      <c r="AN1020" s="7"/>
      <c r="AO1020" s="3"/>
      <c r="AP1020" s="3"/>
      <c r="AQ1020" s="7"/>
      <c r="AR1020" s="3"/>
      <c r="AS1020" s="3"/>
      <c r="AT1020" s="3"/>
      <c r="AU1020" s="7"/>
    </row>
    <row r="1021" spans="1:47" x14ac:dyDescent="0.25">
      <c r="A1021" s="23"/>
      <c r="B1021" s="3"/>
      <c r="C1021" s="3"/>
      <c r="D1021" s="3"/>
      <c r="E1021" s="3"/>
      <c r="F1021" s="3"/>
      <c r="G1021" s="3"/>
      <c r="H1021" s="3"/>
      <c r="I1021" s="3"/>
      <c r="J1021" s="3"/>
      <c r="K1021" s="3"/>
      <c r="L1021" s="3"/>
      <c r="M1021" s="7"/>
      <c r="N1021" s="3"/>
      <c r="O1021" s="7"/>
      <c r="P1021" s="3"/>
      <c r="Q1021" s="3"/>
      <c r="R1021" s="7"/>
      <c r="S1021" s="3"/>
      <c r="T1021" s="3"/>
      <c r="U1021" s="3"/>
      <c r="V1021" s="7"/>
      <c r="W1021" s="3"/>
      <c r="X1021" s="3"/>
      <c r="Y1021" s="7"/>
      <c r="Z1021" s="3"/>
      <c r="AA1021" s="3"/>
      <c r="AB1021" s="3"/>
      <c r="AC1021" s="3"/>
      <c r="AD1021" s="3"/>
      <c r="AE1021" s="3"/>
      <c r="AF1021" s="3"/>
      <c r="AG1021" s="3"/>
      <c r="AH1021" s="3"/>
      <c r="AI1021" s="3"/>
      <c r="AJ1021" s="3"/>
      <c r="AK1021" s="3"/>
      <c r="AL1021" s="7"/>
      <c r="AM1021" s="3"/>
      <c r="AN1021" s="7"/>
      <c r="AO1021" s="3"/>
      <c r="AP1021" s="3"/>
      <c r="AQ1021" s="7"/>
      <c r="AR1021" s="3"/>
      <c r="AS1021" s="3"/>
      <c r="AT1021" s="3"/>
      <c r="AU1021" s="7"/>
    </row>
    <row r="1022" spans="1:47" x14ac:dyDescent="0.25">
      <c r="A1022" s="23"/>
      <c r="B1022" s="3"/>
      <c r="C1022" s="3"/>
      <c r="D1022" s="3"/>
      <c r="E1022" s="3"/>
      <c r="F1022" s="3"/>
      <c r="G1022" s="3"/>
      <c r="H1022" s="3"/>
      <c r="I1022" s="3"/>
      <c r="J1022" s="3"/>
      <c r="K1022" s="3"/>
      <c r="L1022" s="3"/>
      <c r="M1022" s="7"/>
      <c r="N1022" s="3"/>
      <c r="O1022" s="7"/>
      <c r="P1022" s="3"/>
      <c r="Q1022" s="3"/>
      <c r="R1022" s="7"/>
      <c r="S1022" s="3"/>
      <c r="T1022" s="3"/>
      <c r="U1022" s="3"/>
      <c r="V1022" s="7"/>
      <c r="W1022" s="3"/>
      <c r="X1022" s="3"/>
      <c r="Y1022" s="7"/>
      <c r="Z1022" s="3"/>
      <c r="AA1022" s="3"/>
      <c r="AB1022" s="3"/>
      <c r="AC1022" s="3"/>
      <c r="AD1022" s="3"/>
      <c r="AE1022" s="3"/>
      <c r="AF1022" s="3"/>
      <c r="AG1022" s="3"/>
      <c r="AH1022" s="3"/>
      <c r="AI1022" s="3"/>
      <c r="AJ1022" s="3"/>
      <c r="AK1022" s="3"/>
      <c r="AL1022" s="7"/>
      <c r="AM1022" s="3"/>
      <c r="AN1022" s="7"/>
      <c r="AO1022" s="3"/>
      <c r="AP1022" s="3"/>
      <c r="AQ1022" s="7"/>
      <c r="AR1022" s="3"/>
      <c r="AS1022" s="3"/>
      <c r="AT1022" s="3"/>
      <c r="AU1022" s="7"/>
    </row>
  </sheetData>
  <mergeCells count="3">
    <mergeCell ref="AZ21:BW21"/>
    <mergeCell ref="AA21:AX21"/>
    <mergeCell ref="B21:Y21"/>
  </mergeCells>
  <phoneticPr fontId="6" type="noConversion"/>
  <dataValidations count="4">
    <dataValidation type="list" allowBlank="1" showInputMessage="1" showErrorMessage="1" sqref="F2:F4" xr:uid="{CA294D27-E31D-4111-821B-BAA8FAEFF668}">
      <formula1>rent_keys</formula1>
    </dataValidation>
    <dataValidation type="list" allowBlank="1" showInputMessage="1" showErrorMessage="1" sqref="C2:C4" xr:uid="{7D134E9A-0292-45E4-8CF0-BD2FD1DF4C56}">
      <formula1>term_keys</formula1>
    </dataValidation>
    <dataValidation type="decimal" allowBlank="1" showInputMessage="1" showErrorMessage="1" sqref="D2:E4 G2:J4" xr:uid="{F31AC373-CB0A-47C1-8C76-DBA06D5CBFFE}">
      <formula1>0</formula1>
      <formula2>1</formula2>
    </dataValidation>
    <dataValidation type="whole" allowBlank="1" showInputMessage="1" showErrorMessage="1" sqref="K2:K4" xr:uid="{37DC4361-EB44-4799-BF5F-1A46BAB7DF32}">
      <formula1>1</formula1>
      <formula2>360</formula2>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724D-BE68-4249-ACA1-2C7F3E9A321C}">
  <dimension ref="A1:Y101"/>
  <sheetViews>
    <sheetView zoomScaleNormal="100" workbookViewId="0">
      <selection activeCell="Q21" sqref="Q21"/>
    </sheetView>
  </sheetViews>
  <sheetFormatPr defaultColWidth="20.5703125" defaultRowHeight="15" x14ac:dyDescent="0.25"/>
  <cols>
    <col min="1" max="3" width="20.5703125" style="13"/>
    <col min="4" max="4" width="20.5703125" style="47"/>
    <col min="5" max="5" width="20.5703125" style="13"/>
    <col min="6" max="6" width="20.5703125" style="47"/>
    <col min="7" max="7" width="20.5703125" style="48"/>
    <col min="8" max="8" width="20.5703125" style="49"/>
    <col min="9" max="10" width="20.5703125" style="13"/>
    <col min="11" max="15" width="20.5703125" style="47"/>
    <col min="16" max="18" width="20.5703125" style="48"/>
    <col min="19" max="24" width="20.5703125" style="47"/>
    <col min="25" max="16384" width="20.5703125" style="13"/>
  </cols>
  <sheetData>
    <row r="1" spans="1:25" x14ac:dyDescent="0.25">
      <c r="A1" s="43" t="s">
        <v>187</v>
      </c>
      <c r="B1" s="43" t="s">
        <v>0</v>
      </c>
      <c r="C1" s="43" t="s">
        <v>16</v>
      </c>
      <c r="D1" s="44" t="s">
        <v>17</v>
      </c>
      <c r="E1" s="43" t="s">
        <v>18</v>
      </c>
      <c r="F1" s="44" t="s">
        <v>19</v>
      </c>
      <c r="G1" s="45" t="s">
        <v>20</v>
      </c>
      <c r="H1" s="46" t="s">
        <v>315</v>
      </c>
      <c r="I1" s="43" t="s">
        <v>21</v>
      </c>
      <c r="J1" s="43" t="s">
        <v>22</v>
      </c>
      <c r="K1" s="44" t="s">
        <v>23</v>
      </c>
      <c r="L1" s="44" t="s">
        <v>302</v>
      </c>
      <c r="M1" s="44" t="s">
        <v>25</v>
      </c>
      <c r="N1" s="44" t="s">
        <v>296</v>
      </c>
      <c r="O1" s="44" t="s">
        <v>24</v>
      </c>
      <c r="P1" s="45" t="s">
        <v>27</v>
      </c>
      <c r="Q1" s="45" t="s">
        <v>303</v>
      </c>
      <c r="R1" s="45" t="s">
        <v>26</v>
      </c>
      <c r="S1" s="52" t="s">
        <v>6</v>
      </c>
      <c r="T1" s="52" t="s">
        <v>275</v>
      </c>
      <c r="U1" s="52" t="s">
        <v>7</v>
      </c>
      <c r="V1" s="52" t="s">
        <v>8</v>
      </c>
      <c r="W1" s="52" t="s">
        <v>264</v>
      </c>
      <c r="X1" s="52" t="s">
        <v>294</v>
      </c>
      <c r="Y1" s="43" t="s">
        <v>28</v>
      </c>
    </row>
    <row r="2" spans="1:25" x14ac:dyDescent="0.25">
      <c r="A2" s="13" t="s">
        <v>188</v>
      </c>
      <c r="B2" s="13" t="s">
        <v>332</v>
      </c>
      <c r="C2" s="13" t="s">
        <v>241</v>
      </c>
      <c r="D2" s="47">
        <v>180000</v>
      </c>
      <c r="E2" s="13" t="s">
        <v>214</v>
      </c>
      <c r="F2" s="47">
        <v>160000</v>
      </c>
      <c r="G2" s="48">
        <f>(D2-F2)/D2</f>
        <v>0.1111111111111111</v>
      </c>
      <c r="H2" s="49">
        <v>60626</v>
      </c>
      <c r="I2" s="13" t="s">
        <v>34</v>
      </c>
      <c r="J2" s="50">
        <v>0.76</v>
      </c>
      <c r="K2" s="47">
        <f>L2*1.1</f>
        <v>1402.5</v>
      </c>
      <c r="L2" s="47">
        <v>1275</v>
      </c>
      <c r="M2" s="47">
        <v>1300</v>
      </c>
      <c r="N2" s="47">
        <f>(M2 + O2)/2</f>
        <v>1650</v>
      </c>
      <c r="O2" s="47">
        <v>2000</v>
      </c>
      <c r="P2" s="48">
        <f>(M2-K2)/M2</f>
        <v>-7.8846153846153844E-2</v>
      </c>
      <c r="Q2" s="48">
        <f>(P2+R2)/2</f>
        <v>0.14182692307692307</v>
      </c>
      <c r="R2" s="48">
        <f>(O2-L2)/O2</f>
        <v>0.36249999999999999</v>
      </c>
      <c r="S2" s="47">
        <f>K2*0.07</f>
        <v>98.175000000000011</v>
      </c>
      <c r="T2" s="47">
        <f>K2*0.05</f>
        <v>70.125</v>
      </c>
      <c r="U2" s="47">
        <f>K2*0.15</f>
        <v>210.375</v>
      </c>
      <c r="V2" s="47">
        <f>K2*0.09</f>
        <v>126.22499999999999</v>
      </c>
      <c r="W2" s="47">
        <f>K2*0.04</f>
        <v>56.1</v>
      </c>
      <c r="X2" s="47">
        <v>1000</v>
      </c>
      <c r="Y2" s="13" t="s">
        <v>316</v>
      </c>
    </row>
    <row r="3" spans="1:25" x14ac:dyDescent="0.25">
      <c r="A3" s="13" t="s">
        <v>188</v>
      </c>
      <c r="B3" s="13" t="s">
        <v>333</v>
      </c>
      <c r="C3" s="13" t="s">
        <v>196</v>
      </c>
      <c r="D3" s="47">
        <v>242900</v>
      </c>
      <c r="E3" s="13" t="s">
        <v>197</v>
      </c>
      <c r="F3" s="47">
        <v>194000</v>
      </c>
      <c r="G3" s="48">
        <f t="shared" ref="G3:G32" si="0">(D3-F3)/D3</f>
        <v>0.20131741457389873</v>
      </c>
      <c r="H3" s="49">
        <v>60202</v>
      </c>
      <c r="I3" s="13" t="s">
        <v>31</v>
      </c>
      <c r="J3" s="50">
        <v>0.48</v>
      </c>
      <c r="K3" s="47">
        <f>L3*1.1</f>
        <v>1901.9</v>
      </c>
      <c r="L3" s="47">
        <v>1729</v>
      </c>
      <c r="M3" s="47">
        <v>1800</v>
      </c>
      <c r="N3" s="47">
        <f t="shared" ref="N3:N66" si="1">(M3 + O3)/2</f>
        <v>2400</v>
      </c>
      <c r="O3" s="47">
        <v>3000</v>
      </c>
      <c r="P3" s="48">
        <f t="shared" ref="P3:P66" si="2">(M3-K3)/M3</f>
        <v>-5.6611111111111161E-2</v>
      </c>
      <c r="Q3" s="48">
        <f t="shared" ref="Q3:Q66" si="3">(P3+R3)/2</f>
        <v>0.18352777777777776</v>
      </c>
      <c r="R3" s="48">
        <f t="shared" ref="R3:R66" si="4">(O3-L3)/O3</f>
        <v>0.42366666666666669</v>
      </c>
      <c r="S3" s="47">
        <f t="shared" ref="S3:S66" si="5">K3*0.07</f>
        <v>133.13300000000001</v>
      </c>
      <c r="T3" s="47">
        <f t="shared" ref="T3:T66" si="6">K3*0.05</f>
        <v>95.095000000000013</v>
      </c>
      <c r="U3" s="47">
        <f t="shared" ref="U3:U66" si="7">K3*0.15</f>
        <v>285.28500000000003</v>
      </c>
      <c r="V3" s="47">
        <f t="shared" ref="V3:V66" si="8">K3*0.09</f>
        <v>171.17099999999999</v>
      </c>
      <c r="W3" s="47">
        <f t="shared" ref="W3:W66" si="9">K3*0.04</f>
        <v>76.076000000000008</v>
      </c>
      <c r="X3" s="47">
        <v>1000</v>
      </c>
      <c r="Y3" s="13" t="s">
        <v>198</v>
      </c>
    </row>
    <row r="4" spans="1:25" x14ac:dyDescent="0.25">
      <c r="A4" s="13" t="s">
        <v>188</v>
      </c>
      <c r="B4" s="13" t="s">
        <v>334</v>
      </c>
      <c r="C4" s="13" t="s">
        <v>222</v>
      </c>
      <c r="D4" s="47">
        <v>229000</v>
      </c>
      <c r="E4" s="13" t="s">
        <v>223</v>
      </c>
      <c r="F4" s="47">
        <v>229000</v>
      </c>
      <c r="G4" s="48">
        <f t="shared" si="0"/>
        <v>0</v>
      </c>
      <c r="H4" s="49">
        <v>60201</v>
      </c>
      <c r="I4" s="13" t="s">
        <v>31</v>
      </c>
      <c r="J4" s="50">
        <v>0.41</v>
      </c>
      <c r="K4" s="47">
        <f t="shared" ref="K4:K67" si="10">L4*1.1</f>
        <v>1515.8000000000002</v>
      </c>
      <c r="L4" s="47">
        <v>1378</v>
      </c>
      <c r="M4" s="47">
        <v>1600</v>
      </c>
      <c r="N4" s="47">
        <f t="shared" si="1"/>
        <v>1850</v>
      </c>
      <c r="O4" s="47">
        <v>2100</v>
      </c>
      <c r="P4" s="48">
        <f t="shared" si="2"/>
        <v>5.2624999999999887E-2</v>
      </c>
      <c r="Q4" s="48">
        <f t="shared" si="3"/>
        <v>0.19821726190476183</v>
      </c>
      <c r="R4" s="48">
        <f t="shared" si="4"/>
        <v>0.34380952380952379</v>
      </c>
      <c r="S4" s="47">
        <f t="shared" si="5"/>
        <v>106.10600000000002</v>
      </c>
      <c r="T4" s="47">
        <f t="shared" si="6"/>
        <v>75.790000000000006</v>
      </c>
      <c r="U4" s="47">
        <f t="shared" si="7"/>
        <v>227.37000000000003</v>
      </c>
      <c r="V4" s="47">
        <f t="shared" si="8"/>
        <v>136.42200000000003</v>
      </c>
      <c r="W4" s="47">
        <f t="shared" si="9"/>
        <v>60.632000000000005</v>
      </c>
      <c r="X4" s="47">
        <v>1000</v>
      </c>
      <c r="Y4" s="13" t="s">
        <v>224</v>
      </c>
    </row>
    <row r="5" spans="1:25" x14ac:dyDescent="0.25">
      <c r="A5" s="13" t="s">
        <v>188</v>
      </c>
      <c r="B5" s="13" t="s">
        <v>335</v>
      </c>
      <c r="C5" s="13" t="s">
        <v>227</v>
      </c>
      <c r="D5" s="47">
        <v>135000</v>
      </c>
      <c r="E5" s="13" t="s">
        <v>228</v>
      </c>
      <c r="F5" s="47">
        <v>120000</v>
      </c>
      <c r="G5" s="48">
        <f t="shared" si="0"/>
        <v>0.1111111111111111</v>
      </c>
      <c r="H5" s="49">
        <v>60626</v>
      </c>
      <c r="I5" s="13" t="s">
        <v>34</v>
      </c>
      <c r="J5" s="50">
        <v>0.76</v>
      </c>
      <c r="K5" s="47">
        <f t="shared" si="10"/>
        <v>1188</v>
      </c>
      <c r="L5" s="47">
        <v>1080</v>
      </c>
      <c r="M5" s="47">
        <v>1250</v>
      </c>
      <c r="N5" s="47">
        <f t="shared" si="1"/>
        <v>1400</v>
      </c>
      <c r="O5" s="47">
        <v>1550</v>
      </c>
      <c r="P5" s="48">
        <f t="shared" si="2"/>
        <v>4.9599999999999998E-2</v>
      </c>
      <c r="Q5" s="48">
        <f t="shared" si="3"/>
        <v>0.17641290322580644</v>
      </c>
      <c r="R5" s="48">
        <f t="shared" si="4"/>
        <v>0.3032258064516129</v>
      </c>
      <c r="S5" s="47">
        <f t="shared" si="5"/>
        <v>83.160000000000011</v>
      </c>
      <c r="T5" s="47">
        <f t="shared" si="6"/>
        <v>59.400000000000006</v>
      </c>
      <c r="U5" s="47">
        <f t="shared" si="7"/>
        <v>178.2</v>
      </c>
      <c r="V5" s="47">
        <f t="shared" si="8"/>
        <v>106.92</v>
      </c>
      <c r="W5" s="47">
        <f t="shared" si="9"/>
        <v>47.52</v>
      </c>
      <c r="X5" s="47">
        <v>1000</v>
      </c>
      <c r="Y5" s="13" t="s">
        <v>229</v>
      </c>
    </row>
    <row r="6" spans="1:25" x14ac:dyDescent="0.25">
      <c r="A6" s="13" t="s">
        <v>188</v>
      </c>
      <c r="B6" s="13" t="s">
        <v>336</v>
      </c>
      <c r="C6" s="53" t="s">
        <v>258</v>
      </c>
      <c r="D6" s="47">
        <v>175000</v>
      </c>
      <c r="E6" s="13" t="s">
        <v>237</v>
      </c>
      <c r="F6" s="47">
        <v>155000</v>
      </c>
      <c r="G6" s="48">
        <f t="shared" si="0"/>
        <v>0.11428571428571428</v>
      </c>
      <c r="H6" s="49">
        <v>60626</v>
      </c>
      <c r="I6" s="13" t="s">
        <v>34</v>
      </c>
      <c r="J6" s="50">
        <v>0.76</v>
      </c>
      <c r="K6" s="47">
        <f t="shared" si="10"/>
        <v>1173.7</v>
      </c>
      <c r="L6" s="47">
        <v>1067</v>
      </c>
      <c r="M6" s="47">
        <v>1400</v>
      </c>
      <c r="N6" s="47">
        <f t="shared" si="1"/>
        <v>1600</v>
      </c>
      <c r="O6" s="47">
        <v>1800</v>
      </c>
      <c r="P6" s="48">
        <f t="shared" si="2"/>
        <v>0.16164285714285712</v>
      </c>
      <c r="Q6" s="48">
        <f t="shared" si="3"/>
        <v>0.28443253968253968</v>
      </c>
      <c r="R6" s="48">
        <f t="shared" si="4"/>
        <v>0.40722222222222221</v>
      </c>
      <c r="S6" s="47">
        <f t="shared" si="5"/>
        <v>82.159000000000006</v>
      </c>
      <c r="T6" s="47">
        <f t="shared" si="6"/>
        <v>58.685000000000002</v>
      </c>
      <c r="U6" s="47">
        <f t="shared" si="7"/>
        <v>176.05500000000001</v>
      </c>
      <c r="V6" s="47">
        <f t="shared" si="8"/>
        <v>105.633</v>
      </c>
      <c r="W6" s="47">
        <f t="shared" si="9"/>
        <v>46.948</v>
      </c>
      <c r="X6" s="47">
        <v>1000</v>
      </c>
      <c r="Y6" s="13" t="s">
        <v>317</v>
      </c>
    </row>
    <row r="7" spans="1:25" x14ac:dyDescent="0.25">
      <c r="A7" s="13" t="s">
        <v>188</v>
      </c>
      <c r="B7" s="13" t="s">
        <v>337</v>
      </c>
      <c r="C7" s="13" t="s">
        <v>239</v>
      </c>
      <c r="D7" s="47">
        <v>157000</v>
      </c>
      <c r="E7" s="13" t="s">
        <v>234</v>
      </c>
      <c r="F7" s="47">
        <v>120000</v>
      </c>
      <c r="G7" s="48">
        <f t="shared" si="0"/>
        <v>0.2356687898089172</v>
      </c>
      <c r="H7" s="49">
        <v>60626</v>
      </c>
      <c r="I7" s="13" t="s">
        <v>34</v>
      </c>
      <c r="J7" s="50">
        <v>0.76</v>
      </c>
      <c r="K7" s="47">
        <f t="shared" si="10"/>
        <v>1034</v>
      </c>
      <c r="L7" s="47">
        <v>940</v>
      </c>
      <c r="M7" s="47">
        <v>1300</v>
      </c>
      <c r="N7" s="47">
        <f t="shared" si="1"/>
        <v>1450</v>
      </c>
      <c r="O7" s="47">
        <v>1600</v>
      </c>
      <c r="P7" s="48">
        <f t="shared" si="2"/>
        <v>0.20461538461538462</v>
      </c>
      <c r="Q7" s="48">
        <f t="shared" si="3"/>
        <v>0.30855769230769231</v>
      </c>
      <c r="R7" s="48">
        <f t="shared" si="4"/>
        <v>0.41249999999999998</v>
      </c>
      <c r="S7" s="47">
        <f t="shared" si="5"/>
        <v>72.38000000000001</v>
      </c>
      <c r="T7" s="47">
        <f t="shared" si="6"/>
        <v>51.7</v>
      </c>
      <c r="U7" s="47">
        <f t="shared" si="7"/>
        <v>155.1</v>
      </c>
      <c r="V7" s="47">
        <f t="shared" si="8"/>
        <v>93.06</v>
      </c>
      <c r="W7" s="47">
        <f t="shared" si="9"/>
        <v>41.36</v>
      </c>
      <c r="X7" s="47">
        <v>1000</v>
      </c>
      <c r="Y7" s="13" t="s">
        <v>240</v>
      </c>
    </row>
    <row r="8" spans="1:25" x14ac:dyDescent="0.25">
      <c r="A8" s="13" t="s">
        <v>188</v>
      </c>
      <c r="B8" s="13" t="s">
        <v>338</v>
      </c>
      <c r="C8" s="13" t="s">
        <v>225</v>
      </c>
      <c r="D8" s="47">
        <v>167000</v>
      </c>
      <c r="E8" s="13" t="s">
        <v>200</v>
      </c>
      <c r="F8" s="47">
        <v>155000</v>
      </c>
      <c r="G8" s="48">
        <f t="shared" si="0"/>
        <v>7.1856287425149698E-2</v>
      </c>
      <c r="H8" s="49">
        <v>60626</v>
      </c>
      <c r="I8" s="13" t="s">
        <v>34</v>
      </c>
      <c r="J8" s="50">
        <v>0.76</v>
      </c>
      <c r="K8" s="47">
        <f t="shared" si="10"/>
        <v>1320</v>
      </c>
      <c r="L8" s="47">
        <v>1200</v>
      </c>
      <c r="M8" s="47">
        <v>1400</v>
      </c>
      <c r="N8" s="47">
        <f t="shared" si="1"/>
        <v>1550</v>
      </c>
      <c r="O8" s="47">
        <v>1700</v>
      </c>
      <c r="P8" s="48">
        <f t="shared" si="2"/>
        <v>5.7142857142857141E-2</v>
      </c>
      <c r="Q8" s="48">
        <f t="shared" si="3"/>
        <v>0.17563025210084035</v>
      </c>
      <c r="R8" s="48">
        <f t="shared" si="4"/>
        <v>0.29411764705882354</v>
      </c>
      <c r="S8" s="47">
        <f t="shared" si="5"/>
        <v>92.4</v>
      </c>
      <c r="T8" s="47">
        <f t="shared" si="6"/>
        <v>66</v>
      </c>
      <c r="U8" s="47">
        <f t="shared" si="7"/>
        <v>198</v>
      </c>
      <c r="V8" s="47">
        <f t="shared" si="8"/>
        <v>118.8</v>
      </c>
      <c r="W8" s="47">
        <f t="shared" si="9"/>
        <v>52.800000000000004</v>
      </c>
      <c r="X8" s="47">
        <v>1000</v>
      </c>
      <c r="Y8" s="13" t="s">
        <v>226</v>
      </c>
    </row>
    <row r="9" spans="1:25" x14ac:dyDescent="0.25">
      <c r="A9" s="13" t="s">
        <v>188</v>
      </c>
      <c r="B9" s="13" t="s">
        <v>339</v>
      </c>
      <c r="C9" s="13" t="s">
        <v>242</v>
      </c>
      <c r="D9" s="47">
        <v>255000</v>
      </c>
      <c r="E9" s="13" t="s">
        <v>145</v>
      </c>
      <c r="F9" s="47">
        <v>240000</v>
      </c>
      <c r="G9" s="48">
        <f t="shared" si="0"/>
        <v>5.8823529411764705E-2</v>
      </c>
      <c r="H9" s="49">
        <v>60639</v>
      </c>
      <c r="I9" s="13" t="s">
        <v>201</v>
      </c>
      <c r="J9" s="50">
        <v>0.52</v>
      </c>
      <c r="K9" s="47">
        <f t="shared" si="10"/>
        <v>1933.8000000000002</v>
      </c>
      <c r="L9" s="47">
        <v>1758</v>
      </c>
      <c r="M9" s="47">
        <v>2000</v>
      </c>
      <c r="N9" s="47">
        <f t="shared" si="1"/>
        <v>2750</v>
      </c>
      <c r="O9" s="47">
        <v>3500</v>
      </c>
      <c r="P9" s="48">
        <f t="shared" si="2"/>
        <v>3.3099999999999907E-2</v>
      </c>
      <c r="Q9" s="48">
        <f t="shared" si="3"/>
        <v>0.26540714285714284</v>
      </c>
      <c r="R9" s="48">
        <f t="shared" si="4"/>
        <v>0.49771428571428572</v>
      </c>
      <c r="S9" s="47">
        <f t="shared" si="5"/>
        <v>135.36600000000001</v>
      </c>
      <c r="T9" s="47">
        <f t="shared" si="6"/>
        <v>96.690000000000012</v>
      </c>
      <c r="U9" s="47">
        <f t="shared" si="7"/>
        <v>290.07</v>
      </c>
      <c r="V9" s="47">
        <f t="shared" si="8"/>
        <v>174.042</v>
      </c>
      <c r="W9" s="47">
        <f t="shared" si="9"/>
        <v>77.352000000000004</v>
      </c>
      <c r="X9" s="47">
        <v>1000</v>
      </c>
      <c r="Y9" s="13" t="s">
        <v>318</v>
      </c>
    </row>
    <row r="10" spans="1:25" x14ac:dyDescent="0.25">
      <c r="A10" s="13" t="s">
        <v>188</v>
      </c>
      <c r="B10" s="13" t="s">
        <v>340</v>
      </c>
      <c r="C10" s="13" t="s">
        <v>260</v>
      </c>
      <c r="D10" s="47">
        <v>200000</v>
      </c>
      <c r="E10" s="13" t="s">
        <v>42</v>
      </c>
      <c r="F10" s="47">
        <v>200000</v>
      </c>
      <c r="G10" s="48">
        <f t="shared" si="0"/>
        <v>0</v>
      </c>
      <c r="H10" s="49">
        <v>60602</v>
      </c>
      <c r="I10" s="13" t="s">
        <v>31</v>
      </c>
      <c r="J10" s="50">
        <v>0.48</v>
      </c>
      <c r="K10" s="47">
        <f t="shared" si="10"/>
        <v>1778.7</v>
      </c>
      <c r="L10" s="47">
        <v>1617</v>
      </c>
      <c r="M10" s="47">
        <v>1450</v>
      </c>
      <c r="N10" s="47">
        <f t="shared" si="1"/>
        <v>1625</v>
      </c>
      <c r="O10" s="47">
        <v>1800</v>
      </c>
      <c r="P10" s="48">
        <f t="shared" si="2"/>
        <v>-0.22668965517241382</v>
      </c>
      <c r="Q10" s="48">
        <f t="shared" si="3"/>
        <v>-6.2511494252873584E-2</v>
      </c>
      <c r="R10" s="48">
        <f t="shared" si="4"/>
        <v>0.10166666666666667</v>
      </c>
      <c r="S10" s="47">
        <f t="shared" si="5"/>
        <v>124.50900000000001</v>
      </c>
      <c r="T10" s="47">
        <f t="shared" si="6"/>
        <v>88.935000000000002</v>
      </c>
      <c r="U10" s="47">
        <f t="shared" si="7"/>
        <v>266.80500000000001</v>
      </c>
      <c r="V10" s="47">
        <f t="shared" si="8"/>
        <v>160.083</v>
      </c>
      <c r="W10" s="47">
        <f t="shared" si="9"/>
        <v>71.14800000000001</v>
      </c>
      <c r="X10" s="47">
        <v>1000</v>
      </c>
    </row>
    <row r="11" spans="1:25" x14ac:dyDescent="0.25">
      <c r="A11" s="13" t="s">
        <v>188</v>
      </c>
      <c r="B11" s="13" t="s">
        <v>341</v>
      </c>
      <c r="C11" s="13" t="s">
        <v>193</v>
      </c>
      <c r="D11" s="47">
        <v>199000</v>
      </c>
      <c r="E11" s="13" t="s">
        <v>194</v>
      </c>
      <c r="F11" s="47">
        <v>170000</v>
      </c>
      <c r="G11" s="48">
        <f t="shared" si="0"/>
        <v>0.14572864321608039</v>
      </c>
      <c r="H11" s="49">
        <v>60608</v>
      </c>
      <c r="I11" s="13" t="s">
        <v>53</v>
      </c>
      <c r="J11" s="50">
        <v>0.63</v>
      </c>
      <c r="K11" s="47">
        <f t="shared" si="10"/>
        <v>1300.2</v>
      </c>
      <c r="L11" s="47">
        <v>1182</v>
      </c>
      <c r="M11" s="47">
        <v>1400</v>
      </c>
      <c r="N11" s="47">
        <f t="shared" si="1"/>
        <v>1650</v>
      </c>
      <c r="O11" s="47">
        <v>1900</v>
      </c>
      <c r="P11" s="48">
        <f t="shared" si="2"/>
        <v>7.1285714285714258E-2</v>
      </c>
      <c r="Q11" s="48">
        <f t="shared" si="3"/>
        <v>0.22459022556390978</v>
      </c>
      <c r="R11" s="48">
        <f t="shared" si="4"/>
        <v>0.37789473684210528</v>
      </c>
      <c r="S11" s="47">
        <f t="shared" si="5"/>
        <v>91.01400000000001</v>
      </c>
      <c r="T11" s="47">
        <f t="shared" si="6"/>
        <v>65.010000000000005</v>
      </c>
      <c r="U11" s="47">
        <f t="shared" si="7"/>
        <v>195.03</v>
      </c>
      <c r="V11" s="47">
        <f t="shared" si="8"/>
        <v>117.018</v>
      </c>
      <c r="W11" s="47">
        <f t="shared" si="9"/>
        <v>52.008000000000003</v>
      </c>
      <c r="X11" s="47">
        <v>1000</v>
      </c>
      <c r="Y11" s="13" t="s">
        <v>195</v>
      </c>
    </row>
    <row r="12" spans="1:25" x14ac:dyDescent="0.25">
      <c r="A12" s="13" t="s">
        <v>188</v>
      </c>
      <c r="B12" s="13" t="s">
        <v>342</v>
      </c>
      <c r="C12" s="13" t="s">
        <v>254</v>
      </c>
      <c r="D12" s="47">
        <v>189900</v>
      </c>
      <c r="E12" s="13" t="s">
        <v>30</v>
      </c>
      <c r="F12" s="47">
        <v>189900</v>
      </c>
      <c r="G12" s="48">
        <f t="shared" si="0"/>
        <v>0</v>
      </c>
      <c r="H12" s="49">
        <v>60201</v>
      </c>
      <c r="I12" s="13" t="s">
        <v>31</v>
      </c>
      <c r="J12" s="50">
        <v>0.41</v>
      </c>
      <c r="K12" s="47">
        <f t="shared" si="10"/>
        <v>1996.5000000000002</v>
      </c>
      <c r="L12" s="47">
        <v>1815</v>
      </c>
      <c r="M12" s="47">
        <v>1500</v>
      </c>
      <c r="N12" s="47">
        <f t="shared" si="1"/>
        <v>1750</v>
      </c>
      <c r="O12" s="47">
        <v>2000</v>
      </c>
      <c r="P12" s="48">
        <f t="shared" si="2"/>
        <v>-0.33100000000000013</v>
      </c>
      <c r="Q12" s="48">
        <f t="shared" si="3"/>
        <v>-0.11925000000000006</v>
      </c>
      <c r="R12" s="48">
        <f t="shared" si="4"/>
        <v>9.2499999999999999E-2</v>
      </c>
      <c r="S12" s="47">
        <f t="shared" si="5"/>
        <v>139.75500000000002</v>
      </c>
      <c r="T12" s="47">
        <f t="shared" si="6"/>
        <v>99.825000000000017</v>
      </c>
      <c r="U12" s="47">
        <f t="shared" si="7"/>
        <v>299.47500000000002</v>
      </c>
      <c r="V12" s="47">
        <f t="shared" si="8"/>
        <v>179.685</v>
      </c>
      <c r="W12" s="47">
        <f t="shared" si="9"/>
        <v>79.860000000000014</v>
      </c>
      <c r="X12" s="47">
        <v>1000</v>
      </c>
      <c r="Y12" s="13" t="s">
        <v>255</v>
      </c>
    </row>
    <row r="13" spans="1:25" x14ac:dyDescent="0.25">
      <c r="A13" s="13" t="s">
        <v>188</v>
      </c>
      <c r="B13" s="13" t="s">
        <v>343</v>
      </c>
      <c r="C13" s="13" t="s">
        <v>248</v>
      </c>
      <c r="D13" s="47">
        <v>229000</v>
      </c>
      <c r="E13" s="13" t="s">
        <v>249</v>
      </c>
      <c r="F13" s="47">
        <v>229000</v>
      </c>
      <c r="G13" s="48">
        <f t="shared" si="0"/>
        <v>0</v>
      </c>
      <c r="H13" s="49">
        <v>60612</v>
      </c>
      <c r="I13" s="13" t="s">
        <v>53</v>
      </c>
      <c r="J13" s="50">
        <v>0.72</v>
      </c>
      <c r="K13" s="47">
        <f t="shared" si="10"/>
        <v>1782.0000000000002</v>
      </c>
      <c r="L13" s="47">
        <v>1620</v>
      </c>
      <c r="M13" s="47">
        <v>1500</v>
      </c>
      <c r="N13" s="47">
        <f t="shared" si="1"/>
        <v>1750</v>
      </c>
      <c r="O13" s="47">
        <v>2000</v>
      </c>
      <c r="P13" s="48">
        <f t="shared" si="2"/>
        <v>-0.18800000000000014</v>
      </c>
      <c r="Q13" s="48">
        <f t="shared" si="3"/>
        <v>9.999999999999315E-4</v>
      </c>
      <c r="R13" s="48">
        <f t="shared" si="4"/>
        <v>0.19</v>
      </c>
      <c r="S13" s="47">
        <f t="shared" si="5"/>
        <v>124.74000000000002</v>
      </c>
      <c r="T13" s="47">
        <f t="shared" si="6"/>
        <v>89.100000000000023</v>
      </c>
      <c r="U13" s="47">
        <f t="shared" si="7"/>
        <v>267.3</v>
      </c>
      <c r="V13" s="47">
        <f t="shared" si="8"/>
        <v>160.38000000000002</v>
      </c>
      <c r="W13" s="47">
        <f t="shared" si="9"/>
        <v>71.280000000000015</v>
      </c>
      <c r="X13" s="47">
        <v>1000</v>
      </c>
      <c r="Y13" s="13" t="s">
        <v>250</v>
      </c>
    </row>
    <row r="14" spans="1:25" x14ac:dyDescent="0.25">
      <c r="A14" s="13" t="s">
        <v>188</v>
      </c>
      <c r="B14" s="13" t="s">
        <v>189</v>
      </c>
      <c r="C14" s="13" t="s">
        <v>190</v>
      </c>
      <c r="D14" s="47">
        <v>175000</v>
      </c>
      <c r="E14" s="13" t="s">
        <v>191</v>
      </c>
      <c r="F14" s="47">
        <v>170000</v>
      </c>
      <c r="G14" s="48">
        <f t="shared" si="0"/>
        <v>2.8571428571428571E-2</v>
      </c>
      <c r="H14" s="49">
        <v>60612</v>
      </c>
      <c r="I14" s="13" t="s">
        <v>53</v>
      </c>
      <c r="J14" s="50">
        <v>0.72</v>
      </c>
      <c r="K14" s="47">
        <f t="shared" si="10"/>
        <v>1149.5</v>
      </c>
      <c r="L14" s="47">
        <v>1045</v>
      </c>
      <c r="M14" s="47">
        <v>1600</v>
      </c>
      <c r="N14" s="47">
        <f t="shared" si="1"/>
        <v>2100</v>
      </c>
      <c r="O14" s="47">
        <v>2600</v>
      </c>
      <c r="P14" s="48">
        <f t="shared" si="2"/>
        <v>0.28156249999999999</v>
      </c>
      <c r="Q14" s="48">
        <f t="shared" si="3"/>
        <v>0.43981971153846156</v>
      </c>
      <c r="R14" s="48">
        <f t="shared" si="4"/>
        <v>0.59807692307692306</v>
      </c>
      <c r="S14" s="47">
        <f t="shared" si="5"/>
        <v>80.465000000000003</v>
      </c>
      <c r="T14" s="47">
        <f t="shared" si="6"/>
        <v>57.475000000000001</v>
      </c>
      <c r="U14" s="47">
        <f t="shared" si="7"/>
        <v>172.42499999999998</v>
      </c>
      <c r="V14" s="47">
        <f t="shared" si="8"/>
        <v>103.455</v>
      </c>
      <c r="W14" s="47">
        <f t="shared" si="9"/>
        <v>45.980000000000004</v>
      </c>
      <c r="X14" s="47">
        <v>1000</v>
      </c>
      <c r="Y14" s="13" t="s">
        <v>192</v>
      </c>
    </row>
    <row r="15" spans="1:25" x14ac:dyDescent="0.25">
      <c r="A15" s="13" t="s">
        <v>188</v>
      </c>
      <c r="B15" s="13" t="s">
        <v>344</v>
      </c>
      <c r="C15" s="13" t="s">
        <v>246</v>
      </c>
      <c r="D15" s="47">
        <v>225000</v>
      </c>
      <c r="E15" s="13" t="s">
        <v>223</v>
      </c>
      <c r="F15" s="47">
        <v>215000</v>
      </c>
      <c r="G15" s="48">
        <f t="shared" si="0"/>
        <v>4.4444444444444446E-2</v>
      </c>
      <c r="H15" s="49">
        <v>60657</v>
      </c>
      <c r="I15" s="13" t="s">
        <v>31</v>
      </c>
      <c r="J15" s="50">
        <v>0.61</v>
      </c>
      <c r="K15" s="47">
        <f t="shared" si="10"/>
        <v>1806.2</v>
      </c>
      <c r="L15" s="47">
        <v>1642</v>
      </c>
      <c r="M15" s="47">
        <v>1800</v>
      </c>
      <c r="N15" s="47">
        <f t="shared" si="1"/>
        <v>2000</v>
      </c>
      <c r="O15" s="47">
        <v>2200</v>
      </c>
      <c r="P15" s="48">
        <f t="shared" si="2"/>
        <v>-3.4444444444444696E-3</v>
      </c>
      <c r="Q15" s="48">
        <f t="shared" si="3"/>
        <v>0.12509595959595959</v>
      </c>
      <c r="R15" s="48">
        <f t="shared" si="4"/>
        <v>0.25363636363636366</v>
      </c>
      <c r="S15" s="47">
        <f t="shared" si="5"/>
        <v>126.43400000000001</v>
      </c>
      <c r="T15" s="47">
        <f t="shared" si="6"/>
        <v>90.31</v>
      </c>
      <c r="U15" s="47">
        <f t="shared" si="7"/>
        <v>270.93</v>
      </c>
      <c r="V15" s="47">
        <f t="shared" si="8"/>
        <v>162.55799999999999</v>
      </c>
      <c r="W15" s="47">
        <f t="shared" si="9"/>
        <v>72.248000000000005</v>
      </c>
      <c r="X15" s="47">
        <v>1000</v>
      </c>
      <c r="Y15" s="13" t="s">
        <v>247</v>
      </c>
    </row>
    <row r="16" spans="1:25" x14ac:dyDescent="0.25">
      <c r="A16" s="13" t="s">
        <v>188</v>
      </c>
      <c r="B16" s="13" t="s">
        <v>345</v>
      </c>
      <c r="C16" s="13" t="s">
        <v>220</v>
      </c>
      <c r="D16" s="47">
        <v>169900</v>
      </c>
      <c r="E16" s="13" t="s">
        <v>221</v>
      </c>
      <c r="F16" s="47">
        <v>169900</v>
      </c>
      <c r="G16" s="48">
        <f t="shared" si="0"/>
        <v>0</v>
      </c>
      <c r="H16" s="49">
        <v>60202</v>
      </c>
      <c r="I16" s="13" t="s">
        <v>31</v>
      </c>
      <c r="J16" s="50">
        <v>0.48</v>
      </c>
      <c r="K16" s="47">
        <f t="shared" si="10"/>
        <v>1662.1000000000001</v>
      </c>
      <c r="L16" s="47">
        <v>1511</v>
      </c>
      <c r="M16" s="47">
        <v>1250</v>
      </c>
      <c r="N16" s="47">
        <f t="shared" si="1"/>
        <v>1325</v>
      </c>
      <c r="O16" s="47">
        <v>1400</v>
      </c>
      <c r="P16" s="48">
        <f t="shared" si="2"/>
        <v>-0.32968000000000008</v>
      </c>
      <c r="Q16" s="48">
        <f t="shared" si="3"/>
        <v>-0.20448285714285719</v>
      </c>
      <c r="R16" s="48">
        <f t="shared" si="4"/>
        <v>-7.9285714285714279E-2</v>
      </c>
      <c r="S16" s="47">
        <f t="shared" si="5"/>
        <v>116.34700000000002</v>
      </c>
      <c r="T16" s="47">
        <f t="shared" si="6"/>
        <v>83.105000000000018</v>
      </c>
      <c r="U16" s="47">
        <f t="shared" si="7"/>
        <v>249.315</v>
      </c>
      <c r="V16" s="47">
        <f t="shared" si="8"/>
        <v>149.589</v>
      </c>
      <c r="W16" s="47">
        <f t="shared" si="9"/>
        <v>66.484000000000009</v>
      </c>
      <c r="X16" s="47">
        <v>1000</v>
      </c>
      <c r="Y16" s="13" t="s">
        <v>319</v>
      </c>
    </row>
    <row r="17" spans="1:25" x14ac:dyDescent="0.25">
      <c r="A17" s="13" t="s">
        <v>188</v>
      </c>
      <c r="B17" s="13" t="s">
        <v>346</v>
      </c>
      <c r="C17" s="13" t="s">
        <v>213</v>
      </c>
      <c r="D17" s="47">
        <v>185000</v>
      </c>
      <c r="E17" s="13" t="s">
        <v>214</v>
      </c>
      <c r="F17" s="47">
        <v>170000</v>
      </c>
      <c r="G17" s="48">
        <f t="shared" si="0"/>
        <v>8.1081081081081086E-2</v>
      </c>
      <c r="H17" s="49">
        <v>60613</v>
      </c>
      <c r="I17" s="13" t="s">
        <v>31</v>
      </c>
      <c r="J17" s="50">
        <v>0.6</v>
      </c>
      <c r="K17" s="47">
        <f t="shared" si="10"/>
        <v>1870.0000000000002</v>
      </c>
      <c r="L17" s="47">
        <v>1700</v>
      </c>
      <c r="M17" s="47">
        <v>1500</v>
      </c>
      <c r="N17" s="47">
        <f t="shared" si="1"/>
        <v>1600</v>
      </c>
      <c r="O17" s="47">
        <v>1700</v>
      </c>
      <c r="P17" s="48">
        <f t="shared" si="2"/>
        <v>-0.24666666666666681</v>
      </c>
      <c r="Q17" s="48">
        <f t="shared" si="3"/>
        <v>-0.12333333333333341</v>
      </c>
      <c r="R17" s="48">
        <f t="shared" si="4"/>
        <v>0</v>
      </c>
      <c r="S17" s="47">
        <f t="shared" si="5"/>
        <v>130.90000000000003</v>
      </c>
      <c r="T17" s="47">
        <f t="shared" si="6"/>
        <v>93.500000000000014</v>
      </c>
      <c r="U17" s="47">
        <f t="shared" si="7"/>
        <v>280.5</v>
      </c>
      <c r="V17" s="47">
        <f t="shared" si="8"/>
        <v>168.3</v>
      </c>
      <c r="W17" s="47">
        <f t="shared" si="9"/>
        <v>74.800000000000011</v>
      </c>
      <c r="X17" s="47">
        <v>1000</v>
      </c>
      <c r="Y17" s="13" t="s">
        <v>320</v>
      </c>
    </row>
    <row r="18" spans="1:25" x14ac:dyDescent="0.25">
      <c r="A18" s="13" t="s">
        <v>188</v>
      </c>
      <c r="B18" s="13" t="s">
        <v>347</v>
      </c>
      <c r="C18" s="13" t="s">
        <v>259</v>
      </c>
      <c r="D18" s="47">
        <v>179900</v>
      </c>
      <c r="E18" s="13" t="s">
        <v>214</v>
      </c>
      <c r="F18" s="47">
        <v>165000</v>
      </c>
      <c r="G18" s="48">
        <f t="shared" si="0"/>
        <v>8.2823790994997218E-2</v>
      </c>
      <c r="H18" s="49">
        <v>60605</v>
      </c>
      <c r="I18" s="13" t="s">
        <v>31</v>
      </c>
      <c r="J18" s="50">
        <v>0.51</v>
      </c>
      <c r="K18" s="47">
        <f t="shared" si="10"/>
        <v>1785.3000000000002</v>
      </c>
      <c r="L18" s="47">
        <v>1623</v>
      </c>
      <c r="M18" s="47">
        <v>1600</v>
      </c>
      <c r="N18" s="47">
        <f t="shared" si="1"/>
        <v>1850</v>
      </c>
      <c r="O18" s="47">
        <v>2100</v>
      </c>
      <c r="P18" s="48">
        <f t="shared" si="2"/>
        <v>-0.11581250000000011</v>
      </c>
      <c r="Q18" s="48">
        <f t="shared" si="3"/>
        <v>5.5665178571428518E-2</v>
      </c>
      <c r="R18" s="48">
        <f t="shared" si="4"/>
        <v>0.22714285714285715</v>
      </c>
      <c r="S18" s="47">
        <f t="shared" si="5"/>
        <v>124.97100000000002</v>
      </c>
      <c r="T18" s="47">
        <f t="shared" si="6"/>
        <v>89.265000000000015</v>
      </c>
      <c r="U18" s="47">
        <f t="shared" si="7"/>
        <v>267.79500000000002</v>
      </c>
      <c r="V18" s="47">
        <f t="shared" si="8"/>
        <v>160.67700000000002</v>
      </c>
      <c r="W18" s="47">
        <f t="shared" si="9"/>
        <v>71.412000000000006</v>
      </c>
      <c r="X18" s="47">
        <v>1000</v>
      </c>
      <c r="Y18" s="13" t="s">
        <v>255</v>
      </c>
    </row>
    <row r="19" spans="1:25" x14ac:dyDescent="0.25">
      <c r="A19" s="13" t="s">
        <v>188</v>
      </c>
      <c r="B19" s="13" t="s">
        <v>348</v>
      </c>
      <c r="C19" s="13" t="s">
        <v>256</v>
      </c>
      <c r="D19" s="47">
        <v>270000</v>
      </c>
      <c r="E19" s="13" t="s">
        <v>136</v>
      </c>
      <c r="F19" s="47">
        <v>260000</v>
      </c>
      <c r="G19" s="48">
        <f t="shared" si="0"/>
        <v>3.7037037037037035E-2</v>
      </c>
      <c r="H19" s="49">
        <v>60640</v>
      </c>
      <c r="I19" s="13" t="s">
        <v>75</v>
      </c>
      <c r="J19" s="50">
        <v>0.68</v>
      </c>
      <c r="K19" s="47">
        <f t="shared" si="10"/>
        <v>2125.2000000000003</v>
      </c>
      <c r="L19" s="47">
        <v>1932</v>
      </c>
      <c r="M19" s="47">
        <v>2200</v>
      </c>
      <c r="N19" s="47">
        <f t="shared" si="1"/>
        <v>2500</v>
      </c>
      <c r="O19" s="47">
        <v>2800</v>
      </c>
      <c r="P19" s="48">
        <f t="shared" si="2"/>
        <v>3.3999999999999878E-2</v>
      </c>
      <c r="Q19" s="48">
        <f t="shared" si="3"/>
        <v>0.17199999999999993</v>
      </c>
      <c r="R19" s="48">
        <f t="shared" si="4"/>
        <v>0.31</v>
      </c>
      <c r="S19" s="47">
        <f t="shared" si="5"/>
        <v>148.76400000000004</v>
      </c>
      <c r="T19" s="47">
        <f t="shared" si="6"/>
        <v>106.26000000000002</v>
      </c>
      <c r="U19" s="47">
        <f t="shared" si="7"/>
        <v>318.78000000000003</v>
      </c>
      <c r="V19" s="47">
        <f t="shared" si="8"/>
        <v>191.26800000000003</v>
      </c>
      <c r="W19" s="47">
        <f t="shared" si="9"/>
        <v>85.00800000000001</v>
      </c>
      <c r="X19" s="47">
        <v>1000</v>
      </c>
      <c r="Y19" s="13" t="s">
        <v>257</v>
      </c>
    </row>
    <row r="20" spans="1:25" x14ac:dyDescent="0.25">
      <c r="A20" s="13" t="s">
        <v>188</v>
      </c>
      <c r="B20" s="13" t="s">
        <v>349</v>
      </c>
      <c r="C20" s="13" t="s">
        <v>206</v>
      </c>
      <c r="D20" s="47">
        <v>99500</v>
      </c>
      <c r="E20" s="13" t="s">
        <v>207</v>
      </c>
      <c r="F20" s="47">
        <v>95000</v>
      </c>
      <c r="G20" s="48">
        <f t="shared" si="0"/>
        <v>4.5226130653266333E-2</v>
      </c>
      <c r="H20" s="49">
        <v>60640</v>
      </c>
      <c r="I20" s="13" t="s">
        <v>75</v>
      </c>
      <c r="J20" s="50">
        <v>0.68</v>
      </c>
      <c r="K20" s="47">
        <f t="shared" si="10"/>
        <v>1328.8000000000002</v>
      </c>
      <c r="L20" s="47">
        <v>1208</v>
      </c>
      <c r="M20" s="47">
        <v>1350</v>
      </c>
      <c r="N20" s="47">
        <f t="shared" si="1"/>
        <v>1575</v>
      </c>
      <c r="O20" s="47">
        <v>1800</v>
      </c>
      <c r="P20" s="48">
        <f t="shared" si="2"/>
        <v>1.5703703703703571E-2</v>
      </c>
      <c r="Q20" s="48">
        <f t="shared" si="3"/>
        <v>0.17229629629629623</v>
      </c>
      <c r="R20" s="48">
        <f t="shared" si="4"/>
        <v>0.3288888888888889</v>
      </c>
      <c r="S20" s="47">
        <f t="shared" si="5"/>
        <v>93.01600000000002</v>
      </c>
      <c r="T20" s="47">
        <f t="shared" si="6"/>
        <v>66.440000000000012</v>
      </c>
      <c r="U20" s="47">
        <f t="shared" si="7"/>
        <v>199.32000000000002</v>
      </c>
      <c r="V20" s="47">
        <f t="shared" si="8"/>
        <v>119.59200000000001</v>
      </c>
      <c r="W20" s="47">
        <f t="shared" si="9"/>
        <v>53.152000000000008</v>
      </c>
      <c r="X20" s="47">
        <v>1000</v>
      </c>
      <c r="Y20" s="13" t="s">
        <v>208</v>
      </c>
    </row>
    <row r="21" spans="1:25" x14ac:dyDescent="0.25">
      <c r="A21" s="13" t="s">
        <v>188</v>
      </c>
      <c r="B21" s="13" t="s">
        <v>350</v>
      </c>
      <c r="C21" s="13" t="s">
        <v>236</v>
      </c>
      <c r="D21" s="47">
        <v>183000</v>
      </c>
      <c r="E21" s="13" t="s">
        <v>237</v>
      </c>
      <c r="F21" s="47">
        <v>170000</v>
      </c>
      <c r="G21" s="48">
        <f t="shared" si="0"/>
        <v>7.1038251366120214E-2</v>
      </c>
      <c r="H21" s="49">
        <v>60657</v>
      </c>
      <c r="I21" s="13" t="s">
        <v>31</v>
      </c>
      <c r="J21" s="50">
        <v>0.61</v>
      </c>
      <c r="K21" s="47">
        <f t="shared" si="10"/>
        <v>1523.5000000000002</v>
      </c>
      <c r="L21" s="47">
        <v>1385</v>
      </c>
      <c r="M21" s="47">
        <v>1500</v>
      </c>
      <c r="N21" s="47">
        <f t="shared" si="1"/>
        <v>1650</v>
      </c>
      <c r="O21" s="47">
        <v>1800</v>
      </c>
      <c r="P21" s="48">
        <f t="shared" si="2"/>
        <v>-1.5666666666666818E-2</v>
      </c>
      <c r="Q21" s="48">
        <f t="shared" si="3"/>
        <v>0.10744444444444437</v>
      </c>
      <c r="R21" s="48">
        <f t="shared" si="4"/>
        <v>0.23055555555555557</v>
      </c>
      <c r="S21" s="47">
        <f t="shared" si="5"/>
        <v>106.64500000000002</v>
      </c>
      <c r="T21" s="47">
        <f t="shared" si="6"/>
        <v>76.175000000000011</v>
      </c>
      <c r="U21" s="47">
        <f t="shared" si="7"/>
        <v>228.52500000000003</v>
      </c>
      <c r="V21" s="47">
        <f t="shared" si="8"/>
        <v>137.11500000000001</v>
      </c>
      <c r="W21" s="47">
        <f t="shared" si="9"/>
        <v>60.940000000000012</v>
      </c>
      <c r="X21" s="47">
        <v>1000</v>
      </c>
      <c r="Y21" s="13" t="s">
        <v>238</v>
      </c>
    </row>
    <row r="22" spans="1:25" x14ac:dyDescent="0.25">
      <c r="A22" s="13" t="s">
        <v>188</v>
      </c>
      <c r="B22" s="13" t="s">
        <v>351</v>
      </c>
      <c r="C22" s="13" t="s">
        <v>209</v>
      </c>
      <c r="D22" s="47">
        <v>124500</v>
      </c>
      <c r="E22" s="13" t="s">
        <v>210</v>
      </c>
      <c r="F22" s="47">
        <v>120000</v>
      </c>
      <c r="G22" s="48">
        <f t="shared" si="0"/>
        <v>3.614457831325301E-2</v>
      </c>
      <c r="H22" s="49">
        <v>60660</v>
      </c>
      <c r="I22" s="13" t="s">
        <v>75</v>
      </c>
      <c r="J22" s="50">
        <v>0.63</v>
      </c>
      <c r="K22" s="47">
        <f t="shared" si="10"/>
        <v>1513.6000000000001</v>
      </c>
      <c r="L22" s="47">
        <v>1376</v>
      </c>
      <c r="M22" s="47">
        <v>1500</v>
      </c>
      <c r="N22" s="47">
        <f t="shared" si="1"/>
        <v>1650</v>
      </c>
      <c r="O22" s="47">
        <v>1800</v>
      </c>
      <c r="P22" s="48">
        <f t="shared" si="2"/>
        <v>-9.0666666666667575E-3</v>
      </c>
      <c r="Q22" s="48">
        <f t="shared" si="3"/>
        <v>0.1132444444444444</v>
      </c>
      <c r="R22" s="48">
        <f t="shared" si="4"/>
        <v>0.23555555555555555</v>
      </c>
      <c r="S22" s="47">
        <f t="shared" si="5"/>
        <v>105.95200000000003</v>
      </c>
      <c r="T22" s="47">
        <f t="shared" si="6"/>
        <v>75.680000000000007</v>
      </c>
      <c r="U22" s="47">
        <f t="shared" si="7"/>
        <v>227.04000000000002</v>
      </c>
      <c r="V22" s="47">
        <f t="shared" si="8"/>
        <v>136.22400000000002</v>
      </c>
      <c r="W22" s="47">
        <f t="shared" si="9"/>
        <v>60.544000000000004</v>
      </c>
      <c r="X22" s="47">
        <v>1000</v>
      </c>
      <c r="Y22" s="13" t="s">
        <v>321</v>
      </c>
    </row>
    <row r="23" spans="1:25" x14ac:dyDescent="0.25">
      <c r="A23" s="13" t="s">
        <v>188</v>
      </c>
      <c r="B23" s="13" t="s">
        <v>352</v>
      </c>
      <c r="C23" s="13" t="s">
        <v>233</v>
      </c>
      <c r="D23" s="47">
        <v>135700</v>
      </c>
      <c r="E23" s="13" t="s">
        <v>234</v>
      </c>
      <c r="F23" s="47">
        <v>133300</v>
      </c>
      <c r="G23" s="48">
        <f t="shared" si="0"/>
        <v>1.7686072218128224E-2</v>
      </c>
      <c r="H23" s="49">
        <v>60660</v>
      </c>
      <c r="I23" s="13" t="s">
        <v>75</v>
      </c>
      <c r="J23" s="50">
        <v>0.63</v>
      </c>
      <c r="K23" s="47">
        <f t="shared" si="10"/>
        <v>1320</v>
      </c>
      <c r="L23" s="47">
        <v>1200</v>
      </c>
      <c r="M23" s="47">
        <v>1450</v>
      </c>
      <c r="N23" s="47">
        <f t="shared" si="1"/>
        <v>1625</v>
      </c>
      <c r="O23" s="47">
        <v>1800</v>
      </c>
      <c r="P23" s="48">
        <f t="shared" si="2"/>
        <v>8.9655172413793102E-2</v>
      </c>
      <c r="Q23" s="48">
        <f t="shared" si="3"/>
        <v>0.21149425287356322</v>
      </c>
      <c r="R23" s="48">
        <f t="shared" si="4"/>
        <v>0.33333333333333331</v>
      </c>
      <c r="S23" s="47">
        <f t="shared" si="5"/>
        <v>92.4</v>
      </c>
      <c r="T23" s="47">
        <f t="shared" si="6"/>
        <v>66</v>
      </c>
      <c r="U23" s="47">
        <f t="shared" si="7"/>
        <v>198</v>
      </c>
      <c r="V23" s="47">
        <f t="shared" si="8"/>
        <v>118.8</v>
      </c>
      <c r="W23" s="47">
        <f t="shared" si="9"/>
        <v>52.800000000000004</v>
      </c>
      <c r="X23" s="47">
        <v>1000</v>
      </c>
      <c r="Y23" s="13" t="s">
        <v>235</v>
      </c>
    </row>
    <row r="24" spans="1:25" x14ac:dyDescent="0.25">
      <c r="A24" s="13" t="s">
        <v>188</v>
      </c>
      <c r="B24" s="13" t="s">
        <v>353</v>
      </c>
      <c r="C24" s="13" t="s">
        <v>243</v>
      </c>
      <c r="D24" s="47">
        <v>155000</v>
      </c>
      <c r="E24" s="13" t="s">
        <v>244</v>
      </c>
      <c r="F24" s="47">
        <v>125000</v>
      </c>
      <c r="G24" s="48">
        <f t="shared" si="0"/>
        <v>0.19354838709677419</v>
      </c>
      <c r="H24" s="49">
        <v>60660</v>
      </c>
      <c r="I24" s="13" t="s">
        <v>75</v>
      </c>
      <c r="J24" s="50">
        <v>0.63</v>
      </c>
      <c r="K24" s="47">
        <f t="shared" si="10"/>
        <v>1540.0000000000002</v>
      </c>
      <c r="L24" s="47">
        <v>1400</v>
      </c>
      <c r="M24" s="47">
        <v>1650</v>
      </c>
      <c r="N24" s="47">
        <f t="shared" si="1"/>
        <v>1925</v>
      </c>
      <c r="O24" s="47">
        <v>2200</v>
      </c>
      <c r="P24" s="48">
        <f t="shared" si="2"/>
        <v>6.6666666666666527E-2</v>
      </c>
      <c r="Q24" s="48">
        <f t="shared" si="3"/>
        <v>0.21515151515151509</v>
      </c>
      <c r="R24" s="48">
        <f t="shared" si="4"/>
        <v>0.36363636363636365</v>
      </c>
      <c r="S24" s="47">
        <f t="shared" si="5"/>
        <v>107.80000000000003</v>
      </c>
      <c r="T24" s="47">
        <f t="shared" si="6"/>
        <v>77.000000000000014</v>
      </c>
      <c r="U24" s="47">
        <f t="shared" si="7"/>
        <v>231.00000000000003</v>
      </c>
      <c r="V24" s="47">
        <f t="shared" si="8"/>
        <v>138.60000000000002</v>
      </c>
      <c r="W24" s="47">
        <f t="shared" si="9"/>
        <v>61.600000000000009</v>
      </c>
      <c r="X24" s="47">
        <v>1000</v>
      </c>
      <c r="Y24" s="13" t="s">
        <v>245</v>
      </c>
    </row>
    <row r="25" spans="1:25" x14ac:dyDescent="0.25">
      <c r="A25" s="13" t="s">
        <v>188</v>
      </c>
      <c r="B25" s="13" t="s">
        <v>354</v>
      </c>
      <c r="C25" s="13" t="s">
        <v>204</v>
      </c>
      <c r="D25" s="47">
        <v>125000</v>
      </c>
      <c r="E25" s="13" t="s">
        <v>200</v>
      </c>
      <c r="F25" s="47">
        <v>125000</v>
      </c>
      <c r="G25" s="48">
        <f t="shared" si="0"/>
        <v>0</v>
      </c>
      <c r="H25" s="49">
        <v>60613</v>
      </c>
      <c r="I25" s="13" t="s">
        <v>31</v>
      </c>
      <c r="J25" s="50">
        <v>0.6</v>
      </c>
      <c r="K25" s="47">
        <f t="shared" si="10"/>
        <v>1333.2</v>
      </c>
      <c r="L25" s="47">
        <v>1212</v>
      </c>
      <c r="M25" s="47">
        <v>1500</v>
      </c>
      <c r="N25" s="47">
        <f t="shared" si="1"/>
        <v>1650</v>
      </c>
      <c r="O25" s="47">
        <v>1800</v>
      </c>
      <c r="P25" s="48">
        <f t="shared" si="2"/>
        <v>0.11119999999999997</v>
      </c>
      <c r="Q25" s="48">
        <f t="shared" si="3"/>
        <v>0.21893333333333331</v>
      </c>
      <c r="R25" s="48">
        <f t="shared" si="4"/>
        <v>0.32666666666666666</v>
      </c>
      <c r="S25" s="47">
        <f t="shared" si="5"/>
        <v>93.324000000000012</v>
      </c>
      <c r="T25" s="47">
        <f t="shared" si="6"/>
        <v>66.660000000000011</v>
      </c>
      <c r="U25" s="47">
        <f t="shared" si="7"/>
        <v>199.98</v>
      </c>
      <c r="V25" s="47">
        <f t="shared" si="8"/>
        <v>119.988</v>
      </c>
      <c r="W25" s="47">
        <f t="shared" si="9"/>
        <v>53.328000000000003</v>
      </c>
      <c r="X25" s="47">
        <v>1000</v>
      </c>
      <c r="Y25" s="13" t="s">
        <v>205</v>
      </c>
    </row>
    <row r="26" spans="1:25" x14ac:dyDescent="0.25">
      <c r="A26" s="13" t="s">
        <v>188</v>
      </c>
      <c r="B26" s="13" t="s">
        <v>355</v>
      </c>
      <c r="C26" s="13" t="s">
        <v>215</v>
      </c>
      <c r="D26" s="47">
        <v>140000</v>
      </c>
      <c r="E26" s="13" t="s">
        <v>216</v>
      </c>
      <c r="F26" s="47">
        <v>133000</v>
      </c>
      <c r="G26" s="48">
        <f t="shared" si="0"/>
        <v>0.05</v>
      </c>
      <c r="H26" s="49">
        <v>60613</v>
      </c>
      <c r="I26" s="13" t="s">
        <v>31</v>
      </c>
      <c r="J26" s="50">
        <v>0.6</v>
      </c>
      <c r="K26" s="47">
        <f t="shared" si="10"/>
        <v>1463.0000000000002</v>
      </c>
      <c r="L26" s="47">
        <v>1330</v>
      </c>
      <c r="M26" s="47">
        <v>1500</v>
      </c>
      <c r="N26" s="47">
        <f t="shared" si="1"/>
        <v>1650</v>
      </c>
      <c r="O26" s="47">
        <v>1800</v>
      </c>
      <c r="P26" s="48">
        <f t="shared" si="2"/>
        <v>2.4666666666666514E-2</v>
      </c>
      <c r="Q26" s="48">
        <f t="shared" si="3"/>
        <v>0.14288888888888882</v>
      </c>
      <c r="R26" s="48">
        <f t="shared" si="4"/>
        <v>0.26111111111111113</v>
      </c>
      <c r="S26" s="47">
        <f t="shared" si="5"/>
        <v>102.41000000000003</v>
      </c>
      <c r="T26" s="47">
        <f t="shared" si="6"/>
        <v>73.15000000000002</v>
      </c>
      <c r="U26" s="47">
        <f t="shared" si="7"/>
        <v>219.45000000000002</v>
      </c>
      <c r="V26" s="47">
        <f t="shared" si="8"/>
        <v>131.67000000000002</v>
      </c>
      <c r="W26" s="47">
        <f t="shared" si="9"/>
        <v>58.52000000000001</v>
      </c>
      <c r="X26" s="47">
        <v>1000</v>
      </c>
      <c r="Y26" s="13" t="s">
        <v>322</v>
      </c>
    </row>
    <row r="27" spans="1:25" x14ac:dyDescent="0.25">
      <c r="A27" s="13" t="s">
        <v>188</v>
      </c>
      <c r="B27" s="13" t="s">
        <v>356</v>
      </c>
      <c r="C27" s="13" t="s">
        <v>230</v>
      </c>
      <c r="D27" s="47">
        <v>115000</v>
      </c>
      <c r="E27" s="13" t="s">
        <v>231</v>
      </c>
      <c r="F27" s="47">
        <v>105000</v>
      </c>
      <c r="G27" s="48">
        <f t="shared" si="0"/>
        <v>8.6956521739130432E-2</v>
      </c>
      <c r="H27" s="49">
        <v>60626</v>
      </c>
      <c r="I27" s="13" t="s">
        <v>34</v>
      </c>
      <c r="J27" s="50">
        <v>0.76</v>
      </c>
      <c r="K27" s="47">
        <f t="shared" si="10"/>
        <v>1082.4000000000001</v>
      </c>
      <c r="L27" s="47">
        <v>984</v>
      </c>
      <c r="M27" s="47">
        <v>1150</v>
      </c>
      <c r="N27" s="47">
        <f t="shared" si="1"/>
        <v>1225</v>
      </c>
      <c r="O27" s="47">
        <v>1300</v>
      </c>
      <c r="P27" s="48">
        <f t="shared" si="2"/>
        <v>5.8782608695652092E-2</v>
      </c>
      <c r="Q27" s="48">
        <f t="shared" si="3"/>
        <v>0.15092976588628759</v>
      </c>
      <c r="R27" s="48">
        <f t="shared" si="4"/>
        <v>0.24307692307692308</v>
      </c>
      <c r="S27" s="47">
        <f t="shared" si="5"/>
        <v>75.768000000000015</v>
      </c>
      <c r="T27" s="47">
        <f t="shared" si="6"/>
        <v>54.120000000000005</v>
      </c>
      <c r="U27" s="47">
        <f t="shared" si="7"/>
        <v>162.36000000000001</v>
      </c>
      <c r="V27" s="47">
        <f t="shared" si="8"/>
        <v>97.416000000000011</v>
      </c>
      <c r="W27" s="47">
        <f t="shared" si="9"/>
        <v>43.296000000000006</v>
      </c>
      <c r="X27" s="47">
        <v>1000</v>
      </c>
      <c r="Y27" s="13" t="s">
        <v>232</v>
      </c>
    </row>
    <row r="28" spans="1:25" x14ac:dyDescent="0.25">
      <c r="A28" s="13" t="s">
        <v>188</v>
      </c>
      <c r="B28" s="13" t="s">
        <v>357</v>
      </c>
      <c r="C28" s="13" t="s">
        <v>199</v>
      </c>
      <c r="D28" s="47">
        <v>43900</v>
      </c>
      <c r="E28" s="13" t="s">
        <v>200</v>
      </c>
      <c r="F28" s="47">
        <v>40000</v>
      </c>
      <c r="G28" s="48">
        <f t="shared" si="0"/>
        <v>8.8838268792710701E-2</v>
      </c>
      <c r="H28" s="49">
        <v>60649</v>
      </c>
      <c r="I28" s="13" t="s">
        <v>201</v>
      </c>
      <c r="J28" s="50">
        <v>0.78</v>
      </c>
      <c r="K28" s="47">
        <f t="shared" si="10"/>
        <v>778.80000000000007</v>
      </c>
      <c r="L28" s="47">
        <v>708</v>
      </c>
      <c r="M28" s="47">
        <v>950</v>
      </c>
      <c r="N28" s="47">
        <f t="shared" si="1"/>
        <v>1075</v>
      </c>
      <c r="O28" s="47">
        <v>1200</v>
      </c>
      <c r="P28" s="48">
        <f t="shared" si="2"/>
        <v>0.1802105263157894</v>
      </c>
      <c r="Q28" s="48">
        <f t="shared" si="3"/>
        <v>0.2951052631578947</v>
      </c>
      <c r="R28" s="48">
        <f t="shared" si="4"/>
        <v>0.41</v>
      </c>
      <c r="S28" s="47">
        <f t="shared" si="5"/>
        <v>54.516000000000012</v>
      </c>
      <c r="T28" s="47">
        <f t="shared" si="6"/>
        <v>38.940000000000005</v>
      </c>
      <c r="U28" s="47">
        <f t="shared" si="7"/>
        <v>116.82000000000001</v>
      </c>
      <c r="V28" s="47">
        <f t="shared" si="8"/>
        <v>70.091999999999999</v>
      </c>
      <c r="W28" s="47">
        <f t="shared" si="9"/>
        <v>31.152000000000005</v>
      </c>
      <c r="X28" s="47">
        <v>1000</v>
      </c>
      <c r="Y28" s="13" t="s">
        <v>323</v>
      </c>
    </row>
    <row r="29" spans="1:25" x14ac:dyDescent="0.25">
      <c r="A29" s="13" t="s">
        <v>188</v>
      </c>
      <c r="B29" s="13" t="s">
        <v>358</v>
      </c>
      <c r="C29" s="13" t="s">
        <v>202</v>
      </c>
      <c r="D29" s="47">
        <v>135000</v>
      </c>
      <c r="E29" s="13" t="s">
        <v>200</v>
      </c>
      <c r="F29" s="47">
        <v>130000</v>
      </c>
      <c r="G29" s="48">
        <f t="shared" si="0"/>
        <v>3.7037037037037035E-2</v>
      </c>
      <c r="H29" s="49">
        <v>60626</v>
      </c>
      <c r="I29" s="13" t="s">
        <v>34</v>
      </c>
      <c r="J29" s="50">
        <v>0.76</v>
      </c>
      <c r="K29" s="47">
        <f t="shared" si="10"/>
        <v>1094.5</v>
      </c>
      <c r="L29" s="47">
        <v>995</v>
      </c>
      <c r="M29" s="47">
        <v>1300</v>
      </c>
      <c r="N29" s="47">
        <f t="shared" si="1"/>
        <v>1450</v>
      </c>
      <c r="O29" s="47">
        <v>1600</v>
      </c>
      <c r="P29" s="48">
        <f t="shared" si="2"/>
        <v>0.15807692307692309</v>
      </c>
      <c r="Q29" s="48">
        <f t="shared" si="3"/>
        <v>0.26810096153846152</v>
      </c>
      <c r="R29" s="48">
        <f t="shared" si="4"/>
        <v>0.37812499999999999</v>
      </c>
      <c r="S29" s="47">
        <f t="shared" si="5"/>
        <v>76.615000000000009</v>
      </c>
      <c r="T29" s="47">
        <f t="shared" si="6"/>
        <v>54.725000000000001</v>
      </c>
      <c r="U29" s="47">
        <f t="shared" si="7"/>
        <v>164.17499999999998</v>
      </c>
      <c r="V29" s="47">
        <f t="shared" si="8"/>
        <v>98.504999999999995</v>
      </c>
      <c r="W29" s="47">
        <f t="shared" si="9"/>
        <v>43.78</v>
      </c>
      <c r="X29" s="47">
        <v>1000</v>
      </c>
      <c r="Y29" s="13" t="s">
        <v>203</v>
      </c>
    </row>
    <row r="30" spans="1:25" x14ac:dyDescent="0.25">
      <c r="A30" s="13" t="s">
        <v>188</v>
      </c>
      <c r="B30" s="13" t="s">
        <v>359</v>
      </c>
      <c r="C30" s="13" t="s">
        <v>251</v>
      </c>
      <c r="D30" s="47">
        <v>243900</v>
      </c>
      <c r="E30" s="13" t="s">
        <v>252</v>
      </c>
      <c r="F30" s="47">
        <v>243900</v>
      </c>
      <c r="G30" s="48">
        <f t="shared" si="0"/>
        <v>0</v>
      </c>
      <c r="H30" s="49">
        <v>60645</v>
      </c>
      <c r="I30" s="13" t="s">
        <v>34</v>
      </c>
      <c r="J30" s="50">
        <v>0.49</v>
      </c>
      <c r="K30" s="47">
        <f t="shared" si="10"/>
        <v>1650.0000000000002</v>
      </c>
      <c r="L30" s="47">
        <v>1500</v>
      </c>
      <c r="M30" s="47">
        <v>1600</v>
      </c>
      <c r="N30" s="47">
        <f t="shared" si="1"/>
        <v>1800</v>
      </c>
      <c r="O30" s="47">
        <v>2000</v>
      </c>
      <c r="P30" s="48">
        <f t="shared" si="2"/>
        <v>-3.1250000000000139E-2</v>
      </c>
      <c r="Q30" s="48">
        <f t="shared" si="3"/>
        <v>0.10937499999999993</v>
      </c>
      <c r="R30" s="48">
        <f t="shared" si="4"/>
        <v>0.25</v>
      </c>
      <c r="S30" s="47">
        <f t="shared" si="5"/>
        <v>115.50000000000003</v>
      </c>
      <c r="T30" s="47">
        <f t="shared" si="6"/>
        <v>82.500000000000014</v>
      </c>
      <c r="U30" s="47">
        <f t="shared" si="7"/>
        <v>247.50000000000003</v>
      </c>
      <c r="V30" s="47">
        <f t="shared" si="8"/>
        <v>148.50000000000003</v>
      </c>
      <c r="W30" s="47">
        <f t="shared" si="9"/>
        <v>66.000000000000014</v>
      </c>
      <c r="X30" s="47">
        <v>1000</v>
      </c>
      <c r="Y30" s="13" t="s">
        <v>253</v>
      </c>
    </row>
    <row r="31" spans="1:25" x14ac:dyDescent="0.25">
      <c r="A31" s="13" t="s">
        <v>188</v>
      </c>
      <c r="B31" s="13" t="s">
        <v>360</v>
      </c>
      <c r="C31" s="13" t="s">
        <v>217</v>
      </c>
      <c r="D31" s="47">
        <v>176000</v>
      </c>
      <c r="E31" s="13" t="s">
        <v>218</v>
      </c>
      <c r="F31" s="47">
        <v>160000</v>
      </c>
      <c r="G31" s="48">
        <f t="shared" si="0"/>
        <v>9.0909090909090912E-2</v>
      </c>
      <c r="H31" s="49">
        <v>60605</v>
      </c>
      <c r="I31" s="13" t="s">
        <v>31</v>
      </c>
      <c r="J31" s="50">
        <v>0.51</v>
      </c>
      <c r="K31" s="47">
        <f t="shared" si="10"/>
        <v>1630.2</v>
      </c>
      <c r="L31" s="47">
        <v>1482</v>
      </c>
      <c r="M31" s="47">
        <v>1600</v>
      </c>
      <c r="N31" s="47">
        <f t="shared" si="1"/>
        <v>1750</v>
      </c>
      <c r="O31" s="47">
        <v>1900</v>
      </c>
      <c r="P31" s="48">
        <f t="shared" si="2"/>
        <v>-1.8875000000000027E-2</v>
      </c>
      <c r="Q31" s="48">
        <f t="shared" si="3"/>
        <v>0.10056249999999999</v>
      </c>
      <c r="R31" s="48">
        <f t="shared" si="4"/>
        <v>0.22</v>
      </c>
      <c r="S31" s="47">
        <f t="shared" si="5"/>
        <v>114.11400000000002</v>
      </c>
      <c r="T31" s="47">
        <f t="shared" si="6"/>
        <v>81.510000000000005</v>
      </c>
      <c r="U31" s="47">
        <f t="shared" si="7"/>
        <v>244.53</v>
      </c>
      <c r="V31" s="47">
        <f t="shared" si="8"/>
        <v>146.71799999999999</v>
      </c>
      <c r="W31" s="47">
        <f t="shared" si="9"/>
        <v>65.207999999999998</v>
      </c>
      <c r="X31" s="47">
        <v>1000</v>
      </c>
      <c r="Y31" s="13" t="s">
        <v>219</v>
      </c>
    </row>
    <row r="32" spans="1:25" x14ac:dyDescent="0.25">
      <c r="A32" s="13" t="s">
        <v>188</v>
      </c>
      <c r="B32" s="13" t="s">
        <v>361</v>
      </c>
      <c r="C32" s="13" t="s">
        <v>211</v>
      </c>
      <c r="D32" s="47">
        <v>155000</v>
      </c>
      <c r="E32" s="13" t="s">
        <v>212</v>
      </c>
      <c r="F32" s="47">
        <v>135000</v>
      </c>
      <c r="G32" s="48">
        <f t="shared" si="0"/>
        <v>0.12903225806451613</v>
      </c>
      <c r="H32" s="49">
        <v>60640</v>
      </c>
      <c r="I32" s="13" t="s">
        <v>75</v>
      </c>
      <c r="J32" s="50">
        <v>0.68</v>
      </c>
      <c r="K32" s="47">
        <f t="shared" si="10"/>
        <v>1257.3000000000002</v>
      </c>
      <c r="L32" s="47">
        <v>1143</v>
      </c>
      <c r="M32" s="47">
        <v>1400</v>
      </c>
      <c r="N32" s="47">
        <f t="shared" si="1"/>
        <v>1550</v>
      </c>
      <c r="O32" s="47">
        <v>1700</v>
      </c>
      <c r="P32" s="48">
        <f t="shared" si="2"/>
        <v>0.1019285714285713</v>
      </c>
      <c r="Q32" s="48">
        <f t="shared" si="3"/>
        <v>0.21478781512605036</v>
      </c>
      <c r="R32" s="48">
        <f t="shared" si="4"/>
        <v>0.3276470588235294</v>
      </c>
      <c r="S32" s="47">
        <f t="shared" si="5"/>
        <v>88.011000000000024</v>
      </c>
      <c r="T32" s="47">
        <f t="shared" si="6"/>
        <v>62.865000000000009</v>
      </c>
      <c r="U32" s="47">
        <f t="shared" si="7"/>
        <v>188.59500000000003</v>
      </c>
      <c r="V32" s="47">
        <f t="shared" si="8"/>
        <v>113.15700000000001</v>
      </c>
      <c r="W32" s="47">
        <f t="shared" si="9"/>
        <v>50.292000000000009</v>
      </c>
      <c r="X32" s="47">
        <v>1000</v>
      </c>
      <c r="Y32" s="13" t="s">
        <v>324</v>
      </c>
    </row>
    <row r="33" spans="1:25" x14ac:dyDescent="0.25">
      <c r="A33" s="13" t="s">
        <v>186</v>
      </c>
      <c r="B33" s="13" t="s">
        <v>362</v>
      </c>
      <c r="C33" s="13" t="s">
        <v>100</v>
      </c>
      <c r="D33" s="47">
        <v>599000</v>
      </c>
      <c r="E33" s="13" t="s">
        <v>33</v>
      </c>
      <c r="H33" s="49" t="s">
        <v>304</v>
      </c>
      <c r="I33" s="13" t="s">
        <v>75</v>
      </c>
      <c r="J33" s="50">
        <v>0.06</v>
      </c>
      <c r="K33" s="47">
        <f t="shared" si="10"/>
        <v>4155.8</v>
      </c>
      <c r="L33" s="47">
        <v>3778</v>
      </c>
      <c r="M33" s="47">
        <v>4000</v>
      </c>
      <c r="N33" s="47">
        <f t="shared" si="1"/>
        <v>5000</v>
      </c>
      <c r="O33" s="47">
        <v>6000</v>
      </c>
      <c r="P33" s="48">
        <f t="shared" si="2"/>
        <v>-3.8950000000000047E-2</v>
      </c>
      <c r="Q33" s="48">
        <f t="shared" si="3"/>
        <v>0.16569166666666665</v>
      </c>
      <c r="R33" s="48">
        <f t="shared" si="4"/>
        <v>0.37033333333333335</v>
      </c>
      <c r="S33" s="47">
        <f t="shared" si="5"/>
        <v>290.90600000000006</v>
      </c>
      <c r="T33" s="47">
        <f t="shared" si="6"/>
        <v>207.79000000000002</v>
      </c>
      <c r="U33" s="47">
        <f t="shared" si="7"/>
        <v>623.37</v>
      </c>
      <c r="V33" s="47">
        <f t="shared" si="8"/>
        <v>374.02199999999999</v>
      </c>
      <c r="W33" s="47">
        <f t="shared" si="9"/>
        <v>166.232</v>
      </c>
      <c r="X33" s="47">
        <v>1000</v>
      </c>
    </row>
    <row r="34" spans="1:25" x14ac:dyDescent="0.25">
      <c r="A34" s="13" t="s">
        <v>186</v>
      </c>
      <c r="B34" s="13" t="s">
        <v>363</v>
      </c>
      <c r="C34" s="13" t="s">
        <v>90</v>
      </c>
      <c r="D34" s="47">
        <v>449000</v>
      </c>
      <c r="E34" s="13" t="s">
        <v>91</v>
      </c>
      <c r="H34" s="49" t="s">
        <v>305</v>
      </c>
      <c r="I34" s="13" t="s">
        <v>34</v>
      </c>
      <c r="J34" s="50">
        <v>0.37</v>
      </c>
      <c r="K34" s="47">
        <f t="shared" si="10"/>
        <v>3481.5000000000005</v>
      </c>
      <c r="L34" s="47">
        <v>3165</v>
      </c>
      <c r="M34" s="47">
        <v>3000</v>
      </c>
      <c r="N34" s="47">
        <f t="shared" si="1"/>
        <v>3750</v>
      </c>
      <c r="O34" s="47">
        <v>4500</v>
      </c>
      <c r="P34" s="48">
        <f t="shared" si="2"/>
        <v>-0.16050000000000014</v>
      </c>
      <c r="Q34" s="48">
        <f t="shared" si="3"/>
        <v>6.8083333333333274E-2</v>
      </c>
      <c r="R34" s="48">
        <f t="shared" si="4"/>
        <v>0.29666666666666669</v>
      </c>
      <c r="S34" s="47">
        <f t="shared" si="5"/>
        <v>243.70500000000004</v>
      </c>
      <c r="T34" s="47">
        <f t="shared" si="6"/>
        <v>174.07500000000005</v>
      </c>
      <c r="U34" s="47">
        <f t="shared" si="7"/>
        <v>522.22500000000002</v>
      </c>
      <c r="V34" s="47">
        <f t="shared" si="8"/>
        <v>313.33500000000004</v>
      </c>
      <c r="W34" s="47">
        <f t="shared" si="9"/>
        <v>139.26000000000002</v>
      </c>
      <c r="X34" s="47">
        <v>1000</v>
      </c>
      <c r="Y34" s="13" t="s">
        <v>325</v>
      </c>
    </row>
    <row r="35" spans="1:25" x14ac:dyDescent="0.25">
      <c r="A35" s="13" t="s">
        <v>186</v>
      </c>
      <c r="B35" s="13" t="s">
        <v>364</v>
      </c>
      <c r="C35" s="13" t="s">
        <v>38</v>
      </c>
      <c r="D35" s="47">
        <v>485000</v>
      </c>
      <c r="E35" s="13" t="s">
        <v>39</v>
      </c>
      <c r="H35" s="49" t="s">
        <v>305</v>
      </c>
      <c r="I35" s="13" t="s">
        <v>34</v>
      </c>
      <c r="J35" s="50">
        <v>0.37</v>
      </c>
      <c r="K35" s="47">
        <f t="shared" si="10"/>
        <v>3300.0000000000005</v>
      </c>
      <c r="L35" s="47">
        <v>3000</v>
      </c>
      <c r="M35" s="47">
        <v>3800</v>
      </c>
      <c r="N35" s="47">
        <f t="shared" si="1"/>
        <v>4150</v>
      </c>
      <c r="O35" s="47">
        <v>4500</v>
      </c>
      <c r="P35" s="48">
        <f t="shared" si="2"/>
        <v>0.13157894736842093</v>
      </c>
      <c r="Q35" s="48">
        <f t="shared" si="3"/>
        <v>0.23245614035087714</v>
      </c>
      <c r="R35" s="48">
        <f t="shared" si="4"/>
        <v>0.33333333333333331</v>
      </c>
      <c r="S35" s="47">
        <f t="shared" si="5"/>
        <v>231.00000000000006</v>
      </c>
      <c r="T35" s="47">
        <f t="shared" si="6"/>
        <v>165.00000000000003</v>
      </c>
      <c r="U35" s="47">
        <f t="shared" si="7"/>
        <v>495.00000000000006</v>
      </c>
      <c r="V35" s="47">
        <f t="shared" si="8"/>
        <v>297.00000000000006</v>
      </c>
      <c r="W35" s="47">
        <f t="shared" si="9"/>
        <v>132.00000000000003</v>
      </c>
      <c r="X35" s="47">
        <v>1000</v>
      </c>
      <c r="Y35" s="13" t="s">
        <v>40</v>
      </c>
    </row>
    <row r="36" spans="1:25" x14ac:dyDescent="0.25">
      <c r="A36" s="13" t="s">
        <v>186</v>
      </c>
      <c r="B36" s="13" t="s">
        <v>365</v>
      </c>
      <c r="C36" s="13" t="s">
        <v>130</v>
      </c>
      <c r="D36" s="47">
        <v>619900</v>
      </c>
      <c r="E36" s="13" t="s">
        <v>131</v>
      </c>
      <c r="H36" s="49" t="s">
        <v>306</v>
      </c>
      <c r="I36" s="13" t="s">
        <v>43</v>
      </c>
      <c r="J36" s="50">
        <v>0.31</v>
      </c>
      <c r="K36" s="47">
        <f t="shared" si="10"/>
        <v>4446.2000000000007</v>
      </c>
      <c r="L36" s="47">
        <v>4042</v>
      </c>
      <c r="M36" s="47">
        <v>3000</v>
      </c>
      <c r="N36" s="47">
        <f t="shared" si="1"/>
        <v>3750</v>
      </c>
      <c r="O36" s="47">
        <v>4500</v>
      </c>
      <c r="P36" s="48">
        <f t="shared" si="2"/>
        <v>-0.48206666666666692</v>
      </c>
      <c r="Q36" s="48">
        <f t="shared" si="3"/>
        <v>-0.19014444444444456</v>
      </c>
      <c r="R36" s="48">
        <f t="shared" si="4"/>
        <v>0.10177777777777777</v>
      </c>
      <c r="S36" s="47">
        <f t="shared" si="5"/>
        <v>311.23400000000009</v>
      </c>
      <c r="T36" s="47">
        <f t="shared" si="6"/>
        <v>222.31000000000006</v>
      </c>
      <c r="U36" s="47">
        <f t="shared" si="7"/>
        <v>666.93000000000006</v>
      </c>
      <c r="V36" s="47">
        <f t="shared" si="8"/>
        <v>400.15800000000007</v>
      </c>
      <c r="W36" s="47">
        <f t="shared" si="9"/>
        <v>177.84800000000004</v>
      </c>
      <c r="X36" s="47">
        <v>1000</v>
      </c>
      <c r="Y36" s="13" t="s">
        <v>132</v>
      </c>
    </row>
    <row r="37" spans="1:25" x14ac:dyDescent="0.25">
      <c r="A37" s="13" t="s">
        <v>186</v>
      </c>
      <c r="B37" s="13" t="s">
        <v>366</v>
      </c>
      <c r="C37" s="13" t="s">
        <v>149</v>
      </c>
      <c r="D37" s="47">
        <v>585000</v>
      </c>
      <c r="E37" s="13" t="s">
        <v>150</v>
      </c>
      <c r="H37" s="49" t="s">
        <v>261</v>
      </c>
      <c r="I37" s="13" t="s">
        <v>31</v>
      </c>
      <c r="J37" s="50">
        <v>0.84</v>
      </c>
      <c r="K37" s="47">
        <f t="shared" si="10"/>
        <v>3256.0000000000005</v>
      </c>
      <c r="L37" s="47">
        <v>2960</v>
      </c>
      <c r="M37" s="47">
        <v>2200</v>
      </c>
      <c r="N37" s="47">
        <f t="shared" si="1"/>
        <v>2600</v>
      </c>
      <c r="O37" s="47">
        <v>3000</v>
      </c>
      <c r="P37" s="48">
        <f t="shared" si="2"/>
        <v>-0.4800000000000002</v>
      </c>
      <c r="Q37" s="48">
        <f t="shared" si="3"/>
        <v>-0.23333333333333345</v>
      </c>
      <c r="R37" s="48">
        <f t="shared" si="4"/>
        <v>1.3333333333333334E-2</v>
      </c>
      <c r="S37" s="47">
        <f t="shared" si="5"/>
        <v>227.92000000000004</v>
      </c>
      <c r="T37" s="47">
        <f t="shared" si="6"/>
        <v>162.80000000000004</v>
      </c>
      <c r="U37" s="47">
        <f t="shared" si="7"/>
        <v>488.40000000000003</v>
      </c>
      <c r="V37" s="47">
        <f t="shared" si="8"/>
        <v>293.04000000000002</v>
      </c>
      <c r="W37" s="47">
        <f t="shared" si="9"/>
        <v>130.24</v>
      </c>
      <c r="X37" s="47">
        <v>1000</v>
      </c>
      <c r="Y37" s="13" t="s">
        <v>66</v>
      </c>
    </row>
    <row r="38" spans="1:25" x14ac:dyDescent="0.25">
      <c r="A38" s="13" t="s">
        <v>186</v>
      </c>
      <c r="B38" s="13" t="s">
        <v>367</v>
      </c>
      <c r="C38" s="13" t="s">
        <v>93</v>
      </c>
      <c r="D38" s="47">
        <v>220000</v>
      </c>
      <c r="E38" s="13" t="s">
        <v>48</v>
      </c>
      <c r="H38" s="49" t="s">
        <v>307</v>
      </c>
      <c r="I38" s="13" t="s">
        <v>43</v>
      </c>
      <c r="J38" s="50">
        <v>0.6</v>
      </c>
      <c r="K38" s="47">
        <f t="shared" si="10"/>
        <v>1962.4</v>
      </c>
      <c r="L38" s="47">
        <v>1784</v>
      </c>
      <c r="M38" s="47">
        <v>1800</v>
      </c>
      <c r="N38" s="47">
        <f t="shared" si="1"/>
        <v>2050</v>
      </c>
      <c r="O38" s="47">
        <v>2300</v>
      </c>
      <c r="P38" s="48">
        <f t="shared" si="2"/>
        <v>-9.0222222222222273E-2</v>
      </c>
      <c r="Q38" s="48">
        <f t="shared" si="3"/>
        <v>6.7062801932367133E-2</v>
      </c>
      <c r="R38" s="48">
        <f t="shared" si="4"/>
        <v>0.22434782608695653</v>
      </c>
      <c r="S38" s="47">
        <f t="shared" si="5"/>
        <v>137.36800000000002</v>
      </c>
      <c r="T38" s="47">
        <f t="shared" si="6"/>
        <v>98.12</v>
      </c>
      <c r="U38" s="47">
        <f t="shared" si="7"/>
        <v>294.36</v>
      </c>
      <c r="V38" s="47">
        <f t="shared" si="8"/>
        <v>176.61600000000001</v>
      </c>
      <c r="W38" s="47">
        <f t="shared" si="9"/>
        <v>78.496000000000009</v>
      </c>
      <c r="X38" s="47">
        <v>1000</v>
      </c>
    </row>
    <row r="39" spans="1:25" x14ac:dyDescent="0.25">
      <c r="A39" s="13" t="s">
        <v>186</v>
      </c>
      <c r="B39" s="13" t="s">
        <v>368</v>
      </c>
      <c r="C39" s="13" t="s">
        <v>121</v>
      </c>
      <c r="D39" s="47">
        <v>565000</v>
      </c>
      <c r="E39" s="13" t="s">
        <v>122</v>
      </c>
      <c r="H39" s="49" t="s">
        <v>304</v>
      </c>
      <c r="I39" s="13" t="s">
        <v>75</v>
      </c>
      <c r="J39" s="50">
        <v>0.06</v>
      </c>
      <c r="K39" s="47">
        <f t="shared" si="10"/>
        <v>4075.5000000000005</v>
      </c>
      <c r="L39" s="47">
        <v>3705</v>
      </c>
      <c r="M39" s="47">
        <v>4000</v>
      </c>
      <c r="N39" s="47">
        <f t="shared" si="1"/>
        <v>4750</v>
      </c>
      <c r="O39" s="47">
        <v>5500</v>
      </c>
      <c r="P39" s="48">
        <f t="shared" si="2"/>
        <v>-1.8875000000000114E-2</v>
      </c>
      <c r="Q39" s="48">
        <f t="shared" si="3"/>
        <v>0.15374431818181811</v>
      </c>
      <c r="R39" s="48">
        <f t="shared" si="4"/>
        <v>0.32636363636363636</v>
      </c>
      <c r="S39" s="47">
        <f t="shared" si="5"/>
        <v>285.28500000000008</v>
      </c>
      <c r="T39" s="47">
        <f t="shared" si="6"/>
        <v>203.77500000000003</v>
      </c>
      <c r="U39" s="47">
        <f t="shared" si="7"/>
        <v>611.32500000000005</v>
      </c>
      <c r="V39" s="47">
        <f t="shared" si="8"/>
        <v>366.79500000000002</v>
      </c>
      <c r="W39" s="47">
        <f t="shared" si="9"/>
        <v>163.02000000000001</v>
      </c>
      <c r="X39" s="47">
        <v>1000</v>
      </c>
      <c r="Y39" s="13" t="s">
        <v>123</v>
      </c>
    </row>
    <row r="40" spans="1:25" x14ac:dyDescent="0.25">
      <c r="A40" s="13" t="s">
        <v>186</v>
      </c>
      <c r="B40" s="13" t="s">
        <v>369</v>
      </c>
      <c r="C40" s="13" t="s">
        <v>29</v>
      </c>
      <c r="D40" s="47">
        <v>399000</v>
      </c>
      <c r="E40" s="13" t="s">
        <v>30</v>
      </c>
      <c r="H40" s="49" t="s">
        <v>261</v>
      </c>
      <c r="I40" s="13" t="s">
        <v>31</v>
      </c>
      <c r="J40" s="50">
        <v>0.84</v>
      </c>
      <c r="K40" s="47">
        <f t="shared" si="10"/>
        <v>3315.4</v>
      </c>
      <c r="L40" s="47">
        <v>3014</v>
      </c>
      <c r="M40" s="47">
        <v>3200</v>
      </c>
      <c r="N40" s="47">
        <f t="shared" si="1"/>
        <v>3600</v>
      </c>
      <c r="O40" s="47">
        <v>4000</v>
      </c>
      <c r="P40" s="48">
        <f t="shared" si="2"/>
        <v>-3.6062500000000025E-2</v>
      </c>
      <c r="Q40" s="48">
        <f t="shared" si="3"/>
        <v>0.10521874999999999</v>
      </c>
      <c r="R40" s="48">
        <f t="shared" si="4"/>
        <v>0.2465</v>
      </c>
      <c r="S40" s="47">
        <f t="shared" si="5"/>
        <v>232.07800000000003</v>
      </c>
      <c r="T40" s="47">
        <f t="shared" si="6"/>
        <v>165.77</v>
      </c>
      <c r="U40" s="47">
        <f t="shared" si="7"/>
        <v>497.31</v>
      </c>
      <c r="V40" s="47">
        <f t="shared" si="8"/>
        <v>298.38600000000002</v>
      </c>
      <c r="W40" s="47">
        <f t="shared" si="9"/>
        <v>132.61600000000001</v>
      </c>
      <c r="X40" s="47">
        <v>1000</v>
      </c>
      <c r="Y40" s="13" t="s">
        <v>326</v>
      </c>
    </row>
    <row r="41" spans="1:25" x14ac:dyDescent="0.25">
      <c r="A41" s="13" t="s">
        <v>186</v>
      </c>
      <c r="B41" s="13" t="s">
        <v>370</v>
      </c>
      <c r="C41" s="13" t="s">
        <v>128</v>
      </c>
      <c r="D41" s="47">
        <v>240000</v>
      </c>
      <c r="E41" s="13" t="s">
        <v>129</v>
      </c>
      <c r="H41" s="49" t="s">
        <v>261</v>
      </c>
      <c r="I41" s="13" t="s">
        <v>31</v>
      </c>
      <c r="J41" s="50">
        <v>0.84</v>
      </c>
      <c r="K41" s="47">
        <f t="shared" si="10"/>
        <v>2530</v>
      </c>
      <c r="L41" s="47">
        <v>2300</v>
      </c>
      <c r="M41" s="47">
        <v>1800</v>
      </c>
      <c r="N41" s="47">
        <f t="shared" si="1"/>
        <v>2000</v>
      </c>
      <c r="O41" s="47">
        <v>2200</v>
      </c>
      <c r="P41" s="48">
        <f t="shared" si="2"/>
        <v>-0.40555555555555556</v>
      </c>
      <c r="Q41" s="48">
        <f t="shared" si="3"/>
        <v>-0.22550505050505051</v>
      </c>
      <c r="R41" s="48">
        <f t="shared" si="4"/>
        <v>-4.5454545454545456E-2</v>
      </c>
      <c r="S41" s="47">
        <f t="shared" si="5"/>
        <v>177.10000000000002</v>
      </c>
      <c r="T41" s="47">
        <f t="shared" si="6"/>
        <v>126.5</v>
      </c>
      <c r="U41" s="47">
        <f t="shared" si="7"/>
        <v>379.5</v>
      </c>
      <c r="V41" s="47">
        <f t="shared" si="8"/>
        <v>227.7</v>
      </c>
      <c r="W41" s="47">
        <f t="shared" si="9"/>
        <v>101.2</v>
      </c>
      <c r="X41" s="47">
        <v>1000</v>
      </c>
    </row>
    <row r="42" spans="1:25" x14ac:dyDescent="0.25">
      <c r="A42" s="13" t="s">
        <v>186</v>
      </c>
      <c r="B42" s="13" t="s">
        <v>371</v>
      </c>
      <c r="C42" s="13" t="s">
        <v>133</v>
      </c>
      <c r="D42" s="47">
        <v>749000</v>
      </c>
      <c r="E42" s="13" t="s">
        <v>134</v>
      </c>
      <c r="H42" s="49" t="s">
        <v>305</v>
      </c>
      <c r="I42" s="13" t="s">
        <v>34</v>
      </c>
      <c r="J42" s="50">
        <v>0.37</v>
      </c>
      <c r="K42" s="47">
        <f t="shared" si="10"/>
        <v>5041.3</v>
      </c>
      <c r="L42" s="47">
        <v>4583</v>
      </c>
      <c r="M42" s="47">
        <v>3500</v>
      </c>
      <c r="N42" s="47">
        <f t="shared" si="1"/>
        <v>4250</v>
      </c>
      <c r="O42" s="47">
        <v>5000</v>
      </c>
      <c r="P42" s="48">
        <f t="shared" si="2"/>
        <v>-0.44037142857142864</v>
      </c>
      <c r="Q42" s="48">
        <f t="shared" si="3"/>
        <v>-0.1784857142857143</v>
      </c>
      <c r="R42" s="48">
        <f t="shared" si="4"/>
        <v>8.3400000000000002E-2</v>
      </c>
      <c r="S42" s="47">
        <f t="shared" si="5"/>
        <v>352.89100000000002</v>
      </c>
      <c r="T42" s="47">
        <f t="shared" si="6"/>
        <v>252.06500000000003</v>
      </c>
      <c r="U42" s="47">
        <f t="shared" si="7"/>
        <v>756.19500000000005</v>
      </c>
      <c r="V42" s="47">
        <f t="shared" si="8"/>
        <v>453.71699999999998</v>
      </c>
      <c r="W42" s="47">
        <f t="shared" si="9"/>
        <v>201.65200000000002</v>
      </c>
      <c r="X42" s="47">
        <v>1000</v>
      </c>
    </row>
    <row r="43" spans="1:25" x14ac:dyDescent="0.25">
      <c r="A43" s="13" t="s">
        <v>186</v>
      </c>
      <c r="B43" s="13" t="s">
        <v>372</v>
      </c>
      <c r="C43" s="13" t="s">
        <v>47</v>
      </c>
      <c r="D43" s="47">
        <v>325000</v>
      </c>
      <c r="E43" s="13" t="s">
        <v>48</v>
      </c>
      <c r="H43" s="49" t="s">
        <v>307</v>
      </c>
      <c r="I43" s="13" t="s">
        <v>43</v>
      </c>
      <c r="J43" s="50">
        <v>0.6</v>
      </c>
      <c r="K43" s="47">
        <f t="shared" si="10"/>
        <v>2561.9</v>
      </c>
      <c r="L43" s="47">
        <v>2329</v>
      </c>
      <c r="M43" s="47">
        <v>2500</v>
      </c>
      <c r="N43" s="47">
        <f t="shared" si="1"/>
        <v>2750</v>
      </c>
      <c r="O43" s="47">
        <v>3000</v>
      </c>
      <c r="P43" s="48">
        <f t="shared" si="2"/>
        <v>-2.4760000000000035E-2</v>
      </c>
      <c r="Q43" s="48">
        <f t="shared" si="3"/>
        <v>9.9453333333333324E-2</v>
      </c>
      <c r="R43" s="48">
        <f t="shared" si="4"/>
        <v>0.22366666666666668</v>
      </c>
      <c r="S43" s="47">
        <f t="shared" si="5"/>
        <v>179.33300000000003</v>
      </c>
      <c r="T43" s="47">
        <f t="shared" si="6"/>
        <v>128.095</v>
      </c>
      <c r="U43" s="47">
        <f t="shared" si="7"/>
        <v>384.28500000000003</v>
      </c>
      <c r="V43" s="47">
        <f t="shared" si="8"/>
        <v>230.571</v>
      </c>
      <c r="W43" s="47">
        <f t="shared" si="9"/>
        <v>102.476</v>
      </c>
      <c r="X43" s="47">
        <v>1000</v>
      </c>
    </row>
    <row r="44" spans="1:25" x14ac:dyDescent="0.25">
      <c r="A44" s="13" t="s">
        <v>186</v>
      </c>
      <c r="B44" s="13" t="s">
        <v>373</v>
      </c>
      <c r="C44" s="13" t="s">
        <v>92</v>
      </c>
      <c r="D44" s="47">
        <v>279000</v>
      </c>
      <c r="E44" s="13" t="s">
        <v>48</v>
      </c>
      <c r="H44" s="49" t="s">
        <v>313</v>
      </c>
      <c r="I44" s="13" t="s">
        <v>75</v>
      </c>
      <c r="J44" s="50">
        <v>0.27</v>
      </c>
      <c r="K44" s="47">
        <f t="shared" si="10"/>
        <v>2304.5</v>
      </c>
      <c r="L44" s="47">
        <v>2095</v>
      </c>
      <c r="M44" s="47">
        <v>1800</v>
      </c>
      <c r="N44" s="47">
        <f t="shared" si="1"/>
        <v>2150</v>
      </c>
      <c r="O44" s="47">
        <v>2500</v>
      </c>
      <c r="P44" s="48">
        <f t="shared" si="2"/>
        <v>-0.28027777777777779</v>
      </c>
      <c r="Q44" s="48">
        <f t="shared" si="3"/>
        <v>-5.9138888888888894E-2</v>
      </c>
      <c r="R44" s="48">
        <f t="shared" si="4"/>
        <v>0.16200000000000001</v>
      </c>
      <c r="S44" s="47">
        <f t="shared" si="5"/>
        <v>161.31500000000003</v>
      </c>
      <c r="T44" s="47">
        <f t="shared" si="6"/>
        <v>115.22500000000001</v>
      </c>
      <c r="U44" s="47">
        <f t="shared" si="7"/>
        <v>345.67500000000001</v>
      </c>
      <c r="V44" s="47">
        <f t="shared" si="8"/>
        <v>207.405</v>
      </c>
      <c r="W44" s="47">
        <f t="shared" si="9"/>
        <v>92.18</v>
      </c>
      <c r="X44" s="47">
        <v>1000</v>
      </c>
    </row>
    <row r="45" spans="1:25" x14ac:dyDescent="0.25">
      <c r="A45" s="13" t="s">
        <v>186</v>
      </c>
      <c r="B45" s="13" t="s">
        <v>374</v>
      </c>
      <c r="C45" s="13" t="s">
        <v>140</v>
      </c>
      <c r="D45" s="47">
        <v>625000</v>
      </c>
      <c r="E45" s="13" t="s">
        <v>141</v>
      </c>
      <c r="H45" s="49" t="s">
        <v>307</v>
      </c>
      <c r="I45" s="13" t="s">
        <v>43</v>
      </c>
      <c r="J45" s="50">
        <v>0.6</v>
      </c>
      <c r="K45" s="47">
        <f t="shared" si="10"/>
        <v>4280.1000000000004</v>
      </c>
      <c r="L45" s="47">
        <v>3891</v>
      </c>
      <c r="M45" s="47">
        <v>3000</v>
      </c>
      <c r="N45" s="47">
        <f t="shared" si="1"/>
        <v>4000</v>
      </c>
      <c r="O45" s="47">
        <v>5000</v>
      </c>
      <c r="P45" s="48">
        <f t="shared" si="2"/>
        <v>-0.42670000000000013</v>
      </c>
      <c r="Q45" s="48">
        <f t="shared" si="3"/>
        <v>-0.10245000000000007</v>
      </c>
      <c r="R45" s="48">
        <f t="shared" si="4"/>
        <v>0.2218</v>
      </c>
      <c r="S45" s="47">
        <f t="shared" si="5"/>
        <v>299.60700000000003</v>
      </c>
      <c r="T45" s="47">
        <f t="shared" si="6"/>
        <v>214.00500000000002</v>
      </c>
      <c r="U45" s="47">
        <f t="shared" si="7"/>
        <v>642.01499999999999</v>
      </c>
      <c r="V45" s="47">
        <f t="shared" si="8"/>
        <v>385.209</v>
      </c>
      <c r="W45" s="47">
        <f t="shared" si="9"/>
        <v>171.20400000000001</v>
      </c>
      <c r="X45" s="47">
        <v>1000</v>
      </c>
    </row>
    <row r="46" spans="1:25" x14ac:dyDescent="0.25">
      <c r="A46" s="13" t="s">
        <v>186</v>
      </c>
      <c r="B46" s="13" t="s">
        <v>375</v>
      </c>
      <c r="C46" s="13" t="s">
        <v>70</v>
      </c>
      <c r="D46" s="47">
        <v>430000</v>
      </c>
      <c r="E46" s="13" t="s">
        <v>30</v>
      </c>
      <c r="H46" s="49" t="s">
        <v>307</v>
      </c>
      <c r="I46" s="13" t="s">
        <v>43</v>
      </c>
      <c r="J46" s="50">
        <v>0.6</v>
      </c>
      <c r="K46" s="47">
        <f t="shared" si="10"/>
        <v>3165.8</v>
      </c>
      <c r="L46" s="47">
        <v>2878</v>
      </c>
      <c r="M46" s="47">
        <v>2500</v>
      </c>
      <c r="N46" s="47">
        <f t="shared" si="1"/>
        <v>3000</v>
      </c>
      <c r="O46" s="47">
        <v>3500</v>
      </c>
      <c r="P46" s="48">
        <f t="shared" si="2"/>
        <v>-0.26632000000000006</v>
      </c>
      <c r="Q46" s="48">
        <f t="shared" si="3"/>
        <v>-4.4302857142857172E-2</v>
      </c>
      <c r="R46" s="48">
        <f t="shared" si="4"/>
        <v>0.17771428571428571</v>
      </c>
      <c r="S46" s="47">
        <f t="shared" si="5"/>
        <v>221.60600000000002</v>
      </c>
      <c r="T46" s="47">
        <f t="shared" si="6"/>
        <v>158.29000000000002</v>
      </c>
      <c r="U46" s="47">
        <f t="shared" si="7"/>
        <v>474.87</v>
      </c>
      <c r="V46" s="47">
        <f t="shared" si="8"/>
        <v>284.92200000000003</v>
      </c>
      <c r="W46" s="47">
        <f t="shared" si="9"/>
        <v>126.63200000000001</v>
      </c>
      <c r="X46" s="47">
        <v>1000</v>
      </c>
      <c r="Y46" s="13" t="s">
        <v>71</v>
      </c>
    </row>
    <row r="47" spans="1:25" x14ac:dyDescent="0.25">
      <c r="A47" s="13" t="s">
        <v>186</v>
      </c>
      <c r="B47" s="13" t="s">
        <v>376</v>
      </c>
      <c r="C47" s="13" t="s">
        <v>95</v>
      </c>
      <c r="D47" s="47">
        <v>489900</v>
      </c>
      <c r="E47" s="13" t="s">
        <v>96</v>
      </c>
      <c r="H47" s="49" t="s">
        <v>305</v>
      </c>
      <c r="I47" s="13" t="s">
        <v>34</v>
      </c>
      <c r="J47" s="50">
        <v>0.37</v>
      </c>
      <c r="K47" s="47">
        <f t="shared" si="10"/>
        <v>3358.3</v>
      </c>
      <c r="L47" s="47">
        <v>3053</v>
      </c>
      <c r="M47" s="47">
        <v>2700</v>
      </c>
      <c r="N47" s="47">
        <f t="shared" si="1"/>
        <v>3100</v>
      </c>
      <c r="O47" s="47">
        <v>3500</v>
      </c>
      <c r="P47" s="48">
        <f t="shared" si="2"/>
        <v>-0.24381481481481487</v>
      </c>
      <c r="Q47" s="48">
        <f t="shared" si="3"/>
        <v>-5.8050264550264574E-2</v>
      </c>
      <c r="R47" s="48">
        <f t="shared" si="4"/>
        <v>0.12771428571428572</v>
      </c>
      <c r="S47" s="47">
        <f t="shared" si="5"/>
        <v>235.08100000000005</v>
      </c>
      <c r="T47" s="47">
        <f t="shared" si="6"/>
        <v>167.91500000000002</v>
      </c>
      <c r="U47" s="47">
        <f t="shared" si="7"/>
        <v>503.745</v>
      </c>
      <c r="V47" s="47">
        <f t="shared" si="8"/>
        <v>302.24700000000001</v>
      </c>
      <c r="W47" s="47">
        <f t="shared" si="9"/>
        <v>134.33200000000002</v>
      </c>
      <c r="X47" s="47">
        <v>1000</v>
      </c>
      <c r="Y47" s="13" t="s">
        <v>97</v>
      </c>
    </row>
    <row r="48" spans="1:25" x14ac:dyDescent="0.25">
      <c r="A48" s="13" t="s">
        <v>186</v>
      </c>
      <c r="B48" s="13" t="s">
        <v>377</v>
      </c>
      <c r="C48" s="13" t="s">
        <v>124</v>
      </c>
      <c r="D48" s="47">
        <v>450000</v>
      </c>
      <c r="E48" s="13" t="s">
        <v>122</v>
      </c>
      <c r="H48" s="49" t="s">
        <v>313</v>
      </c>
      <c r="I48" s="13" t="s">
        <v>75</v>
      </c>
      <c r="J48" s="50">
        <v>0.27</v>
      </c>
      <c r="K48" s="47">
        <f t="shared" si="10"/>
        <v>3364.9</v>
      </c>
      <c r="L48" s="47">
        <v>3059</v>
      </c>
      <c r="M48" s="47">
        <v>2700</v>
      </c>
      <c r="N48" s="47">
        <f t="shared" si="1"/>
        <v>3164</v>
      </c>
      <c r="O48" s="47">
        <v>3628</v>
      </c>
      <c r="P48" s="48">
        <f t="shared" si="2"/>
        <v>-0.24625925925925929</v>
      </c>
      <c r="Q48" s="48">
        <f t="shared" si="3"/>
        <v>-4.4711768549144534E-2</v>
      </c>
      <c r="R48" s="48">
        <f t="shared" si="4"/>
        <v>0.15683572216097022</v>
      </c>
      <c r="S48" s="47">
        <f t="shared" si="5"/>
        <v>235.54300000000003</v>
      </c>
      <c r="T48" s="47">
        <f t="shared" si="6"/>
        <v>168.245</v>
      </c>
      <c r="U48" s="47">
        <f t="shared" si="7"/>
        <v>504.73500000000001</v>
      </c>
      <c r="V48" s="47">
        <f t="shared" si="8"/>
        <v>302.84100000000001</v>
      </c>
      <c r="W48" s="47">
        <f t="shared" si="9"/>
        <v>134.596</v>
      </c>
      <c r="X48" s="47">
        <v>1000</v>
      </c>
      <c r="Y48" s="13" t="s">
        <v>125</v>
      </c>
    </row>
    <row r="49" spans="1:25" x14ac:dyDescent="0.25">
      <c r="A49" s="13" t="s">
        <v>186</v>
      </c>
      <c r="B49" s="13" t="s">
        <v>378</v>
      </c>
      <c r="C49" s="13" t="s">
        <v>135</v>
      </c>
      <c r="D49" s="47">
        <v>650000</v>
      </c>
      <c r="E49" s="13" t="s">
        <v>136</v>
      </c>
      <c r="H49" s="49" t="s">
        <v>313</v>
      </c>
      <c r="I49" s="13" t="s">
        <v>75</v>
      </c>
      <c r="J49" s="50">
        <v>0.27</v>
      </c>
      <c r="K49" s="47">
        <f t="shared" si="10"/>
        <v>4400</v>
      </c>
      <c r="L49" s="47">
        <v>4000</v>
      </c>
      <c r="M49" s="47">
        <v>3400</v>
      </c>
      <c r="N49" s="47">
        <f t="shared" si="1"/>
        <v>4200</v>
      </c>
      <c r="O49" s="47">
        <v>5000</v>
      </c>
      <c r="P49" s="48">
        <f t="shared" si="2"/>
        <v>-0.29411764705882354</v>
      </c>
      <c r="Q49" s="48">
        <f t="shared" si="3"/>
        <v>-4.7058823529411764E-2</v>
      </c>
      <c r="R49" s="48">
        <f t="shared" si="4"/>
        <v>0.2</v>
      </c>
      <c r="S49" s="47">
        <f t="shared" si="5"/>
        <v>308.00000000000006</v>
      </c>
      <c r="T49" s="47">
        <f t="shared" si="6"/>
        <v>220</v>
      </c>
      <c r="U49" s="47">
        <f t="shared" si="7"/>
        <v>660</v>
      </c>
      <c r="V49" s="47">
        <f t="shared" si="8"/>
        <v>396</v>
      </c>
      <c r="W49" s="47">
        <f t="shared" si="9"/>
        <v>176</v>
      </c>
      <c r="X49" s="47">
        <v>1000</v>
      </c>
      <c r="Y49" s="13" t="s">
        <v>137</v>
      </c>
    </row>
    <row r="50" spans="1:25" x14ac:dyDescent="0.25">
      <c r="A50" s="13" t="s">
        <v>186</v>
      </c>
      <c r="B50" s="13" t="s">
        <v>379</v>
      </c>
      <c r="C50" s="13" t="s">
        <v>98</v>
      </c>
      <c r="D50" s="47">
        <v>245000</v>
      </c>
      <c r="E50" s="13" t="s">
        <v>99</v>
      </c>
      <c r="H50" s="49" t="s">
        <v>307</v>
      </c>
      <c r="I50" s="13" t="s">
        <v>43</v>
      </c>
      <c r="J50" s="50">
        <v>0.6</v>
      </c>
      <c r="K50" s="47">
        <f t="shared" si="10"/>
        <v>2173.6000000000004</v>
      </c>
      <c r="L50" s="47">
        <v>1976</v>
      </c>
      <c r="M50" s="47">
        <v>1900</v>
      </c>
      <c r="N50" s="47">
        <f t="shared" si="1"/>
        <v>2050</v>
      </c>
      <c r="O50" s="47">
        <v>2200</v>
      </c>
      <c r="P50" s="48">
        <f t="shared" si="2"/>
        <v>-0.14400000000000018</v>
      </c>
      <c r="Q50" s="48">
        <f t="shared" si="3"/>
        <v>-2.1090909090909181E-2</v>
      </c>
      <c r="R50" s="48">
        <f t="shared" si="4"/>
        <v>0.10181818181818182</v>
      </c>
      <c r="S50" s="47">
        <f t="shared" si="5"/>
        <v>152.15200000000004</v>
      </c>
      <c r="T50" s="47">
        <f t="shared" si="6"/>
        <v>108.68000000000002</v>
      </c>
      <c r="U50" s="47">
        <f t="shared" si="7"/>
        <v>326.04000000000002</v>
      </c>
      <c r="V50" s="47">
        <f t="shared" si="8"/>
        <v>195.62400000000002</v>
      </c>
      <c r="W50" s="47">
        <f t="shared" si="9"/>
        <v>86.944000000000017</v>
      </c>
      <c r="X50" s="47">
        <v>1000</v>
      </c>
    </row>
    <row r="51" spans="1:25" x14ac:dyDescent="0.25">
      <c r="A51" s="13" t="s">
        <v>186</v>
      </c>
      <c r="B51" s="13" t="s">
        <v>380</v>
      </c>
      <c r="C51" s="13" t="s">
        <v>184</v>
      </c>
      <c r="D51" s="47">
        <v>146000</v>
      </c>
      <c r="E51" s="13" t="s">
        <v>48</v>
      </c>
      <c r="H51" s="49" t="s">
        <v>307</v>
      </c>
      <c r="I51" s="13" t="s">
        <v>43</v>
      </c>
      <c r="J51" s="50">
        <v>0.6</v>
      </c>
      <c r="K51" s="47">
        <f t="shared" si="10"/>
        <v>1295.8000000000002</v>
      </c>
      <c r="L51" s="47">
        <v>1178</v>
      </c>
      <c r="M51" s="47">
        <v>1400</v>
      </c>
      <c r="N51" s="47">
        <f t="shared" si="1"/>
        <v>1750</v>
      </c>
      <c r="O51" s="47">
        <v>2100</v>
      </c>
      <c r="P51" s="48">
        <f t="shared" si="2"/>
        <v>7.4428571428571302E-2</v>
      </c>
      <c r="Q51" s="48">
        <f t="shared" si="3"/>
        <v>0.25673809523809515</v>
      </c>
      <c r="R51" s="48">
        <f t="shared" si="4"/>
        <v>0.43904761904761902</v>
      </c>
      <c r="S51" s="47">
        <f t="shared" si="5"/>
        <v>90.706000000000017</v>
      </c>
      <c r="T51" s="47">
        <f t="shared" si="6"/>
        <v>64.790000000000006</v>
      </c>
      <c r="U51" s="47">
        <f t="shared" si="7"/>
        <v>194.37000000000003</v>
      </c>
      <c r="V51" s="47">
        <f t="shared" si="8"/>
        <v>116.62200000000001</v>
      </c>
      <c r="W51" s="47">
        <f t="shared" si="9"/>
        <v>51.832000000000008</v>
      </c>
      <c r="X51" s="47">
        <v>1000</v>
      </c>
      <c r="Y51" s="13" t="s">
        <v>185</v>
      </c>
    </row>
    <row r="52" spans="1:25" x14ac:dyDescent="0.25">
      <c r="A52" s="13" t="s">
        <v>186</v>
      </c>
      <c r="B52" s="13" t="s">
        <v>381</v>
      </c>
      <c r="C52" s="13" t="s">
        <v>163</v>
      </c>
      <c r="D52" s="47">
        <v>187500</v>
      </c>
      <c r="E52" s="13" t="s">
        <v>164</v>
      </c>
      <c r="H52" s="49" t="s">
        <v>307</v>
      </c>
      <c r="I52" s="13" t="s">
        <v>43</v>
      </c>
      <c r="J52" s="50">
        <v>0.6</v>
      </c>
      <c r="K52" s="47">
        <f t="shared" si="10"/>
        <v>1982.2000000000003</v>
      </c>
      <c r="L52" s="47">
        <v>1802</v>
      </c>
      <c r="M52" s="47">
        <v>1500</v>
      </c>
      <c r="N52" s="47">
        <f t="shared" si="1"/>
        <v>1700</v>
      </c>
      <c r="O52" s="47">
        <v>1900</v>
      </c>
      <c r="P52" s="48">
        <f t="shared" si="2"/>
        <v>-0.32146666666666684</v>
      </c>
      <c r="Q52" s="48">
        <f t="shared" si="3"/>
        <v>-0.13494385964912289</v>
      </c>
      <c r="R52" s="48">
        <f t="shared" si="4"/>
        <v>5.1578947368421051E-2</v>
      </c>
      <c r="S52" s="47">
        <f t="shared" si="5"/>
        <v>138.75400000000002</v>
      </c>
      <c r="T52" s="47">
        <f t="shared" si="6"/>
        <v>99.110000000000014</v>
      </c>
      <c r="U52" s="47">
        <f t="shared" si="7"/>
        <v>297.33000000000004</v>
      </c>
      <c r="V52" s="47">
        <f t="shared" si="8"/>
        <v>178.39800000000002</v>
      </c>
      <c r="W52" s="47">
        <f t="shared" si="9"/>
        <v>79.288000000000011</v>
      </c>
      <c r="X52" s="47">
        <v>1000</v>
      </c>
    </row>
    <row r="53" spans="1:25" x14ac:dyDescent="0.25">
      <c r="A53" s="13" t="s">
        <v>186</v>
      </c>
      <c r="B53" s="13" t="s">
        <v>382</v>
      </c>
      <c r="C53" s="13" t="s">
        <v>51</v>
      </c>
      <c r="D53" s="47">
        <v>399000</v>
      </c>
      <c r="E53" s="13" t="s">
        <v>52</v>
      </c>
      <c r="H53" s="49" t="s">
        <v>314</v>
      </c>
      <c r="I53" s="13" t="s">
        <v>53</v>
      </c>
      <c r="J53" s="50">
        <v>0.51</v>
      </c>
      <c r="K53" s="47">
        <f t="shared" si="10"/>
        <v>2806.1000000000004</v>
      </c>
      <c r="L53" s="47">
        <v>2551</v>
      </c>
      <c r="M53" s="47">
        <v>3200</v>
      </c>
      <c r="N53" s="47">
        <f t="shared" si="1"/>
        <v>3600</v>
      </c>
      <c r="O53" s="47">
        <v>4000</v>
      </c>
      <c r="P53" s="48">
        <f t="shared" si="2"/>
        <v>0.12309374999999989</v>
      </c>
      <c r="Q53" s="48">
        <f t="shared" si="3"/>
        <v>0.24267187499999995</v>
      </c>
      <c r="R53" s="48">
        <f t="shared" si="4"/>
        <v>0.36225000000000002</v>
      </c>
      <c r="S53" s="47">
        <f t="shared" si="5"/>
        <v>196.42700000000005</v>
      </c>
      <c r="T53" s="47">
        <f t="shared" si="6"/>
        <v>140.30500000000004</v>
      </c>
      <c r="U53" s="47">
        <f t="shared" si="7"/>
        <v>420.91500000000002</v>
      </c>
      <c r="V53" s="47">
        <f t="shared" si="8"/>
        <v>252.54900000000004</v>
      </c>
      <c r="W53" s="47">
        <f t="shared" si="9"/>
        <v>112.24400000000001</v>
      </c>
      <c r="X53" s="47">
        <v>1000</v>
      </c>
      <c r="Y53" s="13" t="s">
        <v>54</v>
      </c>
    </row>
    <row r="54" spans="1:25" x14ac:dyDescent="0.25">
      <c r="A54" s="13" t="s">
        <v>186</v>
      </c>
      <c r="B54" s="13" t="s">
        <v>383</v>
      </c>
      <c r="C54" s="13" t="s">
        <v>159</v>
      </c>
      <c r="D54" s="47">
        <v>429000</v>
      </c>
      <c r="E54" s="13" t="s">
        <v>160</v>
      </c>
      <c r="H54" s="49" t="s">
        <v>307</v>
      </c>
      <c r="I54" s="13" t="s">
        <v>43</v>
      </c>
      <c r="J54" s="50">
        <v>0.6</v>
      </c>
      <c r="K54" s="47">
        <f t="shared" si="10"/>
        <v>3427.6000000000004</v>
      </c>
      <c r="L54" s="47">
        <v>3116</v>
      </c>
      <c r="M54" s="47">
        <v>1800</v>
      </c>
      <c r="N54" s="47">
        <f t="shared" si="1"/>
        <v>2200</v>
      </c>
      <c r="O54" s="47">
        <v>2600</v>
      </c>
      <c r="P54" s="48">
        <f t="shared" si="2"/>
        <v>-0.90422222222222237</v>
      </c>
      <c r="Q54" s="48">
        <f t="shared" si="3"/>
        <v>-0.55134188034188036</v>
      </c>
      <c r="R54" s="48">
        <f t="shared" si="4"/>
        <v>-0.19846153846153847</v>
      </c>
      <c r="S54" s="47">
        <f t="shared" si="5"/>
        <v>239.93200000000004</v>
      </c>
      <c r="T54" s="47">
        <f t="shared" si="6"/>
        <v>171.38000000000002</v>
      </c>
      <c r="U54" s="47">
        <f t="shared" si="7"/>
        <v>514.14</v>
      </c>
      <c r="V54" s="47">
        <f t="shared" si="8"/>
        <v>308.48400000000004</v>
      </c>
      <c r="W54" s="47">
        <f t="shared" si="9"/>
        <v>137.10400000000001</v>
      </c>
      <c r="X54" s="47">
        <v>1000</v>
      </c>
      <c r="Y54" s="13" t="s">
        <v>161</v>
      </c>
    </row>
    <row r="55" spans="1:25" x14ac:dyDescent="0.25">
      <c r="A55" s="13" t="s">
        <v>186</v>
      </c>
      <c r="B55" s="13" t="s">
        <v>384</v>
      </c>
      <c r="C55" s="13" t="s">
        <v>142</v>
      </c>
      <c r="D55" s="47">
        <v>339000</v>
      </c>
      <c r="E55" s="13" t="s">
        <v>143</v>
      </c>
      <c r="H55" s="49" t="s">
        <v>307</v>
      </c>
      <c r="I55" s="13" t="s">
        <v>43</v>
      </c>
      <c r="J55" s="50">
        <v>0.6</v>
      </c>
      <c r="K55" s="47">
        <f t="shared" si="10"/>
        <v>2695</v>
      </c>
      <c r="L55" s="47">
        <v>2450</v>
      </c>
      <c r="M55" s="47">
        <v>2000</v>
      </c>
      <c r="N55" s="47">
        <f t="shared" si="1"/>
        <v>2500</v>
      </c>
      <c r="O55" s="47">
        <v>3000</v>
      </c>
      <c r="P55" s="48">
        <f t="shared" si="2"/>
        <v>-0.34749999999999998</v>
      </c>
      <c r="Q55" s="48">
        <f t="shared" si="3"/>
        <v>-8.2083333333333328E-2</v>
      </c>
      <c r="R55" s="48">
        <f t="shared" si="4"/>
        <v>0.18333333333333332</v>
      </c>
      <c r="S55" s="47">
        <f t="shared" si="5"/>
        <v>188.65</v>
      </c>
      <c r="T55" s="47">
        <f t="shared" si="6"/>
        <v>134.75</v>
      </c>
      <c r="U55" s="47">
        <f t="shared" si="7"/>
        <v>404.25</v>
      </c>
      <c r="V55" s="47">
        <f t="shared" si="8"/>
        <v>242.54999999999998</v>
      </c>
      <c r="W55" s="47">
        <f t="shared" si="9"/>
        <v>107.8</v>
      </c>
      <c r="X55" s="47">
        <v>1000</v>
      </c>
    </row>
    <row r="56" spans="1:25" x14ac:dyDescent="0.25">
      <c r="A56" s="13" t="s">
        <v>186</v>
      </c>
      <c r="B56" s="13" t="s">
        <v>385</v>
      </c>
      <c r="C56" s="13" t="s">
        <v>82</v>
      </c>
      <c r="D56" s="47">
        <v>348771</v>
      </c>
      <c r="E56" s="13" t="s">
        <v>83</v>
      </c>
      <c r="H56" s="49" t="s">
        <v>307</v>
      </c>
      <c r="I56" s="13" t="s">
        <v>43</v>
      </c>
      <c r="J56" s="50">
        <v>0.6</v>
      </c>
      <c r="K56" s="47">
        <f t="shared" si="10"/>
        <v>2806.1000000000004</v>
      </c>
      <c r="L56" s="47">
        <v>2551</v>
      </c>
      <c r="M56" s="47">
        <v>1800</v>
      </c>
      <c r="N56" s="47">
        <f t="shared" si="1"/>
        <v>2125</v>
      </c>
      <c r="O56" s="47">
        <v>2450</v>
      </c>
      <c r="P56" s="48">
        <f t="shared" si="2"/>
        <v>-0.55894444444444469</v>
      </c>
      <c r="Q56" s="48">
        <f t="shared" si="3"/>
        <v>-0.30008446712018155</v>
      </c>
      <c r="R56" s="48">
        <f t="shared" si="4"/>
        <v>-4.1224489795918369E-2</v>
      </c>
      <c r="S56" s="47">
        <f t="shared" si="5"/>
        <v>196.42700000000005</v>
      </c>
      <c r="T56" s="47">
        <f t="shared" si="6"/>
        <v>140.30500000000004</v>
      </c>
      <c r="U56" s="47">
        <f t="shared" si="7"/>
        <v>420.91500000000002</v>
      </c>
      <c r="V56" s="47">
        <f t="shared" si="8"/>
        <v>252.54900000000004</v>
      </c>
      <c r="W56" s="47">
        <f t="shared" si="9"/>
        <v>112.24400000000001</v>
      </c>
      <c r="X56" s="47">
        <v>1000</v>
      </c>
      <c r="Y56" s="13" t="s">
        <v>84</v>
      </c>
    </row>
    <row r="57" spans="1:25" x14ac:dyDescent="0.25">
      <c r="A57" s="13" t="s">
        <v>186</v>
      </c>
      <c r="B57" s="13" t="s">
        <v>386</v>
      </c>
      <c r="C57" s="13" t="s">
        <v>138</v>
      </c>
      <c r="D57" s="47">
        <v>210000</v>
      </c>
      <c r="E57" s="13" t="s">
        <v>139</v>
      </c>
      <c r="H57" s="49" t="s">
        <v>305</v>
      </c>
      <c r="I57" s="13" t="s">
        <v>34</v>
      </c>
      <c r="J57" s="50">
        <v>0.37</v>
      </c>
      <c r="K57" s="47">
        <f t="shared" si="10"/>
        <v>2038.3000000000002</v>
      </c>
      <c r="L57" s="47">
        <v>1853</v>
      </c>
      <c r="M57" s="47">
        <v>2000</v>
      </c>
      <c r="N57" s="47">
        <f t="shared" si="1"/>
        <v>2250</v>
      </c>
      <c r="O57" s="47">
        <v>2500</v>
      </c>
      <c r="P57" s="48">
        <f t="shared" si="2"/>
        <v>-1.9150000000000091E-2</v>
      </c>
      <c r="Q57" s="48">
        <f t="shared" si="3"/>
        <v>0.11982499999999995</v>
      </c>
      <c r="R57" s="48">
        <f t="shared" si="4"/>
        <v>0.25879999999999997</v>
      </c>
      <c r="S57" s="47">
        <f t="shared" si="5"/>
        <v>142.68100000000004</v>
      </c>
      <c r="T57" s="47">
        <f t="shared" si="6"/>
        <v>101.91500000000002</v>
      </c>
      <c r="U57" s="47">
        <f t="shared" si="7"/>
        <v>305.745</v>
      </c>
      <c r="V57" s="47">
        <f t="shared" si="8"/>
        <v>183.447</v>
      </c>
      <c r="W57" s="47">
        <f t="shared" si="9"/>
        <v>81.532000000000011</v>
      </c>
      <c r="X57" s="47">
        <v>1000</v>
      </c>
    </row>
    <row r="58" spans="1:25" x14ac:dyDescent="0.25">
      <c r="A58" s="13" t="s">
        <v>186</v>
      </c>
      <c r="B58" s="13" t="s">
        <v>387</v>
      </c>
      <c r="C58" s="13" t="s">
        <v>170</v>
      </c>
      <c r="D58" s="47">
        <v>169000</v>
      </c>
      <c r="E58" s="13" t="s">
        <v>30</v>
      </c>
      <c r="H58" s="49" t="s">
        <v>306</v>
      </c>
      <c r="I58" s="13" t="s">
        <v>43</v>
      </c>
      <c r="J58" s="50">
        <v>0.31</v>
      </c>
      <c r="K58" s="47">
        <f t="shared" si="10"/>
        <v>1623.6000000000001</v>
      </c>
      <c r="L58" s="47">
        <v>1476</v>
      </c>
      <c r="M58" s="47">
        <v>1200</v>
      </c>
      <c r="N58" s="47">
        <f t="shared" si="1"/>
        <v>1375</v>
      </c>
      <c r="O58" s="47">
        <v>1550</v>
      </c>
      <c r="P58" s="48">
        <f t="shared" si="2"/>
        <v>-0.35300000000000009</v>
      </c>
      <c r="Q58" s="48">
        <f t="shared" si="3"/>
        <v>-0.15262903225806457</v>
      </c>
      <c r="R58" s="48">
        <f t="shared" si="4"/>
        <v>4.774193548387097E-2</v>
      </c>
      <c r="S58" s="47">
        <f t="shared" si="5"/>
        <v>113.65200000000002</v>
      </c>
      <c r="T58" s="47">
        <f t="shared" si="6"/>
        <v>81.180000000000007</v>
      </c>
      <c r="U58" s="47">
        <f t="shared" si="7"/>
        <v>243.54000000000002</v>
      </c>
      <c r="V58" s="47">
        <f t="shared" si="8"/>
        <v>146.124</v>
      </c>
      <c r="W58" s="47">
        <f t="shared" si="9"/>
        <v>64.944000000000003</v>
      </c>
      <c r="X58" s="47">
        <v>1000</v>
      </c>
      <c r="Y58" s="13" t="s">
        <v>171</v>
      </c>
    </row>
    <row r="59" spans="1:25" ht="30" x14ac:dyDescent="0.25">
      <c r="A59" s="13" t="s">
        <v>186</v>
      </c>
      <c r="B59" s="51" t="s">
        <v>389</v>
      </c>
      <c r="C59" s="13" t="s">
        <v>102</v>
      </c>
      <c r="D59" s="47">
        <v>265000</v>
      </c>
      <c r="E59" s="13" t="s">
        <v>103</v>
      </c>
      <c r="H59" s="49" t="s">
        <v>307</v>
      </c>
      <c r="I59" s="13" t="s">
        <v>43</v>
      </c>
      <c r="J59" s="50">
        <v>0.6</v>
      </c>
      <c r="K59" s="47">
        <f t="shared" si="10"/>
        <v>2360.6000000000004</v>
      </c>
      <c r="L59" s="47">
        <v>2146</v>
      </c>
      <c r="M59" s="47">
        <v>2000</v>
      </c>
      <c r="N59" s="47">
        <f t="shared" si="1"/>
        <v>2100</v>
      </c>
      <c r="O59" s="47">
        <v>2200</v>
      </c>
      <c r="P59" s="48">
        <f t="shared" si="2"/>
        <v>-0.18030000000000018</v>
      </c>
      <c r="Q59" s="48">
        <f t="shared" si="3"/>
        <v>-7.7877272727272823E-2</v>
      </c>
      <c r="R59" s="48">
        <f t="shared" si="4"/>
        <v>2.4545454545454544E-2</v>
      </c>
      <c r="S59" s="47">
        <f t="shared" si="5"/>
        <v>165.24200000000005</v>
      </c>
      <c r="T59" s="47">
        <f t="shared" si="6"/>
        <v>118.03000000000003</v>
      </c>
      <c r="U59" s="47">
        <f t="shared" si="7"/>
        <v>354.09000000000003</v>
      </c>
      <c r="V59" s="47">
        <f t="shared" si="8"/>
        <v>212.45400000000004</v>
      </c>
      <c r="W59" s="47">
        <f t="shared" si="9"/>
        <v>94.424000000000021</v>
      </c>
      <c r="X59" s="47">
        <v>1000</v>
      </c>
      <c r="Y59" s="13" t="s">
        <v>104</v>
      </c>
    </row>
    <row r="60" spans="1:25" ht="30" x14ac:dyDescent="0.25">
      <c r="A60" s="13" t="s">
        <v>186</v>
      </c>
      <c r="B60" s="51" t="s">
        <v>388</v>
      </c>
      <c r="C60" s="13" t="s">
        <v>177</v>
      </c>
      <c r="D60" s="47">
        <v>270000</v>
      </c>
      <c r="E60" s="13" t="s">
        <v>178</v>
      </c>
      <c r="H60" s="49" t="s">
        <v>307</v>
      </c>
      <c r="I60" s="13" t="s">
        <v>43</v>
      </c>
      <c r="J60" s="50">
        <v>0.6</v>
      </c>
      <c r="K60" s="47">
        <f t="shared" si="10"/>
        <v>2471.7000000000003</v>
      </c>
      <c r="L60" s="47">
        <v>2247</v>
      </c>
      <c r="M60" s="47">
        <v>2100</v>
      </c>
      <c r="N60" s="47">
        <f t="shared" si="1"/>
        <v>2200</v>
      </c>
      <c r="O60" s="47">
        <v>2300</v>
      </c>
      <c r="P60" s="48">
        <f t="shared" si="2"/>
        <v>-0.17700000000000013</v>
      </c>
      <c r="Q60" s="48">
        <f t="shared" si="3"/>
        <v>-7.6978260869565288E-2</v>
      </c>
      <c r="R60" s="48">
        <f t="shared" si="4"/>
        <v>2.3043478260869565E-2</v>
      </c>
      <c r="S60" s="47">
        <f t="shared" si="5"/>
        <v>173.01900000000003</v>
      </c>
      <c r="T60" s="47">
        <f t="shared" si="6"/>
        <v>123.58500000000002</v>
      </c>
      <c r="U60" s="47">
        <f t="shared" si="7"/>
        <v>370.75500000000005</v>
      </c>
      <c r="V60" s="47">
        <f t="shared" si="8"/>
        <v>222.453</v>
      </c>
      <c r="W60" s="47">
        <f t="shared" si="9"/>
        <v>98.868000000000009</v>
      </c>
      <c r="X60" s="47">
        <v>1000</v>
      </c>
      <c r="Y60" s="13" t="s">
        <v>327</v>
      </c>
    </row>
    <row r="61" spans="1:25" x14ac:dyDescent="0.25">
      <c r="A61" s="13" t="s">
        <v>186</v>
      </c>
      <c r="B61" s="13" t="s">
        <v>390</v>
      </c>
      <c r="C61" s="13" t="s">
        <v>88</v>
      </c>
      <c r="D61" s="47">
        <v>210000</v>
      </c>
      <c r="E61" s="13" t="s">
        <v>48</v>
      </c>
      <c r="H61" s="49" t="s">
        <v>307</v>
      </c>
      <c r="I61" s="13" t="s">
        <v>43</v>
      </c>
      <c r="J61" s="50">
        <v>0.6</v>
      </c>
      <c r="K61" s="47">
        <f t="shared" si="10"/>
        <v>1906.3000000000002</v>
      </c>
      <c r="L61" s="47">
        <v>1733</v>
      </c>
      <c r="M61" s="47">
        <v>1800</v>
      </c>
      <c r="N61" s="47">
        <f t="shared" si="1"/>
        <v>2000</v>
      </c>
      <c r="O61" s="47">
        <v>2200</v>
      </c>
      <c r="P61" s="48">
        <f t="shared" si="2"/>
        <v>-5.905555555555566E-2</v>
      </c>
      <c r="Q61" s="48">
        <f t="shared" si="3"/>
        <v>7.6608585858585806E-2</v>
      </c>
      <c r="R61" s="48">
        <f t="shared" si="4"/>
        <v>0.21227272727272728</v>
      </c>
      <c r="S61" s="47">
        <f t="shared" si="5"/>
        <v>133.44100000000003</v>
      </c>
      <c r="T61" s="47">
        <f t="shared" si="6"/>
        <v>95.315000000000012</v>
      </c>
      <c r="U61" s="47">
        <f t="shared" si="7"/>
        <v>285.94499999999999</v>
      </c>
      <c r="V61" s="47">
        <f t="shared" si="8"/>
        <v>171.56700000000001</v>
      </c>
      <c r="W61" s="47">
        <f t="shared" si="9"/>
        <v>76.25200000000001</v>
      </c>
      <c r="X61" s="47">
        <v>1000</v>
      </c>
      <c r="Y61" s="13" t="s">
        <v>89</v>
      </c>
    </row>
    <row r="62" spans="1:25" x14ac:dyDescent="0.25">
      <c r="A62" s="13" t="s">
        <v>186</v>
      </c>
      <c r="B62" s="13" t="s">
        <v>391</v>
      </c>
      <c r="C62" s="13" t="s">
        <v>115</v>
      </c>
      <c r="D62" s="47">
        <v>210000</v>
      </c>
      <c r="E62" s="13" t="s">
        <v>116</v>
      </c>
      <c r="H62" s="49" t="s">
        <v>307</v>
      </c>
      <c r="I62" s="13" t="s">
        <v>43</v>
      </c>
      <c r="J62" s="50">
        <v>0.6</v>
      </c>
      <c r="K62" s="47">
        <f t="shared" si="10"/>
        <v>2032.8000000000002</v>
      </c>
      <c r="L62" s="47">
        <v>1848</v>
      </c>
      <c r="M62" s="47">
        <v>1700</v>
      </c>
      <c r="N62" s="47">
        <f t="shared" si="1"/>
        <v>2019</v>
      </c>
      <c r="O62" s="47">
        <v>2338</v>
      </c>
      <c r="P62" s="48">
        <f t="shared" si="2"/>
        <v>-0.19576470588235304</v>
      </c>
      <c r="Q62" s="48">
        <f t="shared" si="3"/>
        <v>6.9080662205001225E-3</v>
      </c>
      <c r="R62" s="48">
        <f t="shared" si="4"/>
        <v>0.20958083832335328</v>
      </c>
      <c r="S62" s="47">
        <f t="shared" si="5"/>
        <v>142.29600000000002</v>
      </c>
      <c r="T62" s="47">
        <f t="shared" si="6"/>
        <v>101.64000000000001</v>
      </c>
      <c r="U62" s="47">
        <f t="shared" si="7"/>
        <v>304.92</v>
      </c>
      <c r="V62" s="47">
        <f t="shared" si="8"/>
        <v>182.952</v>
      </c>
      <c r="W62" s="47">
        <f t="shared" si="9"/>
        <v>81.312000000000012</v>
      </c>
      <c r="X62" s="47">
        <v>1000</v>
      </c>
      <c r="Y62" s="13" t="s">
        <v>117</v>
      </c>
    </row>
    <row r="63" spans="1:25" x14ac:dyDescent="0.25">
      <c r="A63" s="13" t="s">
        <v>186</v>
      </c>
      <c r="B63" s="13" t="s">
        <v>392</v>
      </c>
      <c r="C63" s="13" t="s">
        <v>151</v>
      </c>
      <c r="D63" s="47">
        <v>399000</v>
      </c>
      <c r="E63" s="13" t="s">
        <v>152</v>
      </c>
      <c r="H63" s="49" t="s">
        <v>306</v>
      </c>
      <c r="I63" s="13" t="s">
        <v>43</v>
      </c>
      <c r="J63" s="50">
        <v>0.31</v>
      </c>
      <c r="K63" s="47">
        <f t="shared" si="10"/>
        <v>3136.1000000000004</v>
      </c>
      <c r="L63" s="47">
        <v>2851</v>
      </c>
      <c r="M63" s="47">
        <v>3400</v>
      </c>
      <c r="N63" s="47">
        <f t="shared" si="1"/>
        <v>3700</v>
      </c>
      <c r="O63" s="47">
        <v>4000</v>
      </c>
      <c r="P63" s="48">
        <f t="shared" si="2"/>
        <v>7.7617647058823416E-2</v>
      </c>
      <c r="Q63" s="48">
        <f t="shared" si="3"/>
        <v>0.1824338235294117</v>
      </c>
      <c r="R63" s="48">
        <f t="shared" si="4"/>
        <v>0.28725000000000001</v>
      </c>
      <c r="S63" s="47">
        <f t="shared" si="5"/>
        <v>219.52700000000004</v>
      </c>
      <c r="T63" s="47">
        <f t="shared" si="6"/>
        <v>156.80500000000004</v>
      </c>
      <c r="U63" s="47">
        <f t="shared" si="7"/>
        <v>470.41500000000002</v>
      </c>
      <c r="V63" s="47">
        <f t="shared" si="8"/>
        <v>282.24900000000002</v>
      </c>
      <c r="W63" s="47">
        <f t="shared" si="9"/>
        <v>125.44400000000002</v>
      </c>
      <c r="X63" s="47">
        <v>1000</v>
      </c>
      <c r="Y63" s="13" t="s">
        <v>66</v>
      </c>
    </row>
    <row r="64" spans="1:25" x14ac:dyDescent="0.25">
      <c r="A64" s="13" t="s">
        <v>186</v>
      </c>
      <c r="B64" s="13" t="s">
        <v>393</v>
      </c>
      <c r="C64" s="13" t="s">
        <v>94</v>
      </c>
      <c r="D64" s="47">
        <v>672000</v>
      </c>
      <c r="E64" s="13" t="s">
        <v>48</v>
      </c>
      <c r="H64" s="49" t="s">
        <v>307</v>
      </c>
      <c r="I64" s="13" t="s">
        <v>43</v>
      </c>
      <c r="J64" s="50">
        <v>0.6</v>
      </c>
      <c r="K64" s="47">
        <f t="shared" si="10"/>
        <v>4968.7000000000007</v>
      </c>
      <c r="L64" s="47">
        <v>4517</v>
      </c>
      <c r="M64" s="47">
        <v>4500</v>
      </c>
      <c r="N64" s="47">
        <f t="shared" si="1"/>
        <v>5750</v>
      </c>
      <c r="O64" s="47">
        <v>7000</v>
      </c>
      <c r="P64" s="48">
        <f t="shared" si="2"/>
        <v>-0.10415555555555572</v>
      </c>
      <c r="Q64" s="48">
        <f t="shared" si="3"/>
        <v>0.12527936507936499</v>
      </c>
      <c r="R64" s="48">
        <f t="shared" si="4"/>
        <v>0.3547142857142857</v>
      </c>
      <c r="S64" s="47">
        <f t="shared" si="5"/>
        <v>347.80900000000008</v>
      </c>
      <c r="T64" s="47">
        <f t="shared" si="6"/>
        <v>248.43500000000006</v>
      </c>
      <c r="U64" s="47">
        <f t="shared" si="7"/>
        <v>745.30500000000006</v>
      </c>
      <c r="V64" s="47">
        <f t="shared" si="8"/>
        <v>447.18300000000005</v>
      </c>
      <c r="W64" s="47">
        <f t="shared" si="9"/>
        <v>198.74800000000005</v>
      </c>
      <c r="X64" s="47">
        <v>1000</v>
      </c>
    </row>
    <row r="65" spans="1:25" x14ac:dyDescent="0.25">
      <c r="A65" s="13" t="s">
        <v>186</v>
      </c>
      <c r="B65" s="13" t="s">
        <v>394</v>
      </c>
      <c r="C65" s="13" t="s">
        <v>74</v>
      </c>
      <c r="D65" s="47">
        <v>649000</v>
      </c>
      <c r="E65" s="13" t="s">
        <v>30</v>
      </c>
      <c r="H65" s="49" t="s">
        <v>313</v>
      </c>
      <c r="I65" s="13" t="s">
        <v>75</v>
      </c>
      <c r="J65" s="50">
        <v>0.27</v>
      </c>
      <c r="K65" s="47">
        <f t="shared" si="10"/>
        <v>4491.3</v>
      </c>
      <c r="L65" s="47">
        <v>4083</v>
      </c>
      <c r="M65" s="47">
        <v>3600</v>
      </c>
      <c r="N65" s="47">
        <f t="shared" si="1"/>
        <v>4350</v>
      </c>
      <c r="O65" s="47">
        <v>5100</v>
      </c>
      <c r="P65" s="48">
        <f t="shared" si="2"/>
        <v>-0.24758333333333338</v>
      </c>
      <c r="Q65" s="48">
        <f t="shared" si="3"/>
        <v>-2.4085784313725517E-2</v>
      </c>
      <c r="R65" s="48">
        <f t="shared" si="4"/>
        <v>0.19941176470588234</v>
      </c>
      <c r="S65" s="47">
        <f t="shared" si="5"/>
        <v>314.39100000000002</v>
      </c>
      <c r="T65" s="47">
        <f t="shared" si="6"/>
        <v>224.56500000000003</v>
      </c>
      <c r="U65" s="47">
        <f t="shared" si="7"/>
        <v>673.69500000000005</v>
      </c>
      <c r="V65" s="47">
        <f t="shared" si="8"/>
        <v>404.21699999999998</v>
      </c>
      <c r="W65" s="47">
        <f t="shared" si="9"/>
        <v>179.65200000000002</v>
      </c>
      <c r="X65" s="47">
        <v>1000</v>
      </c>
      <c r="Y65" s="13" t="s">
        <v>76</v>
      </c>
    </row>
    <row r="66" spans="1:25" x14ac:dyDescent="0.25">
      <c r="A66" s="13" t="s">
        <v>186</v>
      </c>
      <c r="B66" s="13" t="s">
        <v>395</v>
      </c>
      <c r="C66" s="13" t="s">
        <v>64</v>
      </c>
      <c r="D66" s="47">
        <v>285000</v>
      </c>
      <c r="E66" s="13" t="s">
        <v>65</v>
      </c>
      <c r="H66" s="49" t="s">
        <v>307</v>
      </c>
      <c r="I66" s="13" t="s">
        <v>43</v>
      </c>
      <c r="J66" s="50">
        <v>0.6</v>
      </c>
      <c r="K66" s="47">
        <f t="shared" si="10"/>
        <v>2183.5</v>
      </c>
      <c r="L66" s="47">
        <v>1985</v>
      </c>
      <c r="M66" s="47">
        <v>2400</v>
      </c>
      <c r="N66" s="47">
        <f t="shared" si="1"/>
        <v>2950</v>
      </c>
      <c r="O66" s="47">
        <v>3500</v>
      </c>
      <c r="P66" s="48">
        <f t="shared" si="2"/>
        <v>9.0208333333333335E-2</v>
      </c>
      <c r="Q66" s="48">
        <f t="shared" si="3"/>
        <v>0.26153273809523814</v>
      </c>
      <c r="R66" s="48">
        <f t="shared" si="4"/>
        <v>0.43285714285714288</v>
      </c>
      <c r="S66" s="47">
        <f t="shared" si="5"/>
        <v>152.84500000000003</v>
      </c>
      <c r="T66" s="47">
        <f t="shared" si="6"/>
        <v>109.17500000000001</v>
      </c>
      <c r="U66" s="47">
        <f t="shared" si="7"/>
        <v>327.52499999999998</v>
      </c>
      <c r="V66" s="47">
        <f t="shared" si="8"/>
        <v>196.51499999999999</v>
      </c>
      <c r="W66" s="47">
        <f t="shared" si="9"/>
        <v>87.34</v>
      </c>
      <c r="X66" s="47">
        <v>1000</v>
      </c>
      <c r="Y66" s="13" t="s">
        <v>66</v>
      </c>
    </row>
    <row r="67" spans="1:25" x14ac:dyDescent="0.25">
      <c r="A67" s="13" t="s">
        <v>186</v>
      </c>
      <c r="B67" s="13" t="s">
        <v>396</v>
      </c>
      <c r="C67" s="13" t="s">
        <v>50</v>
      </c>
      <c r="D67" s="47">
        <v>375000</v>
      </c>
      <c r="E67" s="13" t="s">
        <v>30</v>
      </c>
      <c r="H67" s="49" t="s">
        <v>307</v>
      </c>
      <c r="I67" s="13" t="s">
        <v>43</v>
      </c>
      <c r="J67" s="50">
        <v>0.6</v>
      </c>
      <c r="K67" s="47">
        <f t="shared" si="10"/>
        <v>2913.9</v>
      </c>
      <c r="L67" s="47">
        <v>2649</v>
      </c>
      <c r="M67" s="47">
        <v>2500</v>
      </c>
      <c r="N67" s="47">
        <f t="shared" ref="N67:N101" si="11">(M67 + O67)/2</f>
        <v>2900</v>
      </c>
      <c r="O67" s="47">
        <v>3300</v>
      </c>
      <c r="P67" s="48">
        <f t="shared" ref="P67:P101" si="12">(M67-K67)/M67</f>
        <v>-0.16556000000000004</v>
      </c>
      <c r="Q67" s="48">
        <f t="shared" ref="Q67:Q101" si="13">(P67+R67)/2</f>
        <v>1.5856363636363613E-2</v>
      </c>
      <c r="R67" s="48">
        <f t="shared" ref="R67:R101" si="14">(O67-L67)/O67</f>
        <v>0.19727272727272727</v>
      </c>
      <c r="S67" s="47">
        <f t="shared" ref="S67:S101" si="15">K67*0.07</f>
        <v>203.97300000000001</v>
      </c>
      <c r="T67" s="47">
        <f t="shared" ref="T67:T101" si="16">K67*0.05</f>
        <v>145.69500000000002</v>
      </c>
      <c r="U67" s="47">
        <f t="shared" ref="U67:U101" si="17">K67*0.15</f>
        <v>437.08499999999998</v>
      </c>
      <c r="V67" s="47">
        <f t="shared" ref="V67:V101" si="18">K67*0.09</f>
        <v>262.25099999999998</v>
      </c>
      <c r="W67" s="47">
        <f t="shared" ref="W67:W101" si="19">K67*0.04</f>
        <v>116.55600000000001</v>
      </c>
      <c r="X67" s="47">
        <v>1000</v>
      </c>
    </row>
    <row r="68" spans="1:25" x14ac:dyDescent="0.25">
      <c r="A68" s="13" t="s">
        <v>186</v>
      </c>
      <c r="B68" s="13" t="s">
        <v>397</v>
      </c>
      <c r="C68" s="13" t="s">
        <v>77</v>
      </c>
      <c r="D68" s="47">
        <v>169900</v>
      </c>
      <c r="E68" s="13" t="s">
        <v>30</v>
      </c>
      <c r="H68" s="49" t="s">
        <v>307</v>
      </c>
      <c r="I68" s="13" t="s">
        <v>43</v>
      </c>
      <c r="J68" s="50">
        <v>0.6</v>
      </c>
      <c r="K68" s="47">
        <f t="shared" ref="K68:K101" si="20">L68*1.1</f>
        <v>1804.0000000000002</v>
      </c>
      <c r="L68" s="47">
        <v>1640</v>
      </c>
      <c r="M68" s="47">
        <v>1550</v>
      </c>
      <c r="N68" s="47">
        <f t="shared" si="11"/>
        <v>1625</v>
      </c>
      <c r="O68" s="47">
        <v>1700</v>
      </c>
      <c r="P68" s="48">
        <f t="shared" si="12"/>
        <v>-0.16387096774193563</v>
      </c>
      <c r="Q68" s="48">
        <f t="shared" si="13"/>
        <v>-6.4288425047438397E-2</v>
      </c>
      <c r="R68" s="48">
        <f t="shared" si="14"/>
        <v>3.5294117647058823E-2</v>
      </c>
      <c r="S68" s="47">
        <f t="shared" si="15"/>
        <v>126.28000000000003</v>
      </c>
      <c r="T68" s="47">
        <f t="shared" si="16"/>
        <v>90.200000000000017</v>
      </c>
      <c r="U68" s="47">
        <f t="shared" si="17"/>
        <v>270.60000000000002</v>
      </c>
      <c r="V68" s="47">
        <f t="shared" si="18"/>
        <v>162.36000000000001</v>
      </c>
      <c r="W68" s="47">
        <f t="shared" si="19"/>
        <v>72.160000000000011</v>
      </c>
      <c r="X68" s="47">
        <v>1000</v>
      </c>
      <c r="Y68" s="13" t="s">
        <v>78</v>
      </c>
    </row>
    <row r="69" spans="1:25" x14ac:dyDescent="0.25">
      <c r="A69" s="13" t="s">
        <v>186</v>
      </c>
      <c r="B69" s="13" t="s">
        <v>398</v>
      </c>
      <c r="C69" s="13" t="s">
        <v>77</v>
      </c>
      <c r="D69" s="47">
        <v>169900</v>
      </c>
      <c r="E69" s="13" t="s">
        <v>136</v>
      </c>
      <c r="H69" s="49" t="s">
        <v>307</v>
      </c>
      <c r="I69" s="13" t="s">
        <v>43</v>
      </c>
      <c r="J69" s="50">
        <v>0.6</v>
      </c>
      <c r="K69" s="47">
        <f t="shared" si="20"/>
        <v>1807.3000000000002</v>
      </c>
      <c r="L69" s="47">
        <v>1643</v>
      </c>
      <c r="M69" s="47">
        <v>1500</v>
      </c>
      <c r="N69" s="47">
        <f t="shared" si="11"/>
        <v>1600</v>
      </c>
      <c r="O69" s="47">
        <v>1700</v>
      </c>
      <c r="P69" s="48">
        <f t="shared" si="12"/>
        <v>-0.20486666666666678</v>
      </c>
      <c r="Q69" s="48">
        <f t="shared" si="13"/>
        <v>-8.5668627450980445E-2</v>
      </c>
      <c r="R69" s="48">
        <f t="shared" si="14"/>
        <v>3.3529411764705884E-2</v>
      </c>
      <c r="S69" s="47">
        <f t="shared" si="15"/>
        <v>126.51100000000002</v>
      </c>
      <c r="T69" s="47">
        <f t="shared" si="16"/>
        <v>90.365000000000009</v>
      </c>
      <c r="U69" s="47">
        <f t="shared" si="17"/>
        <v>271.09500000000003</v>
      </c>
      <c r="V69" s="47">
        <f t="shared" si="18"/>
        <v>162.65700000000001</v>
      </c>
      <c r="W69" s="47">
        <f t="shared" si="19"/>
        <v>72.292000000000016</v>
      </c>
      <c r="X69" s="47">
        <v>1000</v>
      </c>
    </row>
    <row r="70" spans="1:25" x14ac:dyDescent="0.25">
      <c r="A70" s="13" t="s">
        <v>186</v>
      </c>
      <c r="B70" s="13" t="s">
        <v>399</v>
      </c>
      <c r="C70" s="13" t="s">
        <v>153</v>
      </c>
      <c r="D70" s="47">
        <v>200000</v>
      </c>
      <c r="E70" s="13" t="s">
        <v>154</v>
      </c>
      <c r="H70" s="49" t="s">
        <v>307</v>
      </c>
      <c r="I70" s="13" t="s">
        <v>43</v>
      </c>
      <c r="J70" s="50">
        <v>0.6</v>
      </c>
      <c r="K70" s="47">
        <f t="shared" si="20"/>
        <v>2051.5</v>
      </c>
      <c r="L70" s="47">
        <v>1865</v>
      </c>
      <c r="M70" s="47">
        <v>1650</v>
      </c>
      <c r="N70" s="47">
        <f t="shared" si="11"/>
        <v>1875</v>
      </c>
      <c r="O70" s="47">
        <v>2100</v>
      </c>
      <c r="P70" s="48">
        <f t="shared" si="12"/>
        <v>-0.24333333333333335</v>
      </c>
      <c r="Q70" s="48">
        <f t="shared" si="13"/>
        <v>-6.5714285714285725E-2</v>
      </c>
      <c r="R70" s="48">
        <f t="shared" si="14"/>
        <v>0.11190476190476191</v>
      </c>
      <c r="S70" s="47">
        <f t="shared" si="15"/>
        <v>143.60500000000002</v>
      </c>
      <c r="T70" s="47">
        <f t="shared" si="16"/>
        <v>102.575</v>
      </c>
      <c r="U70" s="47">
        <f t="shared" si="17"/>
        <v>307.72499999999997</v>
      </c>
      <c r="V70" s="47">
        <f t="shared" si="18"/>
        <v>184.63499999999999</v>
      </c>
      <c r="W70" s="47">
        <f t="shared" si="19"/>
        <v>82.06</v>
      </c>
      <c r="X70" s="47">
        <v>1000</v>
      </c>
      <c r="Y70" s="13" t="s">
        <v>155</v>
      </c>
    </row>
    <row r="71" spans="1:25" x14ac:dyDescent="0.25">
      <c r="A71" s="13" t="s">
        <v>186</v>
      </c>
      <c r="B71" s="13" t="s">
        <v>400</v>
      </c>
      <c r="C71" s="13" t="s">
        <v>58</v>
      </c>
      <c r="D71" s="47">
        <v>380000</v>
      </c>
      <c r="E71" s="13" t="s">
        <v>59</v>
      </c>
      <c r="H71" s="49" t="s">
        <v>306</v>
      </c>
      <c r="I71" s="13" t="s">
        <v>43</v>
      </c>
      <c r="J71" s="50">
        <v>0.31</v>
      </c>
      <c r="K71" s="47">
        <f t="shared" si="20"/>
        <v>3076.7000000000003</v>
      </c>
      <c r="L71" s="47">
        <v>2797</v>
      </c>
      <c r="M71" s="47">
        <v>3250</v>
      </c>
      <c r="N71" s="47">
        <f t="shared" si="11"/>
        <v>3625</v>
      </c>
      <c r="O71" s="47">
        <v>4000</v>
      </c>
      <c r="P71" s="48">
        <f t="shared" si="12"/>
        <v>5.3323076923076841E-2</v>
      </c>
      <c r="Q71" s="48">
        <f t="shared" si="13"/>
        <v>0.17703653846153844</v>
      </c>
      <c r="R71" s="48">
        <f t="shared" si="14"/>
        <v>0.30075000000000002</v>
      </c>
      <c r="S71" s="47">
        <f t="shared" si="15"/>
        <v>215.36900000000003</v>
      </c>
      <c r="T71" s="47">
        <f t="shared" si="16"/>
        <v>153.83500000000004</v>
      </c>
      <c r="U71" s="47">
        <f t="shared" si="17"/>
        <v>461.505</v>
      </c>
      <c r="V71" s="47">
        <f t="shared" si="18"/>
        <v>276.90300000000002</v>
      </c>
      <c r="W71" s="47">
        <f t="shared" si="19"/>
        <v>123.06800000000001</v>
      </c>
      <c r="X71" s="47">
        <v>1000</v>
      </c>
      <c r="Y71" s="13" t="s">
        <v>60</v>
      </c>
    </row>
    <row r="72" spans="1:25" x14ac:dyDescent="0.25">
      <c r="A72" s="13" t="s">
        <v>186</v>
      </c>
      <c r="B72" s="13" t="s">
        <v>401</v>
      </c>
      <c r="C72" s="13" t="s">
        <v>118</v>
      </c>
      <c r="D72" s="47">
        <v>199000</v>
      </c>
      <c r="E72" s="13" t="s">
        <v>119</v>
      </c>
      <c r="H72" s="49" t="s">
        <v>307</v>
      </c>
      <c r="I72" s="13" t="s">
        <v>43</v>
      </c>
      <c r="J72" s="50">
        <v>0.6</v>
      </c>
      <c r="K72" s="47">
        <f t="shared" si="20"/>
        <v>2020.7000000000003</v>
      </c>
      <c r="L72" s="47">
        <v>1837</v>
      </c>
      <c r="M72" s="47">
        <v>1900</v>
      </c>
      <c r="N72" s="47">
        <f t="shared" si="11"/>
        <v>2150</v>
      </c>
      <c r="O72" s="47">
        <v>2400</v>
      </c>
      <c r="P72" s="48">
        <f t="shared" si="12"/>
        <v>-6.3526315789473833E-2</v>
      </c>
      <c r="Q72" s="48">
        <f t="shared" si="13"/>
        <v>8.5528508771929745E-2</v>
      </c>
      <c r="R72" s="48">
        <f t="shared" si="14"/>
        <v>0.23458333333333334</v>
      </c>
      <c r="S72" s="47">
        <f t="shared" si="15"/>
        <v>141.44900000000004</v>
      </c>
      <c r="T72" s="47">
        <f t="shared" si="16"/>
        <v>101.03500000000003</v>
      </c>
      <c r="U72" s="47">
        <f t="shared" si="17"/>
        <v>303.10500000000002</v>
      </c>
      <c r="V72" s="47">
        <f t="shared" si="18"/>
        <v>181.86300000000003</v>
      </c>
      <c r="W72" s="47">
        <f t="shared" si="19"/>
        <v>80.828000000000017</v>
      </c>
      <c r="X72" s="47">
        <v>1000</v>
      </c>
      <c r="Y72" s="13" t="s">
        <v>120</v>
      </c>
    </row>
    <row r="73" spans="1:25" x14ac:dyDescent="0.25">
      <c r="A73" s="13" t="s">
        <v>186</v>
      </c>
      <c r="B73" s="13" t="s">
        <v>402</v>
      </c>
      <c r="C73" s="13" t="s">
        <v>144</v>
      </c>
      <c r="D73" s="47">
        <v>599000</v>
      </c>
      <c r="E73" s="13" t="s">
        <v>145</v>
      </c>
      <c r="H73" s="49" t="s">
        <v>313</v>
      </c>
      <c r="I73" s="13" t="s">
        <v>75</v>
      </c>
      <c r="J73" s="50">
        <v>0.27</v>
      </c>
      <c r="K73" s="47">
        <f t="shared" si="20"/>
        <v>4239.4000000000005</v>
      </c>
      <c r="L73" s="47">
        <v>3854</v>
      </c>
      <c r="M73" s="47">
        <v>3000</v>
      </c>
      <c r="N73" s="47">
        <f t="shared" si="11"/>
        <v>3750</v>
      </c>
      <c r="O73" s="47">
        <v>4500</v>
      </c>
      <c r="P73" s="48">
        <f t="shared" si="12"/>
        <v>-0.41313333333333352</v>
      </c>
      <c r="Q73" s="48">
        <f t="shared" si="13"/>
        <v>-0.13478888888888899</v>
      </c>
      <c r="R73" s="48">
        <f t="shared" si="14"/>
        <v>0.14355555555555555</v>
      </c>
      <c r="S73" s="47">
        <f t="shared" si="15"/>
        <v>296.75800000000004</v>
      </c>
      <c r="T73" s="47">
        <f t="shared" si="16"/>
        <v>211.97000000000003</v>
      </c>
      <c r="U73" s="47">
        <f t="shared" si="17"/>
        <v>635.91000000000008</v>
      </c>
      <c r="V73" s="47">
        <f t="shared" si="18"/>
        <v>381.54600000000005</v>
      </c>
      <c r="W73" s="47">
        <f t="shared" si="19"/>
        <v>169.57600000000002</v>
      </c>
      <c r="X73" s="47">
        <v>1000</v>
      </c>
    </row>
    <row r="74" spans="1:25" x14ac:dyDescent="0.25">
      <c r="A74" s="13" t="s">
        <v>186</v>
      </c>
      <c r="B74" s="13" t="s">
        <v>404</v>
      </c>
      <c r="C74" s="13" t="s">
        <v>179</v>
      </c>
      <c r="D74" s="47">
        <v>165000</v>
      </c>
      <c r="E74" s="13" t="s">
        <v>48</v>
      </c>
      <c r="H74" s="49" t="s">
        <v>305</v>
      </c>
      <c r="I74" s="13" t="s">
        <v>34</v>
      </c>
      <c r="J74" s="50">
        <v>0.37</v>
      </c>
      <c r="K74" s="47">
        <f t="shared" si="20"/>
        <v>1665.4</v>
      </c>
      <c r="L74" s="47">
        <v>1514</v>
      </c>
      <c r="M74" s="47">
        <v>1400</v>
      </c>
      <c r="N74" s="47">
        <f t="shared" si="11"/>
        <v>1550</v>
      </c>
      <c r="O74" s="47">
        <v>1700</v>
      </c>
      <c r="P74" s="48">
        <f t="shared" si="12"/>
        <v>-0.18957142857142864</v>
      </c>
      <c r="Q74" s="48">
        <f t="shared" si="13"/>
        <v>-4.0079831932773147E-2</v>
      </c>
      <c r="R74" s="48">
        <f t="shared" si="14"/>
        <v>0.10941176470588235</v>
      </c>
      <c r="S74" s="47">
        <f t="shared" si="15"/>
        <v>116.57800000000002</v>
      </c>
      <c r="T74" s="47">
        <f t="shared" si="16"/>
        <v>83.27000000000001</v>
      </c>
      <c r="U74" s="47">
        <f t="shared" si="17"/>
        <v>249.81</v>
      </c>
      <c r="V74" s="47">
        <f t="shared" si="18"/>
        <v>149.886</v>
      </c>
      <c r="W74" s="47">
        <f t="shared" si="19"/>
        <v>66.616</v>
      </c>
      <c r="X74" s="47">
        <v>1000</v>
      </c>
    </row>
    <row r="75" spans="1:25" x14ac:dyDescent="0.25">
      <c r="A75" s="13" t="s">
        <v>186</v>
      </c>
      <c r="B75" s="13" t="s">
        <v>403</v>
      </c>
      <c r="C75" s="13" t="s">
        <v>32</v>
      </c>
      <c r="D75" s="47">
        <v>129000</v>
      </c>
      <c r="E75" s="13" t="s">
        <v>33</v>
      </c>
      <c r="H75" s="49" t="s">
        <v>305</v>
      </c>
      <c r="I75" s="13" t="s">
        <v>34</v>
      </c>
      <c r="J75" s="50">
        <v>0.37</v>
      </c>
      <c r="K75" s="47">
        <f t="shared" si="20"/>
        <v>1156.1000000000001</v>
      </c>
      <c r="L75" s="47">
        <v>1051</v>
      </c>
      <c r="M75" s="47">
        <v>1250</v>
      </c>
      <c r="N75" s="47">
        <f t="shared" si="11"/>
        <v>1425</v>
      </c>
      <c r="O75" s="47">
        <v>1600</v>
      </c>
      <c r="P75" s="48">
        <f t="shared" si="12"/>
        <v>7.5119999999999895E-2</v>
      </c>
      <c r="Q75" s="48">
        <f t="shared" si="13"/>
        <v>0.20912249999999996</v>
      </c>
      <c r="R75" s="48">
        <f t="shared" si="14"/>
        <v>0.34312500000000001</v>
      </c>
      <c r="S75" s="47">
        <f t="shared" si="15"/>
        <v>80.927000000000021</v>
      </c>
      <c r="T75" s="47">
        <f t="shared" si="16"/>
        <v>57.805000000000007</v>
      </c>
      <c r="U75" s="47">
        <f t="shared" si="17"/>
        <v>173.41500000000002</v>
      </c>
      <c r="V75" s="47">
        <f t="shared" si="18"/>
        <v>104.04900000000001</v>
      </c>
      <c r="W75" s="47">
        <f t="shared" si="19"/>
        <v>46.244000000000007</v>
      </c>
      <c r="X75" s="47">
        <v>1000</v>
      </c>
      <c r="Y75" s="13" t="s">
        <v>328</v>
      </c>
    </row>
    <row r="76" spans="1:25" x14ac:dyDescent="0.25">
      <c r="A76" s="13" t="s">
        <v>186</v>
      </c>
      <c r="B76" s="13" t="s">
        <v>405</v>
      </c>
      <c r="C76" s="13" t="s">
        <v>126</v>
      </c>
      <c r="D76" s="47">
        <v>590000</v>
      </c>
      <c r="E76" s="13" t="s">
        <v>127</v>
      </c>
      <c r="H76" s="49" t="s">
        <v>313</v>
      </c>
      <c r="I76" s="13" t="s">
        <v>75</v>
      </c>
      <c r="J76" s="50">
        <v>0.27</v>
      </c>
      <c r="K76" s="47">
        <f t="shared" si="20"/>
        <v>4184.4000000000005</v>
      </c>
      <c r="L76" s="47">
        <v>3804</v>
      </c>
      <c r="M76" s="47">
        <v>3400</v>
      </c>
      <c r="N76" s="47">
        <f t="shared" si="11"/>
        <v>3750</v>
      </c>
      <c r="O76" s="47">
        <v>4100</v>
      </c>
      <c r="P76" s="48">
        <f t="shared" si="12"/>
        <v>-0.23070588235294134</v>
      </c>
      <c r="Q76" s="48">
        <f t="shared" si="13"/>
        <v>-7.9255380200860925E-2</v>
      </c>
      <c r="R76" s="48">
        <f t="shared" si="14"/>
        <v>7.2195121951219507E-2</v>
      </c>
      <c r="S76" s="47">
        <f t="shared" si="15"/>
        <v>292.90800000000007</v>
      </c>
      <c r="T76" s="47">
        <f t="shared" si="16"/>
        <v>209.22000000000003</v>
      </c>
      <c r="U76" s="47">
        <f t="shared" si="17"/>
        <v>627.66000000000008</v>
      </c>
      <c r="V76" s="47">
        <f t="shared" si="18"/>
        <v>376.59600000000006</v>
      </c>
      <c r="W76" s="47">
        <f t="shared" si="19"/>
        <v>167.37600000000003</v>
      </c>
      <c r="X76" s="47">
        <v>1000</v>
      </c>
    </row>
    <row r="77" spans="1:25" x14ac:dyDescent="0.25">
      <c r="A77" s="13" t="s">
        <v>186</v>
      </c>
      <c r="B77" s="13" t="s">
        <v>406</v>
      </c>
      <c r="C77" s="13" t="s">
        <v>181</v>
      </c>
      <c r="D77" s="47">
        <v>739000</v>
      </c>
      <c r="E77" s="13" t="s">
        <v>48</v>
      </c>
      <c r="H77" s="49" t="s">
        <v>307</v>
      </c>
      <c r="I77" s="13" t="s">
        <v>43</v>
      </c>
      <c r="J77" s="50">
        <v>0.6</v>
      </c>
      <c r="K77" s="47">
        <f t="shared" si="20"/>
        <v>5399.9000000000005</v>
      </c>
      <c r="L77" s="47">
        <v>4909</v>
      </c>
      <c r="M77" s="47">
        <v>4500</v>
      </c>
      <c r="N77" s="47">
        <f t="shared" si="11"/>
        <v>5250</v>
      </c>
      <c r="O77" s="47">
        <v>6000</v>
      </c>
      <c r="P77" s="48">
        <f t="shared" si="12"/>
        <v>-0.19997777777777789</v>
      </c>
      <c r="Q77" s="48">
        <f t="shared" si="13"/>
        <v>-9.0722222222222731E-3</v>
      </c>
      <c r="R77" s="48">
        <f t="shared" si="14"/>
        <v>0.18183333333333335</v>
      </c>
      <c r="S77" s="47">
        <f t="shared" si="15"/>
        <v>377.99300000000005</v>
      </c>
      <c r="T77" s="47">
        <f t="shared" si="16"/>
        <v>269.99500000000006</v>
      </c>
      <c r="U77" s="47">
        <f t="shared" si="17"/>
        <v>809.98500000000001</v>
      </c>
      <c r="V77" s="47">
        <f t="shared" si="18"/>
        <v>485.99100000000004</v>
      </c>
      <c r="W77" s="47">
        <f t="shared" si="19"/>
        <v>215.99600000000004</v>
      </c>
      <c r="X77" s="47">
        <v>1000</v>
      </c>
    </row>
    <row r="78" spans="1:25" x14ac:dyDescent="0.25">
      <c r="A78" s="13" t="s">
        <v>186</v>
      </c>
      <c r="B78" s="13" t="s">
        <v>407</v>
      </c>
      <c r="C78" s="13" t="s">
        <v>172</v>
      </c>
      <c r="D78" s="47">
        <v>240000</v>
      </c>
      <c r="H78" s="49" t="s">
        <v>305</v>
      </c>
      <c r="I78" s="13" t="s">
        <v>34</v>
      </c>
      <c r="J78" s="50">
        <v>0.37</v>
      </c>
      <c r="K78" s="47">
        <f t="shared" si="20"/>
        <v>2200</v>
      </c>
      <c r="L78" s="47">
        <v>2000</v>
      </c>
      <c r="M78" s="47">
        <v>1900</v>
      </c>
      <c r="N78" s="47">
        <f t="shared" si="11"/>
        <v>1950</v>
      </c>
      <c r="O78" s="47">
        <v>2000</v>
      </c>
      <c r="P78" s="48">
        <f t="shared" si="12"/>
        <v>-0.15789473684210525</v>
      </c>
      <c r="Q78" s="48">
        <f t="shared" si="13"/>
        <v>-7.8947368421052627E-2</v>
      </c>
      <c r="R78" s="48">
        <f t="shared" si="14"/>
        <v>0</v>
      </c>
      <c r="S78" s="47">
        <f t="shared" si="15"/>
        <v>154.00000000000003</v>
      </c>
      <c r="T78" s="47">
        <f t="shared" si="16"/>
        <v>110</v>
      </c>
      <c r="U78" s="47">
        <f t="shared" si="17"/>
        <v>330</v>
      </c>
      <c r="V78" s="47">
        <f t="shared" si="18"/>
        <v>198</v>
      </c>
      <c r="W78" s="47">
        <f t="shared" si="19"/>
        <v>88</v>
      </c>
      <c r="X78" s="47">
        <v>1000</v>
      </c>
      <c r="Y78" s="13" t="s">
        <v>173</v>
      </c>
    </row>
    <row r="79" spans="1:25" x14ac:dyDescent="0.25">
      <c r="A79" s="13" t="s">
        <v>186</v>
      </c>
      <c r="B79" s="13" t="s">
        <v>408</v>
      </c>
      <c r="C79" s="13" t="s">
        <v>156</v>
      </c>
      <c r="D79" s="47">
        <v>214000</v>
      </c>
      <c r="E79" s="13" t="s">
        <v>157</v>
      </c>
      <c r="H79" s="49" t="s">
        <v>307</v>
      </c>
      <c r="I79" s="13" t="s">
        <v>43</v>
      </c>
      <c r="J79" s="50">
        <v>0.6</v>
      </c>
      <c r="K79" s="47">
        <f t="shared" si="20"/>
        <v>2218.7000000000003</v>
      </c>
      <c r="L79" s="47">
        <v>2017</v>
      </c>
      <c r="M79" s="47">
        <v>2200</v>
      </c>
      <c r="N79" s="47">
        <f t="shared" si="11"/>
        <v>2450</v>
      </c>
      <c r="O79" s="47">
        <v>2700</v>
      </c>
      <c r="P79" s="48">
        <f t="shared" si="12"/>
        <v>-8.5000000000001238E-3</v>
      </c>
      <c r="Q79" s="48">
        <f t="shared" si="13"/>
        <v>0.12223148148148141</v>
      </c>
      <c r="R79" s="48">
        <f t="shared" si="14"/>
        <v>0.25296296296296295</v>
      </c>
      <c r="S79" s="47">
        <f t="shared" si="15"/>
        <v>155.30900000000003</v>
      </c>
      <c r="T79" s="47">
        <f t="shared" si="16"/>
        <v>110.93500000000002</v>
      </c>
      <c r="U79" s="47">
        <f t="shared" si="17"/>
        <v>332.80500000000001</v>
      </c>
      <c r="V79" s="47">
        <f t="shared" si="18"/>
        <v>199.68300000000002</v>
      </c>
      <c r="W79" s="47">
        <f t="shared" si="19"/>
        <v>88.748000000000019</v>
      </c>
      <c r="X79" s="47">
        <v>1000</v>
      </c>
      <c r="Y79" s="13" t="s">
        <v>158</v>
      </c>
    </row>
    <row r="80" spans="1:25" x14ac:dyDescent="0.25">
      <c r="A80" s="13" t="s">
        <v>186</v>
      </c>
      <c r="B80" s="13" t="s">
        <v>409</v>
      </c>
      <c r="C80" s="13" t="s">
        <v>112</v>
      </c>
      <c r="D80" s="47">
        <v>179000</v>
      </c>
      <c r="E80" s="13" t="s">
        <v>113</v>
      </c>
      <c r="H80" s="49" t="s">
        <v>307</v>
      </c>
      <c r="I80" s="13" t="s">
        <v>43</v>
      </c>
      <c r="J80" s="50">
        <v>0.6</v>
      </c>
      <c r="K80" s="47">
        <f t="shared" si="20"/>
        <v>1909.6000000000001</v>
      </c>
      <c r="L80" s="47">
        <v>1736</v>
      </c>
      <c r="M80" s="47">
        <v>1800</v>
      </c>
      <c r="N80" s="47">
        <f t="shared" si="11"/>
        <v>2100</v>
      </c>
      <c r="O80" s="47">
        <v>2400</v>
      </c>
      <c r="P80" s="48">
        <f t="shared" si="12"/>
        <v>-6.0888888888888965E-2</v>
      </c>
      <c r="Q80" s="48">
        <f t="shared" si="13"/>
        <v>0.10788888888888885</v>
      </c>
      <c r="R80" s="48">
        <f t="shared" si="14"/>
        <v>0.27666666666666667</v>
      </c>
      <c r="S80" s="47">
        <f t="shared" si="15"/>
        <v>133.67200000000003</v>
      </c>
      <c r="T80" s="47">
        <f t="shared" si="16"/>
        <v>95.480000000000018</v>
      </c>
      <c r="U80" s="47">
        <f t="shared" si="17"/>
        <v>286.44</v>
      </c>
      <c r="V80" s="47">
        <f t="shared" si="18"/>
        <v>171.864</v>
      </c>
      <c r="W80" s="47">
        <f t="shared" si="19"/>
        <v>76.384</v>
      </c>
      <c r="X80" s="47">
        <v>1000</v>
      </c>
      <c r="Y80" s="13" t="s">
        <v>114</v>
      </c>
    </row>
    <row r="81" spans="1:25" ht="30" x14ac:dyDescent="0.25">
      <c r="A81" s="13" t="s">
        <v>186</v>
      </c>
      <c r="B81" s="51" t="s">
        <v>410</v>
      </c>
      <c r="C81" s="13" t="s">
        <v>174</v>
      </c>
      <c r="D81" s="47">
        <v>230000</v>
      </c>
      <c r="E81" s="13" t="s">
        <v>175</v>
      </c>
      <c r="H81" s="49" t="s">
        <v>307</v>
      </c>
      <c r="I81" s="13" t="s">
        <v>43</v>
      </c>
      <c r="J81" s="50">
        <v>0.6</v>
      </c>
      <c r="K81" s="47">
        <f t="shared" si="20"/>
        <v>2530</v>
      </c>
      <c r="L81" s="47">
        <v>2300</v>
      </c>
      <c r="M81" s="47">
        <v>2400</v>
      </c>
      <c r="N81" s="47">
        <f t="shared" si="11"/>
        <v>2500</v>
      </c>
      <c r="O81" s="47">
        <v>2600</v>
      </c>
      <c r="P81" s="48">
        <f t="shared" si="12"/>
        <v>-5.4166666666666669E-2</v>
      </c>
      <c r="Q81" s="48">
        <f t="shared" si="13"/>
        <v>3.0608974358974361E-2</v>
      </c>
      <c r="R81" s="48">
        <f t="shared" si="14"/>
        <v>0.11538461538461539</v>
      </c>
      <c r="S81" s="47">
        <f t="shared" si="15"/>
        <v>177.10000000000002</v>
      </c>
      <c r="T81" s="47">
        <f t="shared" si="16"/>
        <v>126.5</v>
      </c>
      <c r="U81" s="47">
        <f t="shared" si="17"/>
        <v>379.5</v>
      </c>
      <c r="V81" s="47">
        <f t="shared" si="18"/>
        <v>227.7</v>
      </c>
      <c r="W81" s="47">
        <f t="shared" si="19"/>
        <v>101.2</v>
      </c>
      <c r="X81" s="47">
        <v>1000</v>
      </c>
      <c r="Y81" s="13" t="s">
        <v>176</v>
      </c>
    </row>
    <row r="82" spans="1:25" x14ac:dyDescent="0.25">
      <c r="A82" s="13" t="s">
        <v>186</v>
      </c>
      <c r="B82" s="13" t="s">
        <v>411</v>
      </c>
      <c r="C82" s="13" t="s">
        <v>109</v>
      </c>
      <c r="D82" s="47">
        <v>180000</v>
      </c>
      <c r="E82" s="13" t="s">
        <v>110</v>
      </c>
      <c r="H82" s="49" t="s">
        <v>307</v>
      </c>
      <c r="I82" s="13" t="s">
        <v>43</v>
      </c>
      <c r="J82" s="50">
        <v>0.6</v>
      </c>
      <c r="K82" s="47">
        <f t="shared" si="20"/>
        <v>1991.0000000000002</v>
      </c>
      <c r="L82" s="47">
        <v>1810</v>
      </c>
      <c r="M82" s="47">
        <v>2000</v>
      </c>
      <c r="N82" s="47">
        <f t="shared" si="11"/>
        <v>2200</v>
      </c>
      <c r="O82" s="47">
        <v>2400</v>
      </c>
      <c r="P82" s="48">
        <f t="shared" si="12"/>
        <v>4.499999999999886E-3</v>
      </c>
      <c r="Q82" s="48">
        <f t="shared" si="13"/>
        <v>0.12516666666666659</v>
      </c>
      <c r="R82" s="48">
        <f t="shared" si="14"/>
        <v>0.24583333333333332</v>
      </c>
      <c r="S82" s="47">
        <f t="shared" si="15"/>
        <v>139.37000000000003</v>
      </c>
      <c r="T82" s="47">
        <f t="shared" si="16"/>
        <v>99.550000000000011</v>
      </c>
      <c r="U82" s="47">
        <f t="shared" si="17"/>
        <v>298.65000000000003</v>
      </c>
      <c r="V82" s="47">
        <f t="shared" si="18"/>
        <v>179.19000000000003</v>
      </c>
      <c r="W82" s="47">
        <f t="shared" si="19"/>
        <v>79.640000000000015</v>
      </c>
      <c r="X82" s="47">
        <v>1000</v>
      </c>
      <c r="Y82" s="13" t="s">
        <v>111</v>
      </c>
    </row>
    <row r="83" spans="1:25" x14ac:dyDescent="0.25">
      <c r="A83" s="13" t="s">
        <v>186</v>
      </c>
      <c r="B83" s="13" t="s">
        <v>412</v>
      </c>
      <c r="C83" s="13" t="s">
        <v>72</v>
      </c>
      <c r="D83" s="47">
        <v>219900</v>
      </c>
      <c r="E83" s="13" t="s">
        <v>30</v>
      </c>
      <c r="H83" s="49" t="s">
        <v>307</v>
      </c>
      <c r="I83" s="13" t="s">
        <v>43</v>
      </c>
      <c r="J83" s="50">
        <v>0.6</v>
      </c>
      <c r="K83" s="47">
        <f t="shared" si="20"/>
        <v>2088.9</v>
      </c>
      <c r="L83" s="47">
        <v>1899</v>
      </c>
      <c r="M83" s="47">
        <v>1800</v>
      </c>
      <c r="N83" s="47">
        <f t="shared" si="11"/>
        <v>2000</v>
      </c>
      <c r="O83" s="47">
        <v>2200</v>
      </c>
      <c r="P83" s="48">
        <f t="shared" si="12"/>
        <v>-0.16050000000000006</v>
      </c>
      <c r="Q83" s="48">
        <f t="shared" si="13"/>
        <v>-1.1840909090909124E-2</v>
      </c>
      <c r="R83" s="48">
        <f t="shared" si="14"/>
        <v>0.13681818181818181</v>
      </c>
      <c r="S83" s="47">
        <f t="shared" si="15"/>
        <v>146.22300000000001</v>
      </c>
      <c r="T83" s="47">
        <f t="shared" si="16"/>
        <v>104.44500000000001</v>
      </c>
      <c r="U83" s="47">
        <f t="shared" si="17"/>
        <v>313.33499999999998</v>
      </c>
      <c r="V83" s="47">
        <f t="shared" si="18"/>
        <v>188.001</v>
      </c>
      <c r="W83" s="47">
        <f t="shared" si="19"/>
        <v>83.556000000000012</v>
      </c>
      <c r="X83" s="47">
        <v>1000</v>
      </c>
      <c r="Y83" s="13" t="s">
        <v>73</v>
      </c>
    </row>
    <row r="84" spans="1:25" x14ac:dyDescent="0.25">
      <c r="A84" s="13" t="s">
        <v>186</v>
      </c>
      <c r="B84" s="13" t="s">
        <v>413</v>
      </c>
      <c r="C84" s="13" t="s">
        <v>35</v>
      </c>
      <c r="D84" s="47">
        <v>359000</v>
      </c>
      <c r="E84" s="13" t="s">
        <v>36</v>
      </c>
      <c r="H84" s="49" t="s">
        <v>305</v>
      </c>
      <c r="I84" s="13" t="s">
        <v>34</v>
      </c>
      <c r="J84" s="50">
        <v>0.37</v>
      </c>
      <c r="K84" s="47">
        <f t="shared" si="20"/>
        <v>2952.4</v>
      </c>
      <c r="L84" s="47">
        <v>2684</v>
      </c>
      <c r="M84" s="47">
        <v>2500</v>
      </c>
      <c r="N84" s="47">
        <f t="shared" si="11"/>
        <v>3000</v>
      </c>
      <c r="O84" s="47">
        <v>3500</v>
      </c>
      <c r="P84" s="48">
        <f t="shared" si="12"/>
        <v>-0.18096000000000004</v>
      </c>
      <c r="Q84" s="48">
        <f t="shared" si="13"/>
        <v>2.6091428571428557E-2</v>
      </c>
      <c r="R84" s="48">
        <f t="shared" si="14"/>
        <v>0.23314285714285715</v>
      </c>
      <c r="S84" s="47">
        <f t="shared" si="15"/>
        <v>206.66800000000003</v>
      </c>
      <c r="T84" s="47">
        <f t="shared" si="16"/>
        <v>147.62</v>
      </c>
      <c r="U84" s="47">
        <f t="shared" si="17"/>
        <v>442.86</v>
      </c>
      <c r="V84" s="47">
        <f t="shared" si="18"/>
        <v>265.71600000000001</v>
      </c>
      <c r="W84" s="47">
        <f t="shared" si="19"/>
        <v>118.096</v>
      </c>
      <c r="X84" s="47">
        <v>1000</v>
      </c>
      <c r="Y84" s="13" t="s">
        <v>37</v>
      </c>
    </row>
    <row r="85" spans="1:25" x14ac:dyDescent="0.25">
      <c r="A85" s="13" t="s">
        <v>186</v>
      </c>
      <c r="B85" s="13" t="s">
        <v>414</v>
      </c>
      <c r="C85" s="13" t="s">
        <v>182</v>
      </c>
      <c r="D85" s="47">
        <v>319500</v>
      </c>
      <c r="E85" s="13" t="s">
        <v>48</v>
      </c>
      <c r="H85" s="49" t="s">
        <v>307</v>
      </c>
      <c r="I85" s="13" t="s">
        <v>43</v>
      </c>
      <c r="J85" s="50">
        <v>0.6</v>
      </c>
      <c r="K85" s="47">
        <f t="shared" si="20"/>
        <v>2417.8000000000002</v>
      </c>
      <c r="L85" s="47">
        <v>2198</v>
      </c>
      <c r="M85" s="47">
        <v>2000</v>
      </c>
      <c r="N85" s="47">
        <f t="shared" si="11"/>
        <v>2350</v>
      </c>
      <c r="O85" s="47">
        <v>2700</v>
      </c>
      <c r="P85" s="48">
        <f t="shared" si="12"/>
        <v>-0.20890000000000009</v>
      </c>
      <c r="Q85" s="48">
        <f t="shared" si="13"/>
        <v>-1.1487037037037073E-2</v>
      </c>
      <c r="R85" s="48">
        <f t="shared" si="14"/>
        <v>0.18592592592592594</v>
      </c>
      <c r="S85" s="47">
        <f t="shared" si="15"/>
        <v>169.24600000000004</v>
      </c>
      <c r="T85" s="47">
        <f t="shared" si="16"/>
        <v>120.89000000000001</v>
      </c>
      <c r="U85" s="47">
        <f t="shared" si="17"/>
        <v>362.67</v>
      </c>
      <c r="V85" s="47">
        <f t="shared" si="18"/>
        <v>217.602</v>
      </c>
      <c r="W85" s="47">
        <f t="shared" si="19"/>
        <v>96.712000000000003</v>
      </c>
      <c r="X85" s="47">
        <v>1000</v>
      </c>
      <c r="Y85" s="13" t="s">
        <v>183</v>
      </c>
    </row>
    <row r="86" spans="1:25" x14ac:dyDescent="0.25">
      <c r="A86" s="13" t="s">
        <v>186</v>
      </c>
      <c r="B86" s="13" t="s">
        <v>415</v>
      </c>
      <c r="C86" s="13" t="s">
        <v>101</v>
      </c>
      <c r="D86" s="47">
        <v>375000</v>
      </c>
      <c r="E86" s="13" t="s">
        <v>99</v>
      </c>
      <c r="H86" s="49" t="s">
        <v>314</v>
      </c>
      <c r="I86" s="13" t="s">
        <v>53</v>
      </c>
      <c r="J86" s="50">
        <v>0.51</v>
      </c>
      <c r="K86" s="47">
        <f t="shared" si="20"/>
        <v>2995.3</v>
      </c>
      <c r="L86" s="47">
        <v>2723</v>
      </c>
      <c r="M86" s="47">
        <v>2300</v>
      </c>
      <c r="N86" s="47">
        <f t="shared" si="11"/>
        <v>2650</v>
      </c>
      <c r="O86" s="47">
        <v>3000</v>
      </c>
      <c r="P86" s="48">
        <f t="shared" si="12"/>
        <v>-0.30230434782608706</v>
      </c>
      <c r="Q86" s="48">
        <f t="shared" si="13"/>
        <v>-0.10498550724637687</v>
      </c>
      <c r="R86" s="48">
        <f t="shared" si="14"/>
        <v>9.2333333333333337E-2</v>
      </c>
      <c r="S86" s="47">
        <f t="shared" si="15"/>
        <v>209.67100000000002</v>
      </c>
      <c r="T86" s="47">
        <f t="shared" si="16"/>
        <v>149.76500000000001</v>
      </c>
      <c r="U86" s="47">
        <f t="shared" si="17"/>
        <v>449.29500000000002</v>
      </c>
      <c r="V86" s="47">
        <f t="shared" si="18"/>
        <v>269.577</v>
      </c>
      <c r="W86" s="47">
        <f t="shared" si="19"/>
        <v>119.81200000000001</v>
      </c>
      <c r="X86" s="47">
        <v>1000</v>
      </c>
      <c r="Y86" s="13" t="s">
        <v>329</v>
      </c>
    </row>
    <row r="87" spans="1:25" x14ac:dyDescent="0.25">
      <c r="A87" s="13" t="s">
        <v>186</v>
      </c>
      <c r="B87" s="13" t="s">
        <v>416</v>
      </c>
      <c r="C87" s="13" t="s">
        <v>167</v>
      </c>
      <c r="D87" s="47">
        <v>170000</v>
      </c>
      <c r="E87" s="13" t="s">
        <v>30</v>
      </c>
      <c r="H87" s="49" t="s">
        <v>313</v>
      </c>
      <c r="I87" s="13" t="s">
        <v>75</v>
      </c>
      <c r="J87" s="50">
        <v>0.27</v>
      </c>
      <c r="K87" s="47">
        <f t="shared" si="20"/>
        <v>1815.0000000000002</v>
      </c>
      <c r="L87" s="47">
        <v>1650</v>
      </c>
      <c r="M87" s="47">
        <v>1800</v>
      </c>
      <c r="N87" s="47">
        <f t="shared" si="11"/>
        <v>2225</v>
      </c>
      <c r="O87" s="47">
        <v>2650</v>
      </c>
      <c r="P87" s="48">
        <f t="shared" si="12"/>
        <v>-8.3333333333334599E-3</v>
      </c>
      <c r="Q87" s="48">
        <f t="shared" si="13"/>
        <v>0.18451257861635215</v>
      </c>
      <c r="R87" s="48">
        <f t="shared" si="14"/>
        <v>0.37735849056603776</v>
      </c>
      <c r="S87" s="47">
        <f t="shared" si="15"/>
        <v>127.05000000000003</v>
      </c>
      <c r="T87" s="47">
        <f t="shared" si="16"/>
        <v>90.750000000000014</v>
      </c>
      <c r="U87" s="47">
        <f t="shared" si="17"/>
        <v>272.25</v>
      </c>
      <c r="V87" s="47">
        <f t="shared" si="18"/>
        <v>163.35000000000002</v>
      </c>
      <c r="W87" s="47">
        <f t="shared" si="19"/>
        <v>72.600000000000009</v>
      </c>
      <c r="X87" s="47">
        <v>1000</v>
      </c>
      <c r="Y87" s="13" t="s">
        <v>330</v>
      </c>
    </row>
    <row r="88" spans="1:25" x14ac:dyDescent="0.25">
      <c r="A88" s="13" t="s">
        <v>186</v>
      </c>
      <c r="B88" s="13" t="s">
        <v>417</v>
      </c>
      <c r="C88" s="13" t="s">
        <v>61</v>
      </c>
      <c r="D88" s="47">
        <v>395000</v>
      </c>
      <c r="E88" s="13" t="s">
        <v>62</v>
      </c>
      <c r="H88" s="49" t="s">
        <v>305</v>
      </c>
      <c r="I88" s="13" t="s">
        <v>34</v>
      </c>
      <c r="J88" s="50">
        <v>0.37</v>
      </c>
      <c r="K88" s="47">
        <f t="shared" si="20"/>
        <v>2585</v>
      </c>
      <c r="L88" s="47">
        <v>2350</v>
      </c>
      <c r="M88" s="47">
        <v>2700</v>
      </c>
      <c r="N88" s="47">
        <f t="shared" si="11"/>
        <v>3100</v>
      </c>
      <c r="O88" s="47">
        <v>3500</v>
      </c>
      <c r="P88" s="48">
        <f t="shared" si="12"/>
        <v>4.2592592592592592E-2</v>
      </c>
      <c r="Q88" s="48">
        <f t="shared" si="13"/>
        <v>0.18558201058201057</v>
      </c>
      <c r="R88" s="48">
        <f t="shared" si="14"/>
        <v>0.32857142857142857</v>
      </c>
      <c r="S88" s="47">
        <f t="shared" si="15"/>
        <v>180.95000000000002</v>
      </c>
      <c r="T88" s="47">
        <f t="shared" si="16"/>
        <v>129.25</v>
      </c>
      <c r="U88" s="47">
        <f t="shared" si="17"/>
        <v>387.75</v>
      </c>
      <c r="V88" s="47">
        <f t="shared" si="18"/>
        <v>232.64999999999998</v>
      </c>
      <c r="W88" s="47">
        <f t="shared" si="19"/>
        <v>103.4</v>
      </c>
      <c r="X88" s="47">
        <v>1000</v>
      </c>
      <c r="Y88" s="13" t="s">
        <v>63</v>
      </c>
    </row>
    <row r="89" spans="1:25" x14ac:dyDescent="0.25">
      <c r="A89" s="13" t="s">
        <v>186</v>
      </c>
      <c r="B89" s="13" t="s">
        <v>418</v>
      </c>
      <c r="C89" s="13" t="s">
        <v>85</v>
      </c>
      <c r="D89" s="47" t="s">
        <v>86</v>
      </c>
      <c r="E89" s="13" t="s">
        <v>48</v>
      </c>
      <c r="H89" s="49" t="s">
        <v>307</v>
      </c>
      <c r="I89" s="13" t="s">
        <v>43</v>
      </c>
      <c r="J89" s="50">
        <v>0.37</v>
      </c>
      <c r="K89" s="47">
        <f t="shared" si="20"/>
        <v>2750</v>
      </c>
      <c r="L89" s="47">
        <v>2500</v>
      </c>
      <c r="M89" s="47">
        <v>1600</v>
      </c>
      <c r="N89" s="47">
        <f t="shared" si="11"/>
        <v>2000</v>
      </c>
      <c r="O89" s="47">
        <v>2400</v>
      </c>
      <c r="P89" s="48">
        <f t="shared" si="12"/>
        <v>-0.71875</v>
      </c>
      <c r="Q89" s="48">
        <f t="shared" si="13"/>
        <v>-0.38020833333333331</v>
      </c>
      <c r="R89" s="48">
        <f t="shared" si="14"/>
        <v>-4.1666666666666664E-2</v>
      </c>
      <c r="S89" s="47">
        <f t="shared" si="15"/>
        <v>192.50000000000003</v>
      </c>
      <c r="T89" s="47">
        <f t="shared" si="16"/>
        <v>137.5</v>
      </c>
      <c r="U89" s="47">
        <f t="shared" si="17"/>
        <v>412.5</v>
      </c>
      <c r="V89" s="47">
        <f t="shared" si="18"/>
        <v>247.5</v>
      </c>
      <c r="W89" s="47">
        <f t="shared" si="19"/>
        <v>110</v>
      </c>
      <c r="X89" s="47">
        <v>1000</v>
      </c>
      <c r="Y89" s="13" t="s">
        <v>87</v>
      </c>
    </row>
    <row r="90" spans="1:25" x14ac:dyDescent="0.25">
      <c r="A90" s="13" t="s">
        <v>186</v>
      </c>
      <c r="B90" s="13" t="s">
        <v>419</v>
      </c>
      <c r="C90" s="13" t="s">
        <v>79</v>
      </c>
      <c r="D90" s="47">
        <v>175000</v>
      </c>
      <c r="E90" s="13" t="s">
        <v>80</v>
      </c>
      <c r="H90" s="49" t="s">
        <v>307</v>
      </c>
      <c r="I90" s="13" t="s">
        <v>43</v>
      </c>
      <c r="J90" s="50">
        <v>0.6</v>
      </c>
      <c r="K90" s="47">
        <f t="shared" si="20"/>
        <v>1714.9</v>
      </c>
      <c r="L90" s="47">
        <v>1559</v>
      </c>
      <c r="M90" s="47">
        <v>1550</v>
      </c>
      <c r="N90" s="47">
        <f t="shared" si="11"/>
        <v>1625</v>
      </c>
      <c r="O90" s="47">
        <v>1700</v>
      </c>
      <c r="P90" s="48">
        <f t="shared" si="12"/>
        <v>-0.10638709677419361</v>
      </c>
      <c r="Q90" s="48">
        <f t="shared" si="13"/>
        <v>-1.1722960151802686E-2</v>
      </c>
      <c r="R90" s="48">
        <f t="shared" si="14"/>
        <v>8.294117647058824E-2</v>
      </c>
      <c r="S90" s="47">
        <f t="shared" si="15"/>
        <v>120.04300000000002</v>
      </c>
      <c r="T90" s="47">
        <f t="shared" si="16"/>
        <v>85.745000000000005</v>
      </c>
      <c r="U90" s="47">
        <f t="shared" si="17"/>
        <v>257.23500000000001</v>
      </c>
      <c r="V90" s="47">
        <f t="shared" si="18"/>
        <v>154.34100000000001</v>
      </c>
      <c r="W90" s="47">
        <f t="shared" si="19"/>
        <v>68.596000000000004</v>
      </c>
      <c r="X90" s="47">
        <v>1000</v>
      </c>
      <c r="Y90" s="13" t="s">
        <v>81</v>
      </c>
    </row>
    <row r="91" spans="1:25" x14ac:dyDescent="0.25">
      <c r="A91" s="13" t="s">
        <v>186</v>
      </c>
      <c r="B91" s="13" t="s">
        <v>420</v>
      </c>
      <c r="C91" s="13" t="s">
        <v>79</v>
      </c>
      <c r="D91" s="47">
        <v>175000</v>
      </c>
      <c r="E91" s="13" t="s">
        <v>162</v>
      </c>
      <c r="H91" s="49" t="s">
        <v>307</v>
      </c>
      <c r="I91" s="13" t="s">
        <v>43</v>
      </c>
      <c r="J91" s="50">
        <v>0.6</v>
      </c>
      <c r="K91" s="47">
        <f t="shared" si="20"/>
        <v>1718.2</v>
      </c>
      <c r="L91" s="47">
        <v>1562</v>
      </c>
      <c r="M91" s="47">
        <v>1500</v>
      </c>
      <c r="N91" s="47">
        <f t="shared" si="11"/>
        <v>1550</v>
      </c>
      <c r="O91" s="47">
        <v>1600</v>
      </c>
      <c r="P91" s="48">
        <f t="shared" si="12"/>
        <v>-0.14546666666666669</v>
      </c>
      <c r="Q91" s="48">
        <f t="shared" si="13"/>
        <v>-6.0858333333333348E-2</v>
      </c>
      <c r="R91" s="48">
        <f t="shared" si="14"/>
        <v>2.375E-2</v>
      </c>
      <c r="S91" s="47">
        <f t="shared" si="15"/>
        <v>120.27400000000002</v>
      </c>
      <c r="T91" s="47">
        <f t="shared" si="16"/>
        <v>85.910000000000011</v>
      </c>
      <c r="U91" s="47">
        <f t="shared" si="17"/>
        <v>257.73</v>
      </c>
      <c r="V91" s="47">
        <f t="shared" si="18"/>
        <v>154.63800000000001</v>
      </c>
      <c r="W91" s="47">
        <f t="shared" si="19"/>
        <v>68.728000000000009</v>
      </c>
      <c r="X91" s="47">
        <v>1000</v>
      </c>
    </row>
    <row r="92" spans="1:25" x14ac:dyDescent="0.25">
      <c r="A92" s="13" t="s">
        <v>186</v>
      </c>
      <c r="B92" s="13" t="s">
        <v>421</v>
      </c>
      <c r="C92" s="13" t="s">
        <v>45</v>
      </c>
      <c r="D92" s="47">
        <v>199900</v>
      </c>
      <c r="H92" s="49" t="s">
        <v>307</v>
      </c>
      <c r="I92" s="13" t="s">
        <v>43</v>
      </c>
      <c r="J92" s="50">
        <v>0.6</v>
      </c>
      <c r="K92" s="47">
        <f t="shared" si="20"/>
        <v>2090</v>
      </c>
      <c r="L92" s="47">
        <v>1900</v>
      </c>
      <c r="M92" s="47">
        <v>2600</v>
      </c>
      <c r="N92" s="47">
        <f t="shared" si="11"/>
        <v>2900</v>
      </c>
      <c r="O92" s="47">
        <v>3200</v>
      </c>
      <c r="P92" s="48">
        <f t="shared" si="12"/>
        <v>0.19615384615384615</v>
      </c>
      <c r="Q92" s="48">
        <f t="shared" si="13"/>
        <v>0.30120192307692306</v>
      </c>
      <c r="R92" s="48">
        <f t="shared" si="14"/>
        <v>0.40625</v>
      </c>
      <c r="S92" s="47">
        <f t="shared" si="15"/>
        <v>146.30000000000001</v>
      </c>
      <c r="T92" s="47">
        <f t="shared" si="16"/>
        <v>104.5</v>
      </c>
      <c r="U92" s="47">
        <f t="shared" si="17"/>
        <v>313.5</v>
      </c>
      <c r="V92" s="47">
        <f t="shared" si="18"/>
        <v>188.1</v>
      </c>
      <c r="W92" s="47">
        <f t="shared" si="19"/>
        <v>83.600000000000009</v>
      </c>
      <c r="X92" s="47">
        <v>1000</v>
      </c>
      <c r="Y92" s="13" t="s">
        <v>46</v>
      </c>
    </row>
    <row r="93" spans="1:25" x14ac:dyDescent="0.25">
      <c r="A93" s="13" t="s">
        <v>186</v>
      </c>
      <c r="B93" s="13" t="s">
        <v>422</v>
      </c>
      <c r="C93" s="13" t="s">
        <v>168</v>
      </c>
      <c r="D93" s="47">
        <v>390000</v>
      </c>
      <c r="E93" s="13" t="s">
        <v>30</v>
      </c>
      <c r="H93" s="49" t="s">
        <v>307</v>
      </c>
      <c r="I93" s="13" t="s">
        <v>43</v>
      </c>
      <c r="J93" s="50">
        <v>0.6</v>
      </c>
      <c r="K93" s="47">
        <f t="shared" si="20"/>
        <v>3330.8</v>
      </c>
      <c r="L93" s="47">
        <v>3028</v>
      </c>
      <c r="M93" s="47">
        <v>2400</v>
      </c>
      <c r="N93" s="47">
        <f t="shared" si="11"/>
        <v>2850</v>
      </c>
      <c r="O93" s="47">
        <v>3300</v>
      </c>
      <c r="P93" s="48">
        <f t="shared" si="12"/>
        <v>-0.38783333333333342</v>
      </c>
      <c r="Q93" s="48">
        <f t="shared" si="13"/>
        <v>-0.15270454545454548</v>
      </c>
      <c r="R93" s="48">
        <f t="shared" si="14"/>
        <v>8.2424242424242428E-2</v>
      </c>
      <c r="S93" s="47">
        <f t="shared" si="15"/>
        <v>233.15600000000003</v>
      </c>
      <c r="T93" s="47">
        <f t="shared" si="16"/>
        <v>166.54000000000002</v>
      </c>
      <c r="U93" s="47">
        <f t="shared" si="17"/>
        <v>499.62</v>
      </c>
      <c r="V93" s="47">
        <f t="shared" si="18"/>
        <v>299.77199999999999</v>
      </c>
      <c r="W93" s="47">
        <f t="shared" si="19"/>
        <v>133.232</v>
      </c>
      <c r="X93" s="47">
        <v>1000</v>
      </c>
      <c r="Y93" s="13" t="s">
        <v>169</v>
      </c>
    </row>
    <row r="94" spans="1:25" x14ac:dyDescent="0.25">
      <c r="A94" s="13" t="s">
        <v>186</v>
      </c>
      <c r="B94" s="13" t="s">
        <v>423</v>
      </c>
      <c r="C94" s="13" t="s">
        <v>49</v>
      </c>
      <c r="D94" s="47">
        <v>189000</v>
      </c>
      <c r="E94" s="13" t="s">
        <v>30</v>
      </c>
      <c r="H94" s="49" t="s">
        <v>306</v>
      </c>
      <c r="I94" s="13" t="s">
        <v>43</v>
      </c>
      <c r="J94" s="50">
        <v>0.31</v>
      </c>
      <c r="K94" s="47">
        <f t="shared" si="20"/>
        <v>1702.8000000000002</v>
      </c>
      <c r="L94" s="47">
        <v>1548</v>
      </c>
      <c r="M94" s="47">
        <v>1600</v>
      </c>
      <c r="N94" s="47">
        <f t="shared" si="11"/>
        <v>1900</v>
      </c>
      <c r="O94" s="47">
        <v>2200</v>
      </c>
      <c r="P94" s="48">
        <f t="shared" si="12"/>
        <v>-6.4250000000000113E-2</v>
      </c>
      <c r="Q94" s="48">
        <f t="shared" si="13"/>
        <v>0.11605681818181814</v>
      </c>
      <c r="R94" s="48">
        <f t="shared" si="14"/>
        <v>0.29636363636363638</v>
      </c>
      <c r="S94" s="47">
        <f t="shared" si="15"/>
        <v>119.19600000000003</v>
      </c>
      <c r="T94" s="47">
        <f t="shared" si="16"/>
        <v>85.140000000000015</v>
      </c>
      <c r="U94" s="47">
        <f t="shared" si="17"/>
        <v>255.42000000000002</v>
      </c>
      <c r="V94" s="47">
        <f t="shared" si="18"/>
        <v>153.25200000000001</v>
      </c>
      <c r="W94" s="47">
        <f t="shared" si="19"/>
        <v>68.112000000000009</v>
      </c>
      <c r="X94" s="47">
        <v>1000</v>
      </c>
      <c r="Y94" s="13" t="s">
        <v>331</v>
      </c>
    </row>
    <row r="95" spans="1:25" x14ac:dyDescent="0.25">
      <c r="A95" s="13" t="s">
        <v>186</v>
      </c>
      <c r="B95" s="13" t="s">
        <v>424</v>
      </c>
      <c r="C95" s="13" t="s">
        <v>165</v>
      </c>
      <c r="D95" s="47">
        <v>655000</v>
      </c>
      <c r="E95" s="13" t="s">
        <v>48</v>
      </c>
      <c r="H95" s="49" t="s">
        <v>307</v>
      </c>
      <c r="I95" s="13" t="s">
        <v>43</v>
      </c>
      <c r="J95" s="50">
        <v>0.6</v>
      </c>
      <c r="K95" s="47">
        <f t="shared" si="20"/>
        <v>5047.9000000000005</v>
      </c>
      <c r="L95" s="47">
        <v>4589</v>
      </c>
      <c r="M95" s="47">
        <v>4200</v>
      </c>
      <c r="N95" s="47">
        <f t="shared" si="11"/>
        <v>4850</v>
      </c>
      <c r="O95" s="47">
        <v>5500</v>
      </c>
      <c r="P95" s="48">
        <f t="shared" si="12"/>
        <v>-0.20188095238095252</v>
      </c>
      <c r="Q95" s="48">
        <f t="shared" si="13"/>
        <v>-1.8122294372294442E-2</v>
      </c>
      <c r="R95" s="48">
        <f t="shared" si="14"/>
        <v>0.16563636363636364</v>
      </c>
      <c r="S95" s="47">
        <f t="shared" si="15"/>
        <v>353.35300000000007</v>
      </c>
      <c r="T95" s="47">
        <f t="shared" si="16"/>
        <v>252.39500000000004</v>
      </c>
      <c r="U95" s="47">
        <f t="shared" si="17"/>
        <v>757.18500000000006</v>
      </c>
      <c r="V95" s="47">
        <f t="shared" si="18"/>
        <v>454.31100000000004</v>
      </c>
      <c r="W95" s="47">
        <f t="shared" si="19"/>
        <v>201.91600000000003</v>
      </c>
      <c r="X95" s="47">
        <v>1000</v>
      </c>
      <c r="Y95" s="13" t="s">
        <v>166</v>
      </c>
    </row>
    <row r="96" spans="1:25" x14ac:dyDescent="0.25">
      <c r="A96" s="13" t="s">
        <v>186</v>
      </c>
      <c r="B96" s="13" t="s">
        <v>425</v>
      </c>
      <c r="C96" s="13" t="s">
        <v>146</v>
      </c>
      <c r="D96" s="47">
        <v>579000</v>
      </c>
      <c r="E96" s="13" t="s">
        <v>147</v>
      </c>
      <c r="H96" s="49" t="s">
        <v>313</v>
      </c>
      <c r="I96" s="13" t="s">
        <v>75</v>
      </c>
      <c r="J96" s="50">
        <v>0.27</v>
      </c>
      <c r="K96" s="47">
        <f t="shared" si="20"/>
        <v>3932.5000000000005</v>
      </c>
      <c r="L96" s="47">
        <v>3575</v>
      </c>
      <c r="M96" s="47">
        <v>3400</v>
      </c>
      <c r="N96" s="47">
        <f t="shared" si="11"/>
        <v>3700</v>
      </c>
      <c r="O96" s="47">
        <v>4000</v>
      </c>
      <c r="P96" s="48">
        <f t="shared" si="12"/>
        <v>-0.15661764705882367</v>
      </c>
      <c r="Q96" s="48">
        <f t="shared" si="13"/>
        <v>-2.5183823529411835E-2</v>
      </c>
      <c r="R96" s="48">
        <f t="shared" si="14"/>
        <v>0.10625</v>
      </c>
      <c r="S96" s="47">
        <f t="shared" si="15"/>
        <v>275.27500000000003</v>
      </c>
      <c r="T96" s="47">
        <f t="shared" si="16"/>
        <v>196.62500000000003</v>
      </c>
      <c r="U96" s="47">
        <f t="shared" si="17"/>
        <v>589.875</v>
      </c>
      <c r="V96" s="47">
        <f t="shared" si="18"/>
        <v>353.92500000000001</v>
      </c>
      <c r="W96" s="47">
        <f t="shared" si="19"/>
        <v>157.30000000000001</v>
      </c>
      <c r="X96" s="47">
        <v>1000</v>
      </c>
      <c r="Y96" s="13" t="s">
        <v>148</v>
      </c>
    </row>
    <row r="97" spans="1:25" x14ac:dyDescent="0.25">
      <c r="A97" s="13" t="s">
        <v>186</v>
      </c>
      <c r="B97" s="13" t="s">
        <v>426</v>
      </c>
      <c r="C97" s="13" t="s">
        <v>180</v>
      </c>
      <c r="D97" s="47">
        <v>550000</v>
      </c>
      <c r="E97" s="13" t="s">
        <v>83</v>
      </c>
      <c r="H97" s="49" t="s">
        <v>313</v>
      </c>
      <c r="I97" s="13" t="s">
        <v>75</v>
      </c>
      <c r="J97" s="50">
        <v>0.27</v>
      </c>
      <c r="K97" s="47">
        <f t="shared" si="20"/>
        <v>3941.3</v>
      </c>
      <c r="L97" s="47">
        <v>3583</v>
      </c>
      <c r="M97" s="47">
        <v>3000</v>
      </c>
      <c r="N97" s="47">
        <f t="shared" si="11"/>
        <v>3500</v>
      </c>
      <c r="O97" s="47">
        <v>4000</v>
      </c>
      <c r="P97" s="48">
        <f t="shared" si="12"/>
        <v>-0.31376666666666675</v>
      </c>
      <c r="Q97" s="48">
        <f t="shared" si="13"/>
        <v>-0.10475833333333337</v>
      </c>
      <c r="R97" s="48">
        <f t="shared" si="14"/>
        <v>0.10425</v>
      </c>
      <c r="S97" s="47">
        <f t="shared" si="15"/>
        <v>275.89100000000002</v>
      </c>
      <c r="T97" s="47">
        <f t="shared" si="16"/>
        <v>197.06500000000003</v>
      </c>
      <c r="U97" s="47">
        <f t="shared" si="17"/>
        <v>591.19500000000005</v>
      </c>
      <c r="V97" s="47">
        <f t="shared" si="18"/>
        <v>354.71699999999998</v>
      </c>
      <c r="W97" s="47">
        <f t="shared" si="19"/>
        <v>157.65200000000002</v>
      </c>
      <c r="X97" s="47">
        <v>1000</v>
      </c>
    </row>
    <row r="98" spans="1:25" x14ac:dyDescent="0.25">
      <c r="A98" s="13" t="s">
        <v>186</v>
      </c>
      <c r="B98" s="13" t="s">
        <v>427</v>
      </c>
      <c r="C98" s="13" t="s">
        <v>41</v>
      </c>
      <c r="D98" s="47">
        <v>400000</v>
      </c>
      <c r="E98" s="13" t="s">
        <v>42</v>
      </c>
      <c r="H98" s="49" t="s">
        <v>306</v>
      </c>
      <c r="I98" s="13" t="s">
        <v>43</v>
      </c>
      <c r="J98" s="50">
        <v>0.31</v>
      </c>
      <c r="K98" s="47">
        <f t="shared" si="20"/>
        <v>3159.2000000000003</v>
      </c>
      <c r="L98" s="47">
        <v>2872</v>
      </c>
      <c r="M98" s="47">
        <v>3200</v>
      </c>
      <c r="N98" s="47">
        <f t="shared" si="11"/>
        <v>3700</v>
      </c>
      <c r="O98" s="47">
        <v>4200</v>
      </c>
      <c r="P98" s="48">
        <f t="shared" si="12"/>
        <v>1.2749999999999914E-2</v>
      </c>
      <c r="Q98" s="48">
        <f t="shared" si="13"/>
        <v>0.16447023809523806</v>
      </c>
      <c r="R98" s="48">
        <f t="shared" si="14"/>
        <v>0.31619047619047619</v>
      </c>
      <c r="S98" s="47">
        <f t="shared" si="15"/>
        <v>221.14400000000003</v>
      </c>
      <c r="T98" s="47">
        <f t="shared" si="16"/>
        <v>157.96000000000004</v>
      </c>
      <c r="U98" s="47">
        <f t="shared" si="17"/>
        <v>473.88</v>
      </c>
      <c r="V98" s="47">
        <f t="shared" si="18"/>
        <v>284.32800000000003</v>
      </c>
      <c r="W98" s="47">
        <f t="shared" si="19"/>
        <v>126.36800000000001</v>
      </c>
      <c r="X98" s="47">
        <v>1000</v>
      </c>
      <c r="Y98" s="13" t="s">
        <v>44</v>
      </c>
    </row>
    <row r="99" spans="1:25" x14ac:dyDescent="0.25">
      <c r="A99" s="13" t="s">
        <v>186</v>
      </c>
      <c r="B99" s="13" t="s">
        <v>428</v>
      </c>
      <c r="C99" s="13" t="s">
        <v>67</v>
      </c>
      <c r="D99" s="47">
        <v>274900</v>
      </c>
      <c r="E99" s="13" t="s">
        <v>68</v>
      </c>
      <c r="H99" s="49" t="s">
        <v>306</v>
      </c>
      <c r="I99" s="13" t="s">
        <v>43</v>
      </c>
      <c r="J99" s="50">
        <v>0.31</v>
      </c>
      <c r="K99" s="47">
        <f t="shared" si="20"/>
        <v>2423.3000000000002</v>
      </c>
      <c r="L99" s="47">
        <v>2203</v>
      </c>
      <c r="M99" s="47">
        <v>1800</v>
      </c>
      <c r="N99" s="47">
        <f t="shared" si="11"/>
        <v>2125</v>
      </c>
      <c r="O99" s="47">
        <v>2450</v>
      </c>
      <c r="P99" s="48">
        <f t="shared" si="12"/>
        <v>-0.34627777777777791</v>
      </c>
      <c r="Q99" s="48">
        <f t="shared" si="13"/>
        <v>-0.12273072562358284</v>
      </c>
      <c r="R99" s="48">
        <f t="shared" si="14"/>
        <v>0.10081632653061225</v>
      </c>
      <c r="S99" s="47">
        <f t="shared" si="15"/>
        <v>169.63100000000003</v>
      </c>
      <c r="T99" s="47">
        <f t="shared" si="16"/>
        <v>121.16500000000002</v>
      </c>
      <c r="U99" s="47">
        <f t="shared" si="17"/>
        <v>363.495</v>
      </c>
      <c r="V99" s="47">
        <f t="shared" si="18"/>
        <v>218.09700000000001</v>
      </c>
      <c r="W99" s="47">
        <f t="shared" si="19"/>
        <v>96.932000000000016</v>
      </c>
      <c r="X99" s="47">
        <v>1000</v>
      </c>
      <c r="Y99" s="13" t="s">
        <v>69</v>
      </c>
    </row>
    <row r="100" spans="1:25" x14ac:dyDescent="0.25">
      <c r="A100" s="13" t="s">
        <v>186</v>
      </c>
      <c r="B100" s="13" t="s">
        <v>429</v>
      </c>
      <c r="C100" s="13" t="s">
        <v>55</v>
      </c>
      <c r="D100" s="47">
        <v>151066</v>
      </c>
      <c r="E100" s="13" t="s">
        <v>56</v>
      </c>
      <c r="H100" s="49" t="s">
        <v>307</v>
      </c>
      <c r="I100" s="13" t="s">
        <v>43</v>
      </c>
      <c r="J100" s="50">
        <v>0.37</v>
      </c>
      <c r="K100" s="47">
        <f t="shared" si="20"/>
        <v>1340.9</v>
      </c>
      <c r="L100" s="47">
        <v>1219</v>
      </c>
      <c r="M100" s="47">
        <v>2100</v>
      </c>
      <c r="N100" s="47">
        <f t="shared" si="11"/>
        <v>2300</v>
      </c>
      <c r="O100" s="47">
        <v>2500</v>
      </c>
      <c r="P100" s="48">
        <f t="shared" si="12"/>
        <v>0.36147619047619045</v>
      </c>
      <c r="Q100" s="48">
        <f t="shared" si="13"/>
        <v>0.43693809523809524</v>
      </c>
      <c r="R100" s="48">
        <f t="shared" si="14"/>
        <v>0.51239999999999997</v>
      </c>
      <c r="S100" s="47">
        <f t="shared" si="15"/>
        <v>93.863000000000014</v>
      </c>
      <c r="T100" s="47">
        <f t="shared" si="16"/>
        <v>67.045000000000002</v>
      </c>
      <c r="U100" s="47">
        <f t="shared" si="17"/>
        <v>201.13500000000002</v>
      </c>
      <c r="V100" s="47">
        <f t="shared" si="18"/>
        <v>120.681</v>
      </c>
      <c r="W100" s="47">
        <f t="shared" si="19"/>
        <v>53.636000000000003</v>
      </c>
      <c r="X100" s="47">
        <v>1000</v>
      </c>
      <c r="Y100" s="13" t="s">
        <v>57</v>
      </c>
    </row>
    <row r="101" spans="1:25" x14ac:dyDescent="0.25">
      <c r="A101" s="13" t="s">
        <v>186</v>
      </c>
      <c r="B101" s="13" t="s">
        <v>105</v>
      </c>
      <c r="C101" s="13" t="s">
        <v>106</v>
      </c>
      <c r="D101" s="47">
        <v>250000</v>
      </c>
      <c r="E101" s="13" t="s">
        <v>107</v>
      </c>
      <c r="H101" s="49" t="s">
        <v>307</v>
      </c>
      <c r="I101" s="13" t="s">
        <v>43</v>
      </c>
      <c r="J101" s="50">
        <v>0.37</v>
      </c>
      <c r="K101" s="47">
        <f t="shared" si="20"/>
        <v>1870.0000000000002</v>
      </c>
      <c r="L101" s="47">
        <v>1700</v>
      </c>
      <c r="M101" s="47">
        <v>2250</v>
      </c>
      <c r="N101" s="47">
        <f t="shared" si="11"/>
        <v>2250</v>
      </c>
      <c r="O101" s="47">
        <v>2250</v>
      </c>
      <c r="P101" s="48">
        <f t="shared" si="12"/>
        <v>0.16888888888888878</v>
      </c>
      <c r="Q101" s="48">
        <f t="shared" si="13"/>
        <v>0.20666666666666661</v>
      </c>
      <c r="R101" s="48">
        <f t="shared" si="14"/>
        <v>0.24444444444444444</v>
      </c>
      <c r="S101" s="47">
        <f t="shared" si="15"/>
        <v>130.90000000000003</v>
      </c>
      <c r="T101" s="47">
        <f t="shared" si="16"/>
        <v>93.500000000000014</v>
      </c>
      <c r="U101" s="47">
        <f t="shared" si="17"/>
        <v>280.5</v>
      </c>
      <c r="V101" s="47">
        <f t="shared" si="18"/>
        <v>168.3</v>
      </c>
      <c r="W101" s="47">
        <f t="shared" si="19"/>
        <v>74.800000000000011</v>
      </c>
      <c r="X101" s="47">
        <v>1000</v>
      </c>
      <c r="Y101" s="13" t="s">
        <v>108</v>
      </c>
    </row>
  </sheetData>
  <sortState xmlns:xlrd2="http://schemas.microsoft.com/office/spreadsheetml/2017/richdata2" ref="A2:Y101">
    <sortCondition ref="A2:A101"/>
  </sortState>
  <phoneticPr fontId="6" type="noConversion"/>
  <hyperlinks>
    <hyperlink ref="C6" r:id="rId1" display="https://www.redfin.com/IL/Chicago/1629-W-Greenleaf-Ave-60626/unit-307/home/13569278?utm_source=myredfin&amp;utm_medium=email&amp;utm_campaign=recommendations_update&amp;riftinfo=ZXY9ZW1haWwmbD00NTc4NTE3MSZwPWxpc3RpbmdfdXBkYXRlc19yZWNvbW1lbmRhdGlvbnMmYT1jbGljayZzPXJlY29tbWVuZGF0aW9ucyZ0PWFkZHJlc3MmZW1haWxfaWQ9NDU3ODUxNzFfMTYxMzkyMTMyMF82JnVwZGF0ZV90eXBlPTMmbGlscl9zY29yZT0wLjE1MzUmbGlzdGluZ19pZD0xMjUwODMxNDcmcHJvcGVydHlfaWQ9MTM1NjkyNzgmcG9zaXRpb25fbnVtYmVyPTA=https://www.redfin.com/IL/Chicago/1926-N-Leclaire-Ave-60639/unit-1/home/145018731" xr:uid="{074782CD-C788-4295-BBF6-1CE5B17A0A6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5927-AC07-4725-A520-B7A8361A1D31}">
  <dimension ref="A1:E11"/>
  <sheetViews>
    <sheetView workbookViewId="0">
      <selection activeCell="E11" sqref="E11"/>
    </sheetView>
  </sheetViews>
  <sheetFormatPr defaultRowHeight="15" x14ac:dyDescent="0.25"/>
  <sheetData>
    <row r="1" spans="1:5" x14ac:dyDescent="0.25">
      <c r="A1" t="s">
        <v>308</v>
      </c>
      <c r="B1" t="s">
        <v>312</v>
      </c>
      <c r="C1" t="s">
        <v>311</v>
      </c>
      <c r="D1" t="s">
        <v>310</v>
      </c>
      <c r="E1" t="s">
        <v>309</v>
      </c>
    </row>
    <row r="2" spans="1:5" x14ac:dyDescent="0.25">
      <c r="A2">
        <v>1361</v>
      </c>
      <c r="B2">
        <v>318</v>
      </c>
      <c r="C2">
        <v>178</v>
      </c>
      <c r="D2">
        <v>404</v>
      </c>
      <c r="E2">
        <v>120</v>
      </c>
    </row>
    <row r="3" spans="1:5" x14ac:dyDescent="0.25">
      <c r="A3" s="42">
        <f>A2/$A6</f>
        <v>0.57160856782864344</v>
      </c>
      <c r="B3" s="42">
        <f t="shared" ref="B3:E3" si="0">B2/$A6</f>
        <v>0.13355732885342292</v>
      </c>
      <c r="C3" s="42">
        <f t="shared" si="0"/>
        <v>7.4758504829903399E-2</v>
      </c>
      <c r="D3" s="42">
        <f t="shared" si="0"/>
        <v>0.16967660646787064</v>
      </c>
      <c r="E3" s="42">
        <f t="shared" si="0"/>
        <v>5.03989920201596E-2</v>
      </c>
    </row>
    <row r="6" spans="1:5" x14ac:dyDescent="0.25">
      <c r="A6">
        <v>2381</v>
      </c>
    </row>
    <row r="7" spans="1:5" x14ac:dyDescent="0.25">
      <c r="E7" t="s">
        <v>430</v>
      </c>
    </row>
    <row r="8" spans="1:5" x14ac:dyDescent="0.25">
      <c r="E8" t="s">
        <v>431</v>
      </c>
    </row>
    <row r="9" spans="1:5" x14ac:dyDescent="0.25">
      <c r="E9" t="s">
        <v>432</v>
      </c>
    </row>
    <row r="10" spans="1:5" x14ac:dyDescent="0.25">
      <c r="E10" t="s">
        <v>433</v>
      </c>
    </row>
    <row r="11" spans="1:5" x14ac:dyDescent="0.25">
      <c r="E11" t="s">
        <v>434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FB449-959E-46CE-A10B-6E764A268130}">
  <dimension ref="A1:B4"/>
  <sheetViews>
    <sheetView workbookViewId="0">
      <selection activeCell="B2" sqref="B2:B3"/>
    </sheetView>
  </sheetViews>
  <sheetFormatPr defaultColWidth="20.7109375" defaultRowHeight="15" x14ac:dyDescent="0.25"/>
  <cols>
    <col min="1" max="16384" width="20.7109375" style="13"/>
  </cols>
  <sheetData>
    <row r="1" spans="1:2" s="12" customFormat="1" x14ac:dyDescent="0.25">
      <c r="A1" s="12" t="s">
        <v>297</v>
      </c>
      <c r="B1" s="12" t="s">
        <v>301</v>
      </c>
    </row>
    <row r="2" spans="1:2" x14ac:dyDescent="0.25">
      <c r="A2" s="13" t="s">
        <v>287</v>
      </c>
      <c r="B2" s="13">
        <v>180</v>
      </c>
    </row>
    <row r="3" spans="1:2" x14ac:dyDescent="0.25">
      <c r="A3" s="13" t="s">
        <v>288</v>
      </c>
      <c r="B3" s="13">
        <v>360</v>
      </c>
    </row>
    <row r="4" spans="1:2" x14ac:dyDescent="0.25">
      <c r="A4" s="13"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Cash Flows</vt:lpstr>
      <vt:lpstr>Property List</vt:lpstr>
      <vt:lpstr>Sheet1</vt:lpstr>
      <vt:lpstr>Hidden Config</vt:lpstr>
      <vt:lpstr>rent_keys</vt:lpstr>
      <vt:lpstr>term_keys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Rubidge</dc:creator>
  <cp:lastModifiedBy>Administrator</cp:lastModifiedBy>
  <dcterms:created xsi:type="dcterms:W3CDTF">2022-01-30T01:39:48Z</dcterms:created>
  <dcterms:modified xsi:type="dcterms:W3CDTF">2022-03-03T03:15:20Z</dcterms:modified>
</cp:coreProperties>
</file>