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BLn4jwjZ0ac3uYXBITec3dTlgmgt2/CZ6C5Ub1Ugp1c="/>
    </ext>
  </extLst>
</workbook>
</file>

<file path=xl/sharedStrings.xml><?xml version="1.0" encoding="utf-8"?>
<sst xmlns="http://schemas.openxmlformats.org/spreadsheetml/2006/main" count="180" uniqueCount="70">
  <si>
    <t>Presupuesto de Proyecto</t>
  </si>
  <si>
    <t xml:space="preserve">
ByteMart</t>
  </si>
  <si>
    <t>Elaborado por: pmoinformatica.com</t>
  </si>
  <si>
    <t>Líder del Proyecto: [Nombre]</t>
  </si>
  <si>
    <t>Vicente Laguna</t>
  </si>
  <si>
    <t>Fecha de Inicio: [dd/mm/aaaa]</t>
  </si>
  <si>
    <t>Total</t>
  </si>
  <si>
    <t>Categoría</t>
  </si>
  <si>
    <t>Recurso</t>
  </si>
  <si>
    <t>Tipo de Unidades</t>
  </si>
  <si>
    <t>Tasa</t>
  </si>
  <si>
    <t>Presupuesto</t>
  </si>
  <si>
    <t>Costos Directos</t>
  </si>
  <si>
    <t>Labor (Personal)</t>
  </si>
  <si>
    <t>Analista de Negocios</t>
  </si>
  <si>
    <t>Desarrolladores</t>
  </si>
  <si>
    <t>encargado de comunicaciones</t>
  </si>
  <si>
    <t>Analista de riesgos</t>
  </si>
  <si>
    <t>Ingeniero de calidad</t>
  </si>
  <si>
    <t>Jefe de Proyecto</t>
  </si>
  <si>
    <t>Especialista base de datos</t>
  </si>
  <si>
    <t>Analista de datos</t>
  </si>
  <si>
    <t>Arquitecto de sistemas</t>
  </si>
  <si>
    <t>Especialista en gestion de proyectos</t>
  </si>
  <si>
    <t>Materiales</t>
  </si>
  <si>
    <t>ASUS VivoBook 15</t>
  </si>
  <si>
    <t>Licencia Power BI</t>
  </si>
  <si>
    <t>Líder del Proyecto:</t>
  </si>
  <si>
    <t>Fecha de Inicio:</t>
  </si>
  <si>
    <t>Código</t>
  </si>
  <si>
    <t>Tarea / Actividad</t>
  </si>
  <si>
    <t>Elemento</t>
  </si>
  <si>
    <t>Tipo de Recurso</t>
  </si>
  <si>
    <t>Unidades</t>
  </si>
  <si>
    <t>Cantidad de personas</t>
  </si>
  <si>
    <t>ByteMart</t>
  </si>
  <si>
    <t>Planificación</t>
  </si>
  <si>
    <t>Analisis y diseño</t>
  </si>
  <si>
    <t>Desarrollo</t>
  </si>
  <si>
    <t>Encargado de comunicaciones</t>
  </si>
  <si>
    <t>QA</t>
  </si>
  <si>
    <t xml:space="preserve">Cierre </t>
  </si>
  <si>
    <t>Líder del Proyecto: Vicente Laguna</t>
  </si>
  <si>
    <t>Fecha de Inicio: 08/11/2024</t>
  </si>
  <si>
    <t>Mensual</t>
  </si>
  <si>
    <t>Cantidad</t>
  </si>
  <si>
    <t>Licencias</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</si>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</sst>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 #,##0.00_ ;_ * \-#,##0.00_ ;_ * &quot;-&quot;??_ ;_ @_ "/>
    <numFmt numFmtId="165" formatCode="dd/mm/yyyy"/>
    <numFmt numFmtId="166" formatCode="0.0%"/>
    <numFmt numFmtId="167" formatCode="_ * #,##0_ ;_ * \-#,##0_ ;_ * &quot;-&quot;??_ ;_ @_ "/>
  </numFmts>
  <fonts count="10">
    <font>
      <sz val="11.0"/>
      <color theme="1"/>
      <name val="Arial"/>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
      <color theme="1"/>
      <name val="Arial"/>
      <scheme val="minor"/>
    </font>
    <font>
      <color theme="1"/>
      <name val="Calibri"/>
    </font>
  </fonts>
  <fills count="7">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FFFFF"/>
        <bgColor rgb="FFFFFFFF"/>
      </patternFill>
    </fill>
    <fill>
      <patternFill patternType="solid">
        <fgColor rgb="FFC9DAF8"/>
        <bgColor rgb="FFC9DAF8"/>
      </patternFill>
    </fill>
    <fill>
      <patternFill patternType="solid">
        <fgColor rgb="FFFFF2CC"/>
        <bgColor rgb="FFFFF2CC"/>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1" fillId="0" fontId="1" numFmtId="0" xfId="0" applyBorder="1" applyFont="1"/>
    <xf borderId="1" fillId="2" fontId="4" numFmtId="0" xfId="0" applyBorder="1" applyFont="1"/>
    <xf borderId="1" fillId="0" fontId="1" numFmtId="9" xfId="0" applyBorder="1" applyFont="1" applyNumberFormat="1"/>
    <xf borderId="1" fillId="2" fontId="5" numFmtId="0" xfId="0" applyBorder="1" applyFont="1"/>
    <xf borderId="1" fillId="2" fontId="1" numFmtId="0" xfId="0" applyAlignment="1" applyBorder="1" applyFont="1">
      <alignment readingOrder="0"/>
    </xf>
    <xf borderId="1" fillId="2" fontId="6" numFmtId="0" xfId="0" applyBorder="1" applyFont="1"/>
    <xf borderId="1" fillId="0" fontId="7" numFmtId="0" xfId="0" applyAlignment="1" applyBorder="1" applyFont="1">
      <alignment horizontal="center"/>
    </xf>
    <xf borderId="1" fillId="0" fontId="1" numFmtId="164" xfId="0" applyBorder="1" applyFont="1" applyNumberFormat="1"/>
    <xf borderId="1" fillId="2" fontId="1" numFmtId="165" xfId="0" applyAlignment="1" applyBorder="1" applyFont="1" applyNumberFormat="1">
      <alignment readingOrder="0"/>
    </xf>
    <xf borderId="1" fillId="2" fontId="7" numFmtId="0" xfId="0" applyBorder="1" applyFont="1"/>
    <xf borderId="1" fillId="0" fontId="6" numFmtId="164" xfId="0" applyBorder="1" applyFont="1" applyNumberFormat="1"/>
    <xf borderId="1" fillId="2" fontId="7" numFmtId="0" xfId="0" applyAlignment="1" applyBorder="1" applyFont="1">
      <alignment horizontal="center"/>
    </xf>
    <xf borderId="1" fillId="3" fontId="3" numFmtId="0" xfId="0" applyAlignment="1" applyBorder="1" applyFill="1" applyFont="1">
      <alignment horizontal="left" vertical="top"/>
    </xf>
    <xf borderId="1" fillId="3" fontId="3" numFmtId="164" xfId="0" applyAlignment="1" applyBorder="1" applyFont="1" applyNumberFormat="1">
      <alignment horizontal="left" vertical="top"/>
    </xf>
    <xf borderId="1" fillId="2" fontId="1" numFmtId="0" xfId="0" applyAlignment="1" applyBorder="1" applyFont="1">
      <alignment horizontal="left" vertical="top"/>
    </xf>
    <xf borderId="1" fillId="2" fontId="1" numFmtId="164" xfId="0" applyAlignment="1" applyBorder="1" applyFont="1" applyNumberFormat="1">
      <alignment horizontal="left" vertical="top"/>
    </xf>
    <xf borderId="1" fillId="2" fontId="1" numFmtId="164" xfId="0" applyAlignment="1" applyBorder="1" applyFont="1" applyNumberFormat="1">
      <alignment horizontal="right" vertical="top"/>
    </xf>
    <xf borderId="1" fillId="0" fontId="1" numFmtId="0" xfId="0" applyAlignment="1" applyBorder="1" applyFont="1">
      <alignment horizontal="left" vertical="top"/>
    </xf>
    <xf borderId="1" fillId="0" fontId="1" numFmtId="164" xfId="0" applyAlignment="1" applyBorder="1" applyFont="1" applyNumberFormat="1">
      <alignment horizontal="right" vertical="top"/>
    </xf>
    <xf borderId="1" fillId="0" fontId="3" numFmtId="0" xfId="0" applyAlignment="1" applyBorder="1" applyFont="1">
      <alignment horizontal="left" vertical="top"/>
    </xf>
    <xf borderId="1" fillId="0" fontId="3" numFmtId="164" xfId="0" applyAlignment="1" applyBorder="1" applyFont="1" applyNumberFormat="1">
      <alignment horizontal="left" vertical="top"/>
    </xf>
    <xf borderId="1" fillId="0" fontId="3" numFmtId="0" xfId="0" applyAlignment="1" applyBorder="1" applyFont="1">
      <alignment readingOrder="0"/>
    </xf>
    <xf borderId="1" fillId="0" fontId="1" numFmtId="166" xfId="0" applyBorder="1" applyFont="1" applyNumberFormat="1"/>
    <xf borderId="1" fillId="2" fontId="5" numFmtId="0" xfId="0" applyAlignment="1" applyBorder="1" applyFont="1">
      <alignment readingOrder="0"/>
    </xf>
    <xf borderId="1" fillId="0" fontId="6" numFmtId="0" xfId="0" applyBorder="1" applyFont="1"/>
    <xf borderId="1" fillId="2" fontId="1" numFmtId="165" xfId="0" applyAlignment="1" applyBorder="1" applyFont="1" applyNumberFormat="1">
      <alignment horizontal="left" readingOrder="0"/>
    </xf>
    <xf borderId="1" fillId="0" fontId="7" numFmtId="0" xfId="0" applyBorder="1" applyFont="1"/>
    <xf borderId="1" fillId="2" fontId="7" numFmtId="0" xfId="0" applyAlignment="1" applyBorder="1" applyFont="1">
      <alignment horizontal="center" shrinkToFit="0" wrapText="1"/>
    </xf>
    <xf borderId="0" fillId="3" fontId="3" numFmtId="0" xfId="0" applyAlignment="1" applyFont="1">
      <alignment vertical="top"/>
    </xf>
    <xf borderId="0" fillId="3" fontId="3" numFmtId="0" xfId="0" applyAlignment="1" applyFont="1">
      <alignment readingOrder="0" vertical="top"/>
    </xf>
    <xf borderId="0" fillId="3" fontId="1" numFmtId="0" xfId="0" applyAlignment="1" applyFont="1">
      <alignment vertical="top"/>
    </xf>
    <xf borderId="0" fillId="3" fontId="1" numFmtId="164" xfId="0" applyAlignment="1" applyFont="1" applyNumberFormat="1">
      <alignment vertical="top"/>
    </xf>
    <xf borderId="0" fillId="4" fontId="1" numFmtId="0" xfId="0" applyAlignment="1" applyFill="1" applyFont="1">
      <alignment readingOrder="0" vertical="top"/>
    </xf>
    <xf borderId="0" fillId="5" fontId="1" numFmtId="0" xfId="0" applyAlignment="1" applyFill="1" applyFont="1">
      <alignment readingOrder="0" shrinkToFit="0" vertical="top" wrapText="0"/>
    </xf>
    <xf borderId="0" fillId="5" fontId="1" numFmtId="0" xfId="0" applyAlignment="1" applyFont="1">
      <alignment vertical="top"/>
    </xf>
    <xf borderId="0" fillId="5" fontId="1" numFmtId="164" xfId="0" applyAlignment="1" applyFont="1" applyNumberFormat="1">
      <alignment vertical="top"/>
    </xf>
    <xf borderId="0" fillId="0" fontId="1" numFmtId="164" xfId="0" applyAlignment="1" applyFont="1" applyNumberFormat="1">
      <alignment vertical="top"/>
    </xf>
    <xf borderId="0" fillId="4" fontId="1" numFmtId="0" xfId="0" applyAlignment="1" applyFont="1">
      <alignment vertical="top"/>
    </xf>
    <xf borderId="1" fillId="5" fontId="1" numFmtId="0" xfId="0" applyBorder="1" applyFont="1"/>
    <xf borderId="0" fillId="5" fontId="1" numFmtId="0" xfId="0" applyAlignment="1" applyFont="1">
      <alignment horizontal="right" readingOrder="0" vertical="top"/>
    </xf>
    <xf borderId="0" fillId="5" fontId="1" numFmtId="0" xfId="0" applyAlignment="1" applyFont="1">
      <alignment horizontal="right" vertical="top"/>
    </xf>
    <xf borderId="0" fillId="5" fontId="1" numFmtId="167" xfId="0" applyAlignment="1" applyFont="1" applyNumberFormat="1">
      <alignment horizontal="center" vertical="top"/>
    </xf>
    <xf borderId="0" fillId="6" fontId="1" numFmtId="0" xfId="0" applyAlignment="1" applyFill="1" applyFont="1">
      <alignment vertical="top"/>
    </xf>
    <xf borderId="1" fillId="6" fontId="1" numFmtId="0" xfId="0" applyAlignment="1" applyBorder="1" applyFont="1">
      <alignment horizontal="left" vertical="top"/>
    </xf>
    <xf borderId="0" fillId="6" fontId="1" numFmtId="164" xfId="0" applyAlignment="1" applyFont="1" applyNumberFormat="1">
      <alignment vertical="top"/>
    </xf>
    <xf borderId="0" fillId="6" fontId="1" numFmtId="0" xfId="0" applyAlignment="1" applyFont="1">
      <alignment readingOrder="0" vertical="top"/>
    </xf>
    <xf borderId="0" fillId="6" fontId="1" numFmtId="167" xfId="0" applyAlignment="1" applyFont="1" applyNumberFormat="1">
      <alignment horizontal="center" vertical="top"/>
    </xf>
    <xf borderId="0" fillId="5" fontId="1" numFmtId="0" xfId="0" applyAlignment="1" applyFont="1">
      <alignment readingOrder="0" vertical="top"/>
    </xf>
    <xf borderId="0" fillId="6" fontId="1" numFmtId="0" xfId="0" applyAlignment="1" applyFont="1">
      <alignment horizontal="right" vertical="top"/>
    </xf>
    <xf borderId="0" fillId="6" fontId="1" numFmtId="0" xfId="0" applyAlignment="1" applyFont="1">
      <alignment horizontal="right" readingOrder="0" vertical="top"/>
    </xf>
    <xf borderId="0" fillId="5" fontId="8" numFmtId="0" xfId="0" applyFont="1"/>
    <xf borderId="1" fillId="5" fontId="1" numFmtId="0" xfId="0" applyAlignment="1" applyBorder="1" applyFont="1">
      <alignment readingOrder="0"/>
    </xf>
    <xf borderId="0" fillId="6" fontId="8" numFmtId="0" xfId="0" applyFont="1"/>
    <xf borderId="0" fillId="6" fontId="9" numFmtId="0" xfId="0" applyAlignment="1" applyFont="1">
      <alignment readingOrder="0"/>
    </xf>
    <xf borderId="0" fillId="6" fontId="8" numFmtId="0" xfId="0" applyAlignment="1" applyFont="1">
      <alignment readingOrder="0"/>
    </xf>
    <xf borderId="1" fillId="5" fontId="1" numFmtId="0" xfId="0" applyAlignment="1" applyBorder="1" applyFont="1">
      <alignment horizontal="left" vertical="top"/>
    </xf>
    <xf borderId="1" fillId="3" fontId="1" numFmtId="0" xfId="0" applyAlignment="1" applyBorder="1" applyFont="1">
      <alignment horizontal="left" vertical="top"/>
    </xf>
    <xf borderId="1" fillId="2" fontId="1" numFmtId="0" xfId="0" applyAlignment="1" applyBorder="1" applyFont="1">
      <alignment horizontal="left" readingOrder="0" vertical="top"/>
    </xf>
    <xf borderId="1" fillId="2" fontId="1" numFmtId="164" xfId="0" applyAlignment="1" applyBorder="1" applyFont="1" applyNumberFormat="1">
      <alignment horizontal="center" vertical="top"/>
    </xf>
    <xf borderId="1" fillId="2" fontId="1" numFmtId="167" xfId="0" applyBorder="1" applyFont="1" applyNumberFormat="1"/>
    <xf borderId="1" fillId="2" fontId="1" numFmtId="9" xfId="0" applyBorder="1" applyFont="1" applyNumberFormat="1"/>
    <xf borderId="1" fillId="2" fontId="1" numFmtId="164" xfId="0" applyBorder="1" applyFont="1" applyNumberFormat="1"/>
    <xf borderId="1" fillId="2" fontId="3" numFmtId="0" xfId="0" applyBorder="1" applyFont="1"/>
    <xf borderId="1" fillId="2" fontId="7" numFmtId="0" xfId="0" applyAlignment="1" applyBorder="1" applyFont="1">
      <alignment horizontal="left"/>
    </xf>
    <xf borderId="2" fillId="2" fontId="1" numFmtId="0" xfId="0" applyAlignment="1" applyBorder="1" applyFont="1">
      <alignment horizontal="left" vertical="top"/>
    </xf>
    <xf borderId="2"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9.75"/>
    <col customWidth="1" min="3" max="3" width="23.0"/>
    <col customWidth="1" min="4" max="4" width="7.0"/>
    <col customWidth="1" min="5" max="5" width="16.63"/>
    <col customWidth="1" min="7" max="7" width="18.63"/>
    <col customWidth="1" min="8" max="9" width="10.0"/>
    <col customWidth="1" min="11" max="26" width="10.0"/>
  </cols>
  <sheetData>
    <row r="1">
      <c r="A1" s="1"/>
      <c r="B1" s="2" t="s">
        <v>0</v>
      </c>
      <c r="C1" s="1"/>
      <c r="D1" s="1"/>
      <c r="E1" s="1"/>
      <c r="F1" s="3" t="s">
        <v>1</v>
      </c>
      <c r="G1" s="1"/>
      <c r="H1" s="1"/>
      <c r="I1" s="4"/>
      <c r="J1" s="4"/>
      <c r="K1" s="4"/>
      <c r="L1" s="4"/>
      <c r="M1" s="4"/>
      <c r="N1" s="1"/>
      <c r="O1" s="1"/>
      <c r="P1" s="1"/>
      <c r="Q1" s="1"/>
      <c r="R1" s="1"/>
      <c r="S1" s="1"/>
      <c r="T1" s="1"/>
      <c r="U1" s="1"/>
      <c r="V1" s="1"/>
      <c r="W1" s="1"/>
      <c r="X1" s="1"/>
      <c r="Y1" s="1"/>
      <c r="Z1" s="1"/>
    </row>
    <row r="2">
      <c r="A2" s="1"/>
      <c r="B2" s="5" t="s">
        <v>2</v>
      </c>
      <c r="C2" s="1"/>
      <c r="D2" s="1"/>
      <c r="E2" s="4"/>
      <c r="F2" s="4"/>
      <c r="G2" s="6"/>
      <c r="H2" s="4"/>
      <c r="I2" s="4"/>
      <c r="J2" s="4"/>
      <c r="K2" s="4"/>
      <c r="L2" s="4"/>
      <c r="M2" s="4"/>
      <c r="N2" s="1"/>
      <c r="O2" s="1"/>
      <c r="P2" s="1"/>
      <c r="Q2" s="1"/>
      <c r="R2" s="1"/>
      <c r="S2" s="1"/>
      <c r="T2" s="1"/>
      <c r="U2" s="1"/>
      <c r="V2" s="1"/>
      <c r="W2" s="1"/>
      <c r="X2" s="1"/>
      <c r="Y2" s="1"/>
      <c r="Z2" s="1"/>
    </row>
    <row r="3">
      <c r="A3" s="1"/>
      <c r="B3" s="7" t="s">
        <v>3</v>
      </c>
      <c r="C3" s="8" t="s">
        <v>4</v>
      </c>
      <c r="D3" s="9"/>
      <c r="E3" s="10"/>
      <c r="F3" s="10"/>
      <c r="G3" s="10"/>
      <c r="H3" s="4"/>
      <c r="I3" s="4"/>
      <c r="J3" s="11"/>
      <c r="K3" s="6"/>
      <c r="L3" s="4"/>
      <c r="M3" s="4"/>
      <c r="N3" s="1"/>
      <c r="O3" s="1"/>
      <c r="P3" s="1"/>
      <c r="Q3" s="1"/>
      <c r="R3" s="1"/>
      <c r="S3" s="1"/>
      <c r="T3" s="1"/>
      <c r="U3" s="1"/>
      <c r="V3" s="1"/>
      <c r="W3" s="1"/>
      <c r="X3" s="1"/>
      <c r="Y3" s="1"/>
      <c r="Z3" s="1"/>
    </row>
    <row r="4">
      <c r="A4" s="1"/>
      <c r="B4" s="7" t="s">
        <v>5</v>
      </c>
      <c r="C4" s="12">
        <v>45604.0</v>
      </c>
      <c r="D4" s="13" t="s">
        <v>6</v>
      </c>
      <c r="E4" s="14"/>
      <c r="F4" s="14"/>
      <c r="G4" s="14"/>
      <c r="H4" s="4"/>
      <c r="I4" s="4"/>
      <c r="J4" s="11"/>
      <c r="K4" s="6"/>
      <c r="L4" s="4"/>
      <c r="M4" s="4"/>
      <c r="N4" s="1"/>
      <c r="O4" s="1"/>
      <c r="P4" s="1"/>
      <c r="Q4" s="1"/>
      <c r="R4" s="1"/>
      <c r="S4" s="1"/>
      <c r="T4" s="1"/>
      <c r="U4" s="1"/>
      <c r="V4" s="1"/>
      <c r="W4" s="1"/>
      <c r="X4" s="1"/>
      <c r="Y4" s="1"/>
      <c r="Z4" s="1"/>
    </row>
    <row r="5">
      <c r="A5" s="1"/>
      <c r="B5" s="1"/>
      <c r="C5" s="1"/>
      <c r="D5" s="1"/>
      <c r="E5" s="1"/>
      <c r="F5" s="1"/>
      <c r="G5" s="1"/>
      <c r="H5" s="1"/>
      <c r="I5" s="4"/>
      <c r="J5" s="11"/>
      <c r="K5" s="6"/>
      <c r="L5" s="4"/>
      <c r="M5" s="4"/>
      <c r="N5" s="1"/>
      <c r="O5" s="1"/>
      <c r="P5" s="1"/>
      <c r="Q5" s="1"/>
      <c r="R5" s="1"/>
      <c r="S5" s="1"/>
      <c r="T5" s="1"/>
      <c r="U5" s="1"/>
      <c r="V5" s="1"/>
      <c r="W5" s="1"/>
      <c r="X5" s="1"/>
      <c r="Y5" s="1"/>
      <c r="Z5" s="1"/>
    </row>
    <row r="6">
      <c r="A6" s="1"/>
      <c r="B6" s="15" t="s">
        <v>7</v>
      </c>
      <c r="C6" s="15" t="s">
        <v>8</v>
      </c>
      <c r="D6" s="15"/>
      <c r="E6" s="15" t="s">
        <v>9</v>
      </c>
      <c r="F6" s="15" t="s">
        <v>10</v>
      </c>
      <c r="G6" s="15" t="s">
        <v>11</v>
      </c>
      <c r="H6" s="1"/>
      <c r="I6" s="4"/>
      <c r="J6" s="4"/>
      <c r="K6" s="4"/>
      <c r="L6" s="4"/>
      <c r="M6" s="4"/>
      <c r="N6" s="1"/>
      <c r="O6" s="1"/>
      <c r="P6" s="1"/>
      <c r="Q6" s="1"/>
      <c r="R6" s="1"/>
      <c r="S6" s="1"/>
      <c r="T6" s="1"/>
      <c r="U6" s="1"/>
      <c r="V6" s="1"/>
      <c r="W6" s="1"/>
      <c r="X6" s="1"/>
      <c r="Y6" s="1"/>
      <c r="Z6" s="1"/>
    </row>
    <row r="7">
      <c r="A7" s="1"/>
      <c r="B7" s="16" t="s">
        <v>12</v>
      </c>
      <c r="C7" s="16"/>
      <c r="D7" s="16"/>
      <c r="E7" s="16"/>
      <c r="F7" s="16"/>
      <c r="G7" s="17"/>
      <c r="H7" s="1"/>
      <c r="I7" s="4"/>
      <c r="J7" s="4"/>
      <c r="K7" s="4"/>
      <c r="L7" s="4"/>
      <c r="M7" s="4"/>
      <c r="N7" s="1"/>
      <c r="O7" s="1"/>
      <c r="P7" s="1"/>
      <c r="Q7" s="1"/>
      <c r="R7" s="1"/>
      <c r="S7" s="1"/>
      <c r="T7" s="1"/>
      <c r="U7" s="1"/>
      <c r="V7" s="1"/>
      <c r="W7" s="1"/>
      <c r="X7" s="1"/>
      <c r="Y7" s="1"/>
      <c r="Z7" s="1"/>
    </row>
    <row r="8">
      <c r="A8" s="1"/>
      <c r="B8" s="18" t="s">
        <v>13</v>
      </c>
      <c r="C8" s="1"/>
      <c r="D8" s="18"/>
      <c r="E8" s="18"/>
      <c r="F8" s="18"/>
      <c r="G8" s="19"/>
      <c r="H8" s="1"/>
      <c r="I8" s="1"/>
      <c r="J8" s="1"/>
      <c r="K8" s="1"/>
      <c r="L8" s="1"/>
      <c r="M8" s="1"/>
      <c r="N8" s="1"/>
      <c r="O8" s="1"/>
      <c r="P8" s="1"/>
      <c r="Q8" s="1"/>
      <c r="R8" s="1"/>
      <c r="S8" s="1"/>
      <c r="T8" s="1"/>
      <c r="U8" s="1"/>
      <c r="V8" s="1"/>
      <c r="W8" s="1"/>
      <c r="X8" s="1"/>
      <c r="Y8" s="1"/>
      <c r="Z8" s="1"/>
    </row>
    <row r="9">
      <c r="A9" s="1"/>
      <c r="B9" s="18"/>
      <c r="C9" s="1" t="s">
        <v>14</v>
      </c>
      <c r="D9" s="18"/>
      <c r="E9" s="18" t="str">
        <f>VLOOKUP(C9,Datos!$B$8:$E$39,3,)</f>
        <v>Mensual</v>
      </c>
      <c r="F9" s="20">
        <f>VLOOKUP(C9,Datos!$B$8:$E$39,4,)</f>
        <v>800000</v>
      </c>
      <c r="G9" s="20"/>
      <c r="H9" s="1"/>
      <c r="I9" s="1"/>
      <c r="J9" s="1"/>
      <c r="K9" s="1"/>
      <c r="L9" s="1"/>
      <c r="M9" s="1"/>
      <c r="N9" s="1"/>
      <c r="O9" s="1"/>
      <c r="P9" s="1"/>
      <c r="Q9" s="1"/>
      <c r="R9" s="1"/>
      <c r="S9" s="1"/>
      <c r="T9" s="1"/>
      <c r="U9" s="1"/>
      <c r="V9" s="1"/>
      <c r="W9" s="1"/>
      <c r="X9" s="1"/>
      <c r="Y9" s="1"/>
      <c r="Z9" s="1"/>
    </row>
    <row r="10">
      <c r="A10" s="1"/>
      <c r="B10" s="18"/>
      <c r="C10" s="1" t="s">
        <v>15</v>
      </c>
      <c r="D10" s="18"/>
      <c r="E10" s="18" t="str">
        <f>VLOOKUP(C10,Datos!$B$8:$E$39,3,)</f>
        <v>Mensual</v>
      </c>
      <c r="F10" s="20">
        <f>VLOOKUP(C10,Datos!$B$8:$E$39,4,)</f>
        <v>940000</v>
      </c>
      <c r="G10" s="20"/>
      <c r="H10" s="1"/>
      <c r="I10" s="1"/>
      <c r="J10" s="1"/>
      <c r="K10" s="1"/>
      <c r="L10" s="1"/>
      <c r="M10" s="1"/>
      <c r="N10" s="1"/>
      <c r="O10" s="1"/>
      <c r="P10" s="1"/>
      <c r="Q10" s="1"/>
      <c r="R10" s="1"/>
      <c r="S10" s="1"/>
      <c r="T10" s="1"/>
      <c r="U10" s="1"/>
      <c r="V10" s="1"/>
      <c r="W10" s="1"/>
      <c r="X10" s="1"/>
      <c r="Y10" s="1"/>
      <c r="Z10" s="1"/>
    </row>
    <row r="11">
      <c r="A11" s="1"/>
      <c r="B11" s="18"/>
      <c r="C11" s="1" t="s">
        <v>16</v>
      </c>
      <c r="D11" s="18"/>
      <c r="E11" s="18" t="str">
        <f>VLOOKUP(C11,Datos!$B$8:$E$39,3,)</f>
        <v>Mensual</v>
      </c>
      <c r="F11" s="20">
        <f>VLOOKUP(C11,Datos!$B$8:$E$39,4,)</f>
        <v>900000</v>
      </c>
      <c r="G11" s="20"/>
      <c r="H11" s="1"/>
      <c r="I11" s="1"/>
      <c r="J11" s="1"/>
      <c r="K11" s="1"/>
      <c r="L11" s="1"/>
      <c r="M11" s="1"/>
      <c r="N11" s="1"/>
      <c r="O11" s="1"/>
      <c r="P11" s="1"/>
      <c r="Q11" s="1"/>
      <c r="R11" s="1"/>
      <c r="S11" s="1"/>
      <c r="T11" s="1"/>
      <c r="U11" s="1"/>
      <c r="V11" s="1"/>
      <c r="W11" s="1"/>
      <c r="X11" s="1"/>
      <c r="Y11" s="1"/>
      <c r="Z11" s="1"/>
    </row>
    <row r="12">
      <c r="A12" s="1"/>
      <c r="B12" s="18"/>
      <c r="C12" s="1" t="s">
        <v>17</v>
      </c>
      <c r="D12" s="18"/>
      <c r="E12" s="18" t="str">
        <f>VLOOKUP(C12,Datos!$B$8:$E$39,3,)</f>
        <v>Mensual</v>
      </c>
      <c r="F12" s="20">
        <f>VLOOKUP(C12,Datos!$B$8:$E$39,4,)</f>
        <v>800000</v>
      </c>
      <c r="G12" s="20"/>
      <c r="H12" s="1"/>
      <c r="I12" s="1"/>
      <c r="J12" s="1"/>
      <c r="K12" s="1"/>
      <c r="L12" s="1"/>
      <c r="M12" s="1"/>
      <c r="N12" s="1"/>
      <c r="O12" s="1"/>
      <c r="P12" s="1"/>
      <c r="Q12" s="1"/>
      <c r="R12" s="1"/>
      <c r="S12" s="1"/>
      <c r="T12" s="1"/>
      <c r="U12" s="1"/>
      <c r="V12" s="1"/>
      <c r="W12" s="1"/>
      <c r="X12" s="1"/>
      <c r="Y12" s="1"/>
      <c r="Z12" s="1"/>
    </row>
    <row r="13">
      <c r="A13" s="1"/>
      <c r="B13" s="18"/>
      <c r="C13" s="1" t="s">
        <v>18</v>
      </c>
      <c r="D13" s="18"/>
      <c r="E13" s="18" t="str">
        <f>VLOOKUP(C13,Datos!$B$8:$E$39,3,)</f>
        <v>Mensual</v>
      </c>
      <c r="F13" s="20">
        <f>VLOOKUP(C13, Datos!$B$8:$E$39, 4, FALSE)</f>
        <v>725000</v>
      </c>
      <c r="G13" s="20"/>
      <c r="H13" s="1"/>
      <c r="I13" s="1"/>
      <c r="J13" s="1"/>
      <c r="K13" s="1"/>
      <c r="L13" s="1"/>
      <c r="M13" s="1"/>
      <c r="N13" s="1"/>
      <c r="O13" s="1"/>
      <c r="P13" s="1"/>
      <c r="Q13" s="1"/>
      <c r="R13" s="1"/>
      <c r="S13" s="1"/>
      <c r="T13" s="1"/>
      <c r="U13" s="1"/>
      <c r="V13" s="1"/>
      <c r="W13" s="1"/>
      <c r="X13" s="1"/>
      <c r="Y13" s="1"/>
      <c r="Z13" s="1"/>
    </row>
    <row r="14">
      <c r="A14" s="1"/>
      <c r="B14" s="18"/>
      <c r="C14" s="1" t="s">
        <v>19</v>
      </c>
      <c r="D14" s="18"/>
      <c r="E14" s="18" t="str">
        <f>VLOOKUP(C14,Datos!$B$8:$E$39,3,)</f>
        <v>Mensual</v>
      </c>
      <c r="F14" s="20">
        <f>VLOOKUP(C14, Datos!$B$8:$E$39, 4, FALSE)</f>
        <v>1200000</v>
      </c>
      <c r="G14" s="20"/>
      <c r="H14" s="1"/>
      <c r="I14" s="1"/>
      <c r="J14" s="1"/>
      <c r="K14" s="1"/>
      <c r="L14" s="1"/>
      <c r="M14" s="1"/>
      <c r="N14" s="1"/>
      <c r="O14" s="1"/>
      <c r="P14" s="1"/>
      <c r="Q14" s="1"/>
      <c r="R14" s="1"/>
      <c r="S14" s="1"/>
      <c r="T14" s="1"/>
      <c r="U14" s="1"/>
      <c r="V14" s="1"/>
      <c r="W14" s="1"/>
      <c r="X14" s="1"/>
      <c r="Y14" s="1"/>
      <c r="Z14" s="1"/>
    </row>
    <row r="15">
      <c r="A15" s="1"/>
      <c r="B15" s="18"/>
      <c r="C15" s="1" t="s">
        <v>20</v>
      </c>
      <c r="D15" s="18"/>
      <c r="E15" s="18" t="str">
        <f>VLOOKUP(C15,Datos!$B$8:$E$39,3,)</f>
        <v>Mensual</v>
      </c>
      <c r="F15" s="20">
        <f>VLOOKUP(C15,Datos!$B$8:$E$39,4,)</f>
        <v>970000</v>
      </c>
      <c r="G15" s="20"/>
      <c r="H15" s="1"/>
      <c r="I15" s="1"/>
      <c r="J15" s="1"/>
      <c r="K15" s="1"/>
      <c r="L15" s="1"/>
      <c r="M15" s="1"/>
      <c r="N15" s="1"/>
      <c r="O15" s="1"/>
      <c r="P15" s="1"/>
      <c r="Q15" s="1"/>
      <c r="R15" s="1"/>
      <c r="S15" s="1"/>
      <c r="T15" s="1"/>
      <c r="U15" s="1"/>
      <c r="V15" s="1"/>
      <c r="W15" s="1"/>
      <c r="X15" s="1"/>
      <c r="Y15" s="1"/>
      <c r="Z15" s="1"/>
    </row>
    <row r="16">
      <c r="A16" s="1"/>
      <c r="B16" s="18"/>
      <c r="C16" s="1" t="s">
        <v>21</v>
      </c>
      <c r="D16" s="18"/>
      <c r="E16" s="18" t="str">
        <f>VLOOKUP(C16,Datos!$B$8:$E$39,3,)</f>
        <v>Mensual</v>
      </c>
      <c r="F16" s="20">
        <f>VLOOKUP(C16,Datos!$B$8:$E$39,4,)</f>
        <v>600000</v>
      </c>
      <c r="G16" s="20"/>
      <c r="H16" s="1"/>
      <c r="I16" s="1"/>
      <c r="J16" s="1"/>
      <c r="K16" s="1"/>
      <c r="L16" s="1"/>
      <c r="M16" s="1"/>
      <c r="N16" s="1"/>
      <c r="O16" s="1"/>
      <c r="P16" s="1"/>
      <c r="Q16" s="1"/>
      <c r="R16" s="1"/>
      <c r="S16" s="1"/>
      <c r="T16" s="1"/>
      <c r="U16" s="1"/>
      <c r="V16" s="1"/>
      <c r="W16" s="1"/>
      <c r="X16" s="1"/>
      <c r="Y16" s="1"/>
      <c r="Z16" s="1"/>
    </row>
    <row r="17">
      <c r="A17" s="1"/>
      <c r="B17" s="18"/>
      <c r="C17" s="1" t="s">
        <v>22</v>
      </c>
      <c r="D17" s="18"/>
      <c r="E17" s="18" t="str">
        <f>VLOOKUP(C17,Datos!$B$8:$E$39,3,)</f>
        <v>Mensual</v>
      </c>
      <c r="F17" s="20">
        <f>VLOOKUP(C17,Datos!$B$8:$E$39,4,)</f>
        <v>700000</v>
      </c>
      <c r="G17" s="20"/>
      <c r="H17" s="1"/>
      <c r="I17" s="1"/>
      <c r="J17" s="1"/>
      <c r="K17" s="1"/>
      <c r="L17" s="1"/>
      <c r="M17" s="1"/>
      <c r="N17" s="1"/>
      <c r="O17" s="1"/>
      <c r="P17" s="1"/>
      <c r="Q17" s="1"/>
      <c r="R17" s="1"/>
      <c r="S17" s="1"/>
      <c r="T17" s="1"/>
      <c r="U17" s="1"/>
      <c r="V17" s="1"/>
      <c r="W17" s="1"/>
      <c r="X17" s="1"/>
      <c r="Y17" s="1"/>
      <c r="Z17" s="1"/>
    </row>
    <row r="18">
      <c r="A18" s="1"/>
      <c r="B18" s="18"/>
      <c r="C18" s="1" t="s">
        <v>23</v>
      </c>
      <c r="D18" s="18"/>
      <c r="E18" s="18" t="str">
        <f>VLOOKUP(C18,Datos!$B$8:$E$39,3,)</f>
        <v>Mensual</v>
      </c>
      <c r="F18" s="20">
        <f>VLOOKUP(C18,Datos!$B$8:$E$39,4,)</f>
        <v>1000000</v>
      </c>
      <c r="G18" s="20"/>
      <c r="H18" s="1"/>
      <c r="I18" s="1"/>
      <c r="J18" s="1"/>
      <c r="K18" s="1"/>
      <c r="L18" s="1"/>
      <c r="M18" s="1"/>
      <c r="N18" s="1"/>
      <c r="O18" s="1"/>
      <c r="P18" s="1"/>
      <c r="Q18" s="1"/>
      <c r="R18" s="1"/>
      <c r="S18" s="1"/>
      <c r="T18" s="1"/>
      <c r="U18" s="1"/>
      <c r="V18" s="1"/>
      <c r="W18" s="1"/>
      <c r="X18" s="1"/>
      <c r="Y18" s="1"/>
      <c r="Z18" s="1"/>
    </row>
    <row r="19">
      <c r="A19" s="1"/>
      <c r="B19" s="18" t="s">
        <v>24</v>
      </c>
      <c r="C19" s="1"/>
      <c r="D19" s="18"/>
      <c r="E19" s="18"/>
      <c r="F19" s="20"/>
      <c r="G19" s="20"/>
      <c r="H19" s="1"/>
      <c r="I19" s="1"/>
      <c r="J19" s="1"/>
      <c r="K19" s="1"/>
      <c r="L19" s="1"/>
      <c r="M19" s="1"/>
      <c r="N19" s="1"/>
      <c r="O19" s="1"/>
      <c r="P19" s="1"/>
      <c r="Q19" s="1"/>
      <c r="R19" s="1"/>
      <c r="S19" s="1"/>
      <c r="T19" s="1"/>
      <c r="U19" s="1"/>
      <c r="V19" s="1"/>
      <c r="W19" s="1"/>
      <c r="X19" s="1"/>
      <c r="Y19" s="1"/>
      <c r="Z19" s="1"/>
    </row>
    <row r="20">
      <c r="A20" s="1"/>
      <c r="B20" s="18"/>
      <c r="C20" s="1" t="s">
        <v>25</v>
      </c>
      <c r="D20" s="18"/>
      <c r="E20" s="18" t="str">
        <f>VLOOKUP(C20,Datos!$B$8:$E$39,3,)</f>
        <v>Cantidad</v>
      </c>
      <c r="F20" s="20">
        <f>VLOOKUP(C20,Datos!$B$8:$E$39,4,)</f>
        <v>399900</v>
      </c>
      <c r="G20" s="20"/>
      <c r="H20" s="1"/>
      <c r="I20" s="1"/>
      <c r="J20" s="1"/>
      <c r="K20" s="1"/>
      <c r="L20" s="1"/>
      <c r="M20" s="1"/>
      <c r="N20" s="1"/>
      <c r="O20" s="1"/>
      <c r="P20" s="1"/>
      <c r="Q20" s="1"/>
      <c r="R20" s="1"/>
      <c r="S20" s="1"/>
      <c r="T20" s="1"/>
      <c r="U20" s="1"/>
      <c r="V20" s="1"/>
      <c r="W20" s="1"/>
      <c r="X20" s="1"/>
      <c r="Y20" s="1"/>
      <c r="Z20" s="1"/>
    </row>
    <row r="21" ht="15.75" customHeight="1">
      <c r="A21" s="1"/>
      <c r="B21" s="18"/>
      <c r="C21" s="1" t="s">
        <v>25</v>
      </c>
      <c r="D21" s="18"/>
      <c r="E21" s="18"/>
      <c r="F21" s="19"/>
      <c r="G21" s="19"/>
      <c r="H21" s="1"/>
      <c r="I21" s="1"/>
      <c r="J21" s="1"/>
      <c r="K21" s="1"/>
      <c r="L21" s="1"/>
      <c r="M21" s="1"/>
      <c r="N21" s="1"/>
      <c r="O21" s="1"/>
      <c r="P21" s="1"/>
      <c r="Q21" s="1"/>
      <c r="R21" s="1"/>
      <c r="S21" s="1"/>
      <c r="T21" s="1"/>
      <c r="U21" s="1"/>
      <c r="V21" s="1"/>
      <c r="W21" s="1"/>
      <c r="X21" s="1"/>
      <c r="Y21" s="1"/>
      <c r="Z21" s="1"/>
    </row>
    <row r="22" ht="15.75" customHeight="1">
      <c r="A22" s="1"/>
      <c r="B22" s="18"/>
      <c r="C22" s="1" t="s">
        <v>25</v>
      </c>
      <c r="D22" s="18"/>
      <c r="E22" s="18" t="str">
        <f>VLOOKUP(C22,Datos!$B$8:$E$39,3,)</f>
        <v>Cantidad</v>
      </c>
      <c r="F22" s="20">
        <f>VLOOKUP(C22,Datos!$B$8:$E$39,4,)</f>
        <v>399900</v>
      </c>
      <c r="G22" s="20"/>
      <c r="H22" s="1"/>
      <c r="I22" s="1"/>
      <c r="J22" s="1"/>
      <c r="K22" s="1"/>
      <c r="L22" s="1"/>
      <c r="M22" s="1"/>
      <c r="N22" s="1"/>
      <c r="O22" s="1"/>
      <c r="P22" s="1"/>
      <c r="Q22" s="1"/>
      <c r="R22" s="1"/>
      <c r="S22" s="1"/>
      <c r="T22" s="1"/>
      <c r="U22" s="1"/>
      <c r="V22" s="1"/>
      <c r="W22" s="1"/>
      <c r="X22" s="1"/>
      <c r="Y22" s="1"/>
      <c r="Z22" s="1"/>
    </row>
    <row r="23" ht="15.75" customHeight="1">
      <c r="A23" s="1"/>
      <c r="C23" s="1" t="s">
        <v>25</v>
      </c>
      <c r="D23" s="18"/>
      <c r="E23" s="18"/>
      <c r="F23" s="19"/>
      <c r="G23" s="19"/>
      <c r="H23" s="1"/>
      <c r="I23" s="1"/>
      <c r="J23" s="1"/>
      <c r="K23" s="1"/>
      <c r="L23" s="1"/>
      <c r="M23" s="1"/>
      <c r="N23" s="1"/>
      <c r="O23" s="1"/>
      <c r="P23" s="1"/>
      <c r="Q23" s="1"/>
      <c r="R23" s="1"/>
      <c r="S23" s="1"/>
      <c r="T23" s="1"/>
      <c r="U23" s="1"/>
      <c r="V23" s="1"/>
      <c r="W23" s="1"/>
      <c r="X23" s="1"/>
      <c r="Y23" s="1"/>
      <c r="Z23" s="1"/>
    </row>
    <row r="24" ht="15.75" customHeight="1">
      <c r="A24" s="1"/>
      <c r="B24" s="18"/>
      <c r="C24" s="1" t="s">
        <v>26</v>
      </c>
      <c r="D24" s="18"/>
      <c r="E24" s="18" t="str">
        <f>VLOOKUP(C24,Datos!$B$8:$E$39,3,)</f>
        <v>Licencias</v>
      </c>
      <c r="F24" s="20">
        <f>VLOOKUP(C24,Datos!$B$8:$E$39,4,)</f>
        <v>20000</v>
      </c>
      <c r="G24" s="20"/>
      <c r="H24" s="1"/>
      <c r="I24" s="1"/>
      <c r="J24" s="1"/>
      <c r="K24" s="1"/>
      <c r="L24" s="1"/>
      <c r="M24" s="1"/>
      <c r="N24" s="1"/>
      <c r="O24" s="1"/>
      <c r="P24" s="1"/>
      <c r="Q24" s="1"/>
      <c r="R24" s="1"/>
      <c r="S24" s="1"/>
      <c r="T24" s="1"/>
      <c r="U24" s="1"/>
      <c r="V24" s="1"/>
      <c r="W24" s="1"/>
      <c r="X24" s="1"/>
      <c r="Y24" s="1"/>
      <c r="Z24" s="1"/>
    </row>
    <row r="25" ht="15.75" customHeight="1">
      <c r="A25" s="1"/>
      <c r="B25" s="18"/>
      <c r="C25" s="18"/>
      <c r="D25" s="18"/>
      <c r="E25" s="18"/>
      <c r="F25" s="20"/>
      <c r="G25" s="20"/>
      <c r="H25" s="1"/>
      <c r="I25" s="1"/>
      <c r="J25" s="1"/>
      <c r="K25" s="1"/>
      <c r="L25" s="1"/>
      <c r="M25" s="1"/>
      <c r="N25" s="1"/>
      <c r="O25" s="1"/>
      <c r="P25" s="1"/>
      <c r="Q25" s="1"/>
      <c r="R25" s="1"/>
      <c r="S25" s="1"/>
      <c r="T25" s="1"/>
      <c r="U25" s="1"/>
      <c r="V25" s="1"/>
      <c r="W25" s="1"/>
      <c r="X25" s="1"/>
      <c r="Y25" s="1"/>
      <c r="Z25" s="1"/>
    </row>
    <row r="26" ht="15.75" customHeight="1">
      <c r="A26" s="1"/>
      <c r="B26" s="18"/>
      <c r="C26" s="18"/>
      <c r="D26" s="18"/>
      <c r="E26" s="18"/>
      <c r="F26" s="20"/>
      <c r="G26" s="20"/>
      <c r="H26" s="1"/>
      <c r="I26" s="1"/>
      <c r="J26" s="1"/>
      <c r="K26" s="1"/>
      <c r="L26" s="1"/>
      <c r="M26" s="1"/>
      <c r="N26" s="1"/>
      <c r="O26" s="1"/>
      <c r="P26" s="1"/>
      <c r="Q26" s="1"/>
      <c r="R26" s="1"/>
      <c r="S26" s="1"/>
      <c r="T26" s="1"/>
      <c r="U26" s="1"/>
      <c r="V26" s="1"/>
      <c r="W26" s="1"/>
      <c r="X26" s="1"/>
      <c r="Y26" s="1"/>
      <c r="Z26" s="1"/>
    </row>
    <row r="27" ht="15.75" customHeight="1">
      <c r="A27" s="1"/>
      <c r="B27" s="18"/>
      <c r="C27" s="18"/>
      <c r="D27" s="18"/>
      <c r="E27" s="18"/>
      <c r="F27" s="20"/>
      <c r="G27" s="20"/>
      <c r="H27" s="1"/>
      <c r="I27" s="1"/>
      <c r="J27" s="1"/>
      <c r="K27" s="1"/>
      <c r="L27" s="1"/>
      <c r="M27" s="1"/>
      <c r="N27" s="1"/>
      <c r="O27" s="1"/>
      <c r="P27" s="1"/>
      <c r="Q27" s="1"/>
      <c r="R27" s="1"/>
      <c r="S27" s="1"/>
      <c r="T27" s="1"/>
      <c r="U27" s="1"/>
      <c r="V27" s="1"/>
      <c r="W27" s="1"/>
      <c r="X27" s="1"/>
      <c r="Y27" s="1"/>
      <c r="Z27" s="1"/>
    </row>
    <row r="28" ht="15.75" customHeight="1">
      <c r="A28" s="1"/>
      <c r="B28" s="18"/>
      <c r="C28" s="18"/>
      <c r="D28" s="18"/>
      <c r="E28" s="18"/>
      <c r="F28" s="20"/>
      <c r="G28" s="20"/>
      <c r="H28" s="1"/>
      <c r="I28" s="1"/>
      <c r="J28" s="1"/>
      <c r="K28" s="1"/>
      <c r="L28" s="1"/>
      <c r="M28" s="1"/>
      <c r="N28" s="1"/>
      <c r="O28" s="1"/>
      <c r="P28" s="1"/>
      <c r="Q28" s="1"/>
      <c r="R28" s="1"/>
      <c r="S28" s="1"/>
      <c r="T28" s="1"/>
      <c r="U28" s="1"/>
      <c r="V28" s="1"/>
      <c r="W28" s="1"/>
      <c r="X28" s="1"/>
      <c r="Y28" s="1"/>
      <c r="Z28" s="1"/>
    </row>
    <row r="29" ht="15.75" customHeight="1">
      <c r="A29" s="1"/>
      <c r="B29" s="18"/>
      <c r="C29" s="18"/>
      <c r="D29" s="18"/>
      <c r="E29" s="18"/>
      <c r="F29" s="20"/>
      <c r="G29" s="20"/>
      <c r="H29" s="1"/>
      <c r="I29" s="1"/>
      <c r="J29" s="1"/>
      <c r="K29" s="1"/>
      <c r="L29" s="1"/>
      <c r="M29" s="1"/>
      <c r="N29" s="1"/>
      <c r="O29" s="1"/>
      <c r="P29" s="1"/>
      <c r="Q29" s="1"/>
      <c r="R29" s="1"/>
      <c r="S29" s="1"/>
      <c r="T29" s="1"/>
      <c r="U29" s="1"/>
      <c r="V29" s="1"/>
      <c r="W29" s="1"/>
      <c r="X29" s="1"/>
      <c r="Y29" s="1"/>
      <c r="Z29" s="1"/>
    </row>
    <row r="30" ht="15.75" customHeight="1">
      <c r="A30" s="1"/>
      <c r="B30" s="18"/>
      <c r="C30" s="18"/>
      <c r="D30" s="18"/>
      <c r="E30" s="18"/>
      <c r="F30" s="20"/>
      <c r="G30" s="20"/>
      <c r="H30" s="1"/>
      <c r="I30" s="1"/>
      <c r="J30" s="1"/>
      <c r="K30" s="1"/>
      <c r="L30" s="1"/>
      <c r="M30" s="1"/>
      <c r="N30" s="1"/>
      <c r="O30" s="1"/>
      <c r="P30" s="1"/>
      <c r="Q30" s="1"/>
      <c r="R30" s="1"/>
      <c r="S30" s="1"/>
      <c r="T30" s="1"/>
      <c r="U30" s="1"/>
      <c r="V30" s="1"/>
      <c r="W30" s="1"/>
      <c r="X30" s="1"/>
      <c r="Y30" s="1"/>
      <c r="Z30" s="1"/>
    </row>
    <row r="31" ht="15.75" customHeight="1">
      <c r="A31" s="1"/>
      <c r="B31" s="18"/>
      <c r="C31" s="18"/>
      <c r="D31" s="18"/>
      <c r="E31" s="18"/>
      <c r="F31" s="20"/>
      <c r="G31" s="20"/>
      <c r="H31" s="1"/>
      <c r="I31" s="1"/>
      <c r="J31" s="1"/>
      <c r="K31" s="1"/>
      <c r="L31" s="1"/>
      <c r="M31" s="1"/>
      <c r="N31" s="1"/>
      <c r="O31" s="1"/>
      <c r="P31" s="1"/>
      <c r="Q31" s="1"/>
      <c r="R31" s="1"/>
      <c r="S31" s="1"/>
      <c r="T31" s="1"/>
      <c r="U31" s="1"/>
      <c r="V31" s="1"/>
      <c r="W31" s="1"/>
      <c r="X31" s="1"/>
      <c r="Y31" s="1"/>
      <c r="Z31" s="1"/>
    </row>
    <row r="32" ht="15.75" customHeight="1">
      <c r="A32" s="1"/>
      <c r="B32" s="18"/>
      <c r="C32" s="18"/>
      <c r="D32" s="18"/>
      <c r="E32" s="18"/>
      <c r="F32" s="20"/>
      <c r="G32" s="20"/>
      <c r="H32" s="1"/>
      <c r="I32" s="1"/>
      <c r="J32" s="1"/>
      <c r="K32" s="1"/>
      <c r="L32" s="1"/>
      <c r="M32" s="1"/>
      <c r="N32" s="1"/>
      <c r="O32" s="1"/>
      <c r="P32" s="1"/>
      <c r="Q32" s="1"/>
      <c r="R32" s="1"/>
      <c r="S32" s="1"/>
      <c r="T32" s="1"/>
      <c r="U32" s="1"/>
      <c r="V32" s="1"/>
      <c r="W32" s="1"/>
      <c r="X32" s="1"/>
      <c r="Y32" s="1"/>
      <c r="Z32" s="1"/>
    </row>
    <row r="33" ht="15.75" customHeight="1">
      <c r="A33" s="1"/>
      <c r="B33" s="21"/>
      <c r="C33" s="21"/>
      <c r="D33" s="21"/>
      <c r="E33" s="21"/>
      <c r="F33" s="22"/>
      <c r="G33" s="22"/>
      <c r="H33" s="4"/>
      <c r="I33" s="1"/>
      <c r="J33" s="1"/>
      <c r="K33" s="1"/>
      <c r="L33" s="1"/>
      <c r="M33" s="1"/>
      <c r="N33" s="1"/>
      <c r="O33" s="1"/>
      <c r="P33" s="1"/>
      <c r="Q33" s="1"/>
      <c r="R33" s="1"/>
      <c r="S33" s="1"/>
      <c r="T33" s="1"/>
      <c r="U33" s="1"/>
      <c r="V33" s="1"/>
      <c r="W33" s="1"/>
      <c r="X33" s="1"/>
      <c r="Y33" s="1"/>
      <c r="Z33" s="1"/>
    </row>
    <row r="34" ht="15.75" customHeight="1">
      <c r="A34" s="1"/>
      <c r="B34" s="23"/>
      <c r="C34" s="23"/>
      <c r="D34" s="23"/>
      <c r="E34" s="23"/>
      <c r="F34" s="23"/>
      <c r="G34" s="24"/>
      <c r="H34" s="4"/>
      <c r="I34" s="1"/>
      <c r="J34" s="1"/>
      <c r="K34" s="1"/>
      <c r="L34" s="1"/>
      <c r="M34" s="1"/>
      <c r="N34" s="1"/>
      <c r="O34" s="1"/>
      <c r="P34" s="1"/>
      <c r="Q34" s="1"/>
      <c r="R34" s="1"/>
      <c r="S34" s="1"/>
      <c r="T34" s="1"/>
      <c r="U34" s="1"/>
      <c r="V34" s="1"/>
      <c r="W34" s="1"/>
      <c r="X34" s="1"/>
      <c r="Y34" s="1"/>
      <c r="Z34" s="1"/>
    </row>
    <row r="35" ht="15.75" customHeight="1">
      <c r="A35" s="1"/>
      <c r="B35" s="21"/>
      <c r="C35" s="21"/>
      <c r="D35" s="21"/>
      <c r="E35" s="21"/>
      <c r="F35" s="22"/>
      <c r="G35" s="22"/>
      <c r="H35" s="4"/>
      <c r="I35" s="1"/>
      <c r="J35" s="1"/>
      <c r="K35" s="1"/>
      <c r="L35" s="1"/>
      <c r="M35" s="1"/>
      <c r="N35" s="1"/>
      <c r="O35" s="1"/>
      <c r="P35" s="1"/>
      <c r="Q35" s="1"/>
      <c r="R35" s="1"/>
      <c r="S35" s="1"/>
      <c r="T35" s="1"/>
      <c r="U35" s="1"/>
      <c r="V35" s="1"/>
      <c r="W35" s="1"/>
      <c r="X35" s="1"/>
      <c r="Y35" s="1"/>
      <c r="Z35" s="1"/>
    </row>
    <row r="36" ht="15.75" customHeight="1">
      <c r="A36" s="1"/>
      <c r="B36" s="4"/>
      <c r="C36" s="4"/>
      <c r="D36" s="4"/>
      <c r="E36" s="4"/>
      <c r="F36" s="4"/>
      <c r="G36" s="4"/>
      <c r="H36" s="4"/>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14.5"/>
    <col customWidth="1" min="3" max="3" width="14.38"/>
    <col customWidth="1" min="4" max="4" width="28.25"/>
    <col customWidth="1" min="5" max="5" width="14.25"/>
    <col customWidth="1" min="6" max="7" width="15.75"/>
    <col customWidth="1" min="8" max="8" width="23.13"/>
    <col customWidth="1" min="9" max="9" width="15.75"/>
    <col customWidth="1" min="10" max="10" width="18.0"/>
    <col customWidth="1" min="11" max="11" width="10.75"/>
    <col customWidth="1" min="12" max="27" width="10.0"/>
  </cols>
  <sheetData>
    <row r="1">
      <c r="A1" s="1"/>
      <c r="B1" s="2" t="s">
        <v>0</v>
      </c>
      <c r="C1" s="1"/>
      <c r="D1" s="1"/>
      <c r="E1" s="1"/>
      <c r="F1" s="1"/>
      <c r="G1" s="4"/>
      <c r="H1" s="25"/>
      <c r="I1" s="4"/>
      <c r="J1" s="4"/>
      <c r="K1" s="4"/>
      <c r="L1" s="4"/>
      <c r="M1" s="1"/>
      <c r="N1" s="1"/>
      <c r="O1" s="1"/>
      <c r="P1" s="1"/>
      <c r="Q1" s="1"/>
      <c r="R1" s="1"/>
      <c r="S1" s="1"/>
      <c r="T1" s="1"/>
      <c r="U1" s="1"/>
      <c r="V1" s="1"/>
      <c r="W1" s="1"/>
      <c r="X1" s="1"/>
      <c r="Y1" s="1"/>
      <c r="Z1" s="1"/>
      <c r="AA1" s="1"/>
    </row>
    <row r="2">
      <c r="A2" s="1"/>
      <c r="B2" s="5" t="s">
        <v>2</v>
      </c>
      <c r="C2" s="1"/>
      <c r="D2" s="1"/>
      <c r="E2" s="1"/>
      <c r="F2" s="1"/>
      <c r="G2" s="4"/>
      <c r="H2" s="4"/>
      <c r="I2" s="4"/>
      <c r="J2" s="26"/>
      <c r="K2" s="4"/>
      <c r="L2" s="4"/>
      <c r="M2" s="1"/>
      <c r="N2" s="1"/>
      <c r="O2" s="1"/>
      <c r="P2" s="1"/>
      <c r="Q2" s="1"/>
      <c r="R2" s="1"/>
      <c r="S2" s="1"/>
      <c r="T2" s="1"/>
      <c r="U2" s="1"/>
      <c r="V2" s="1"/>
      <c r="W2" s="1"/>
      <c r="X2" s="1"/>
      <c r="Y2" s="1"/>
      <c r="Z2" s="1"/>
      <c r="AA2" s="1"/>
    </row>
    <row r="3" ht="15.75" customHeight="1">
      <c r="A3" s="1"/>
      <c r="B3" s="27" t="s">
        <v>27</v>
      </c>
      <c r="C3" s="8" t="s">
        <v>4</v>
      </c>
      <c r="D3" s="1"/>
      <c r="E3" s="9"/>
      <c r="F3" s="9"/>
      <c r="G3" s="28"/>
      <c r="H3" s="10"/>
      <c r="I3" s="10"/>
      <c r="J3" s="10"/>
      <c r="K3" s="4"/>
      <c r="L3" s="4"/>
      <c r="M3" s="1"/>
      <c r="N3" s="1"/>
      <c r="O3" s="1"/>
      <c r="P3" s="1"/>
      <c r="Q3" s="1"/>
      <c r="R3" s="1"/>
      <c r="S3" s="1"/>
      <c r="T3" s="1"/>
      <c r="U3" s="1"/>
      <c r="V3" s="1"/>
      <c r="W3" s="1"/>
      <c r="X3" s="1"/>
      <c r="Y3" s="1"/>
      <c r="Z3" s="1"/>
      <c r="AA3" s="1"/>
    </row>
    <row r="4" ht="15.0" customHeight="1">
      <c r="A4" s="1"/>
      <c r="B4" s="27" t="s">
        <v>28</v>
      </c>
      <c r="C4" s="29">
        <v>45604.0</v>
      </c>
      <c r="D4" s="1"/>
      <c r="E4" s="13" t="s">
        <v>6</v>
      </c>
      <c r="F4" s="13"/>
      <c r="G4" s="30"/>
      <c r="H4" s="14"/>
      <c r="I4" s="14"/>
      <c r="J4" s="14"/>
      <c r="K4" s="4"/>
      <c r="L4" s="4"/>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31" t="s">
        <v>29</v>
      </c>
      <c r="C6" s="15" t="s">
        <v>30</v>
      </c>
      <c r="D6" s="15" t="s">
        <v>31</v>
      </c>
      <c r="E6" s="15" t="s">
        <v>32</v>
      </c>
      <c r="F6" s="15" t="s">
        <v>9</v>
      </c>
      <c r="G6" s="15" t="s">
        <v>33</v>
      </c>
      <c r="H6" s="15" t="s">
        <v>34</v>
      </c>
      <c r="I6" s="15" t="s">
        <v>10</v>
      </c>
      <c r="J6" s="15" t="s">
        <v>11</v>
      </c>
      <c r="K6" s="1"/>
      <c r="L6" s="1"/>
      <c r="M6" s="1"/>
      <c r="N6" s="1"/>
      <c r="O6" s="1"/>
      <c r="P6" s="1"/>
      <c r="Q6" s="1"/>
      <c r="R6" s="1"/>
      <c r="S6" s="1"/>
      <c r="T6" s="1"/>
      <c r="U6" s="1"/>
      <c r="V6" s="1"/>
      <c r="W6" s="1"/>
      <c r="X6" s="1"/>
      <c r="Y6" s="1"/>
      <c r="Z6" s="1"/>
      <c r="AA6" s="1"/>
    </row>
    <row r="7" ht="15.0" customHeight="1">
      <c r="A7" s="1"/>
      <c r="B7" s="32">
        <v>2.0</v>
      </c>
      <c r="C7" s="33" t="s">
        <v>35</v>
      </c>
      <c r="D7" s="34"/>
      <c r="E7" s="34"/>
      <c r="F7" s="34"/>
      <c r="G7" s="34"/>
      <c r="H7" s="34"/>
      <c r="I7" s="34"/>
      <c r="J7" s="35">
        <f>SUM(J8:J32)</f>
        <v>21794600</v>
      </c>
      <c r="K7" s="4"/>
      <c r="L7" s="1"/>
      <c r="M7" s="1"/>
      <c r="N7" s="1"/>
      <c r="O7" s="1"/>
      <c r="P7" s="1"/>
      <c r="Q7" s="1"/>
      <c r="R7" s="1"/>
      <c r="S7" s="1"/>
      <c r="T7" s="1"/>
      <c r="U7" s="1"/>
      <c r="V7" s="1"/>
      <c r="W7" s="1"/>
      <c r="X7" s="1"/>
      <c r="Y7" s="1"/>
      <c r="Z7" s="1"/>
      <c r="AA7" s="1"/>
    </row>
    <row r="8">
      <c r="A8" s="1"/>
      <c r="B8" s="36">
        <v>1.0</v>
      </c>
      <c r="C8" s="37" t="s">
        <v>36</v>
      </c>
      <c r="D8" s="38"/>
      <c r="E8" s="38"/>
      <c r="F8" s="38"/>
      <c r="G8" s="38"/>
      <c r="H8" s="38"/>
      <c r="I8" s="39"/>
      <c r="J8" s="39"/>
      <c r="K8" s="40"/>
      <c r="L8" s="1"/>
      <c r="M8" s="1"/>
      <c r="N8" s="1"/>
      <c r="O8" s="1"/>
      <c r="P8" s="1"/>
      <c r="Q8" s="1"/>
      <c r="R8" s="1"/>
      <c r="S8" s="1"/>
      <c r="T8" s="1"/>
      <c r="U8" s="1"/>
      <c r="V8" s="1"/>
      <c r="W8" s="1"/>
      <c r="X8" s="1"/>
      <c r="Y8" s="1"/>
      <c r="Z8" s="1"/>
      <c r="AA8" s="1"/>
    </row>
    <row r="9">
      <c r="A9" s="1"/>
      <c r="B9" s="41"/>
      <c r="C9" s="38"/>
      <c r="D9" s="42" t="s">
        <v>14</v>
      </c>
      <c r="E9" s="39" t="str">
        <f>VLOOKUP(D9,Datos!$B$8:$E$39,2,)</f>
        <v>Labor (Personal)</v>
      </c>
      <c r="F9" s="39" t="str">
        <f>VLOOKUP(D9,Datos!$B$8:$E$39,3,)</f>
        <v>Mensual</v>
      </c>
      <c r="G9" s="43">
        <v>1.0</v>
      </c>
      <c r="H9" s="44">
        <v>1.0</v>
      </c>
      <c r="I9" s="45">
        <f>VLOOKUP(D9,Datos!$B$8:$E$39,4,)</f>
        <v>800000</v>
      </c>
      <c r="J9" s="45">
        <f>(I9*H9)*2</f>
        <v>1600000</v>
      </c>
      <c r="K9" s="40"/>
      <c r="L9" s="1"/>
      <c r="M9" s="1"/>
      <c r="N9" s="1"/>
      <c r="O9" s="1"/>
      <c r="P9" s="1"/>
      <c r="Q9" s="1"/>
      <c r="R9" s="1"/>
      <c r="S9" s="1"/>
      <c r="T9" s="1"/>
      <c r="U9" s="1"/>
      <c r="V9" s="1"/>
      <c r="W9" s="1"/>
      <c r="X9" s="1"/>
      <c r="Y9" s="1"/>
      <c r="Z9" s="1"/>
      <c r="AA9" s="1"/>
    </row>
    <row r="10">
      <c r="A10" s="1"/>
      <c r="B10" s="41"/>
      <c r="C10" s="38"/>
      <c r="D10" s="42" t="s">
        <v>23</v>
      </c>
      <c r="E10" s="39" t="str">
        <f>VLOOKUP(D10,Datos!$B$8:$E$39,2,)</f>
        <v>Labor (Personal)</v>
      </c>
      <c r="F10" s="39" t="str">
        <f>VLOOKUP(D10,Datos!$B$8:$E$39,3,)</f>
        <v>Mensual</v>
      </c>
      <c r="G10" s="43">
        <v>1.0</v>
      </c>
      <c r="H10" s="43">
        <v>1.0</v>
      </c>
      <c r="I10" s="45">
        <f>VLOOKUP(D10,Datos!$B$8:$E$39,4,)</f>
        <v>1000000</v>
      </c>
      <c r="J10" s="45">
        <f>(I10*H10)*3</f>
        <v>3000000</v>
      </c>
      <c r="K10" s="40"/>
      <c r="L10" s="1"/>
      <c r="M10" s="1"/>
      <c r="N10" s="1"/>
      <c r="O10" s="1"/>
      <c r="P10" s="1"/>
      <c r="Q10" s="1"/>
      <c r="R10" s="1"/>
      <c r="S10" s="1"/>
      <c r="T10" s="1"/>
      <c r="U10" s="1"/>
      <c r="V10" s="1"/>
      <c r="W10" s="1"/>
      <c r="X10" s="1"/>
      <c r="Y10" s="1"/>
      <c r="Z10" s="1"/>
      <c r="AA10" s="1"/>
    </row>
    <row r="11">
      <c r="A11" s="1"/>
      <c r="B11" s="41"/>
      <c r="C11" s="38"/>
      <c r="D11" s="42" t="s">
        <v>19</v>
      </c>
      <c r="E11" s="39" t="str">
        <f>VLOOKUP(D11,Datos!$B$8:$E$39,2,)</f>
        <v>Labor (Personal)</v>
      </c>
      <c r="F11" s="39" t="str">
        <f>VLOOKUP(D11, Datos!$B$8:$E$39, 3, FALSE)</f>
        <v>Mensual</v>
      </c>
      <c r="G11" s="43">
        <v>1.0</v>
      </c>
      <c r="H11" s="43">
        <v>1.0</v>
      </c>
      <c r="I11" s="45">
        <f>VLOOKUP(D11,Datos!$B$8:$E$39,4,)</f>
        <v>1200000</v>
      </c>
      <c r="J11" s="45">
        <f>(I11*H11)*4</f>
        <v>4800000</v>
      </c>
      <c r="K11" s="40"/>
      <c r="L11" s="1"/>
      <c r="M11" s="1"/>
      <c r="N11" s="1"/>
      <c r="O11" s="1"/>
      <c r="P11" s="1"/>
      <c r="Q11" s="1"/>
      <c r="R11" s="1"/>
      <c r="S11" s="1"/>
      <c r="T11" s="1"/>
      <c r="U11" s="1"/>
      <c r="V11" s="1"/>
      <c r="W11" s="1"/>
      <c r="X11" s="1"/>
      <c r="Y11" s="1"/>
      <c r="Z11" s="1"/>
      <c r="AA11" s="1"/>
    </row>
    <row r="12">
      <c r="A12" s="1"/>
      <c r="B12" s="41"/>
      <c r="C12" s="46"/>
      <c r="D12" s="47" t="s">
        <v>25</v>
      </c>
      <c r="E12" s="48" t="str">
        <f>VLOOKUP(D12,Datos!$B$8:$E$39,2,)</f>
        <v>Materiales</v>
      </c>
      <c r="F12" s="48" t="str">
        <f>VLOOKUP(D12, Datos!$B$8:$E$39, 3, FALSE)</f>
        <v>Cantidad</v>
      </c>
      <c r="G12" s="49">
        <v>1.0</v>
      </c>
      <c r="H12" s="49">
        <v>4.0</v>
      </c>
      <c r="I12" s="50">
        <f>VLOOKUP(D12,Datos!$B$8:$E$39,4,)</f>
        <v>399900</v>
      </c>
      <c r="J12" s="50">
        <f>(I12*H12)</f>
        <v>1599600</v>
      </c>
      <c r="K12" s="40"/>
      <c r="L12" s="1"/>
      <c r="M12" s="1"/>
      <c r="N12" s="1"/>
      <c r="O12" s="1"/>
      <c r="P12" s="1"/>
      <c r="Q12" s="1"/>
      <c r="R12" s="1"/>
      <c r="S12" s="1"/>
      <c r="T12" s="1"/>
      <c r="U12" s="1"/>
      <c r="V12" s="1"/>
      <c r="W12" s="1"/>
      <c r="X12" s="1"/>
      <c r="Y12" s="1"/>
      <c r="Z12" s="1"/>
      <c r="AA12" s="1"/>
    </row>
    <row r="13">
      <c r="A13" s="1"/>
      <c r="B13" s="36">
        <v>2.0</v>
      </c>
      <c r="C13" s="51" t="s">
        <v>37</v>
      </c>
      <c r="D13" s="38"/>
      <c r="E13" s="39"/>
      <c r="F13" s="39"/>
      <c r="G13" s="38"/>
      <c r="H13" s="38"/>
      <c r="I13" s="45"/>
      <c r="J13" s="45"/>
      <c r="K13" s="40"/>
      <c r="L13" s="1"/>
      <c r="M13" s="1"/>
      <c r="N13" s="1"/>
      <c r="O13" s="1"/>
      <c r="P13" s="1"/>
      <c r="Q13" s="1"/>
      <c r="R13" s="1"/>
      <c r="S13" s="1"/>
      <c r="T13" s="1"/>
      <c r="U13" s="1"/>
      <c r="V13" s="1"/>
      <c r="W13" s="1"/>
      <c r="X13" s="1"/>
      <c r="Y13" s="1"/>
      <c r="Z13" s="1"/>
      <c r="AA13" s="1"/>
    </row>
    <row r="14">
      <c r="A14" s="1"/>
      <c r="B14" s="41"/>
      <c r="C14" s="38"/>
      <c r="D14" s="42" t="s">
        <v>23</v>
      </c>
      <c r="E14" s="39" t="str">
        <f>VLOOKUP(D14,Datos!$B$8:$E$39,2,)</f>
        <v>Labor (Personal)</v>
      </c>
      <c r="F14" s="39" t="str">
        <f>VLOOKUP(D14,Datos!$B$8:$E$39,3,)</f>
        <v>Mensual</v>
      </c>
      <c r="G14" s="43"/>
      <c r="H14" s="44"/>
      <c r="I14" s="45"/>
      <c r="J14" s="45"/>
      <c r="K14" s="40"/>
      <c r="L14" s="1"/>
      <c r="M14" s="1"/>
      <c r="N14" s="1"/>
      <c r="O14" s="1"/>
      <c r="P14" s="1"/>
      <c r="Q14" s="1"/>
      <c r="R14" s="1"/>
      <c r="S14" s="1"/>
      <c r="T14" s="1"/>
      <c r="U14" s="1"/>
      <c r="V14" s="1"/>
      <c r="W14" s="1"/>
      <c r="X14" s="1"/>
      <c r="Y14" s="1"/>
      <c r="Z14" s="1"/>
      <c r="AA14" s="1"/>
    </row>
    <row r="15">
      <c r="A15" s="1"/>
      <c r="B15" s="41"/>
      <c r="C15" s="38"/>
      <c r="D15" s="42" t="s">
        <v>22</v>
      </c>
      <c r="E15" s="39" t="str">
        <f>VLOOKUP(D15,Datos!$B$8:$E$39,2,)</f>
        <v>Labor (Personal)</v>
      </c>
      <c r="F15" s="39" t="str">
        <f>VLOOKUP(D15,Datos!$B$8:$E$39,3,)</f>
        <v>Mensual</v>
      </c>
      <c r="G15" s="43">
        <v>1.0</v>
      </c>
      <c r="H15" s="43">
        <v>1.0</v>
      </c>
      <c r="I15" s="45">
        <f>VLOOKUP(D15,Datos!$B$8:$E$39,4,)</f>
        <v>700000</v>
      </c>
      <c r="J15" s="45">
        <f>(I15*H15)*1</f>
        <v>700000</v>
      </c>
      <c r="K15" s="40"/>
      <c r="L15" s="1"/>
      <c r="M15" s="1"/>
      <c r="N15" s="1"/>
      <c r="O15" s="1"/>
      <c r="P15" s="1"/>
      <c r="Q15" s="1"/>
      <c r="R15" s="1"/>
      <c r="S15" s="1"/>
      <c r="T15" s="1"/>
      <c r="U15" s="1"/>
      <c r="V15" s="1"/>
      <c r="W15" s="1"/>
      <c r="X15" s="1"/>
      <c r="Y15" s="1"/>
      <c r="Z15" s="1"/>
      <c r="AA15" s="1"/>
    </row>
    <row r="16">
      <c r="A16" s="1"/>
      <c r="B16" s="41"/>
      <c r="C16" s="38"/>
      <c r="D16" s="42" t="s">
        <v>14</v>
      </c>
      <c r="E16" s="39" t="str">
        <f>VLOOKUP(D16,Datos!$B$8:$E$39,2,)</f>
        <v>Labor (Personal)</v>
      </c>
      <c r="F16" s="39" t="str">
        <f>VLOOKUP(D16,Datos!$B$8:$E$39,3,)</f>
        <v>Mensual</v>
      </c>
      <c r="G16" s="43"/>
      <c r="H16" s="43"/>
      <c r="I16" s="45"/>
      <c r="J16" s="45"/>
      <c r="K16" s="40"/>
      <c r="L16" s="1"/>
      <c r="M16" s="1"/>
      <c r="N16" s="1"/>
      <c r="O16" s="1"/>
      <c r="P16" s="1"/>
      <c r="Q16" s="1"/>
      <c r="R16" s="1"/>
      <c r="S16" s="1"/>
      <c r="T16" s="1"/>
      <c r="U16" s="1"/>
      <c r="V16" s="1"/>
      <c r="W16" s="1"/>
      <c r="X16" s="1"/>
      <c r="Y16" s="1"/>
      <c r="Z16" s="1"/>
      <c r="AA16" s="1"/>
    </row>
    <row r="17">
      <c r="A17" s="1"/>
      <c r="B17" s="41"/>
      <c r="C17" s="38"/>
      <c r="D17" s="42" t="s">
        <v>19</v>
      </c>
      <c r="E17" s="39" t="str">
        <f>VLOOKUP(D17,Datos!$B$8:$E$39,2,)</f>
        <v>Labor (Personal)</v>
      </c>
      <c r="F17" s="39" t="str">
        <f>VLOOKUP(D17,Datos!$B$8:$E$39,3,)</f>
        <v>Mensual</v>
      </c>
      <c r="G17" s="43"/>
      <c r="H17" s="43"/>
      <c r="I17" s="45"/>
      <c r="J17" s="45"/>
      <c r="K17" s="40"/>
      <c r="L17" s="1"/>
      <c r="M17" s="1"/>
      <c r="N17" s="1"/>
      <c r="O17" s="1"/>
      <c r="P17" s="1"/>
      <c r="Q17" s="1"/>
      <c r="R17" s="1"/>
      <c r="S17" s="1"/>
      <c r="T17" s="1"/>
      <c r="U17" s="1"/>
      <c r="V17" s="1"/>
      <c r="W17" s="1"/>
      <c r="X17" s="1"/>
      <c r="Y17" s="1"/>
      <c r="Z17" s="1"/>
      <c r="AA17" s="1"/>
    </row>
    <row r="18">
      <c r="A18" s="1"/>
      <c r="B18" s="41"/>
      <c r="C18" s="46"/>
      <c r="D18" s="47" t="s">
        <v>25</v>
      </c>
      <c r="E18" s="48" t="str">
        <f>VLOOKUP(D18,Datos!$B$8:$E$39,2,)</f>
        <v>Materiales</v>
      </c>
      <c r="F18" s="48" t="str">
        <f>VLOOKUP(D18,Datos!$B$8:$E$39,3,)</f>
        <v>Cantidad</v>
      </c>
      <c r="G18" s="52"/>
      <c r="H18" s="53"/>
      <c r="I18" s="50"/>
      <c r="J18" s="50"/>
      <c r="K18" s="40"/>
      <c r="L18" s="1"/>
      <c r="M18" s="1"/>
      <c r="N18" s="1"/>
      <c r="O18" s="1"/>
      <c r="P18" s="1"/>
      <c r="Q18" s="1"/>
      <c r="R18" s="1"/>
      <c r="S18" s="1"/>
      <c r="T18" s="1"/>
      <c r="U18" s="1"/>
      <c r="V18" s="1"/>
      <c r="W18" s="1"/>
      <c r="X18" s="1"/>
      <c r="Y18" s="1"/>
      <c r="Z18" s="1"/>
      <c r="AA18" s="1"/>
    </row>
    <row r="19" ht="15.75" customHeight="1">
      <c r="A19" s="1"/>
      <c r="C19" s="54"/>
      <c r="D19" s="42" t="s">
        <v>17</v>
      </c>
      <c r="E19" s="39" t="str">
        <f>VLOOKUP(D19,Datos!$B$8:$E$39,2,)</f>
        <v>Labor (Personal)</v>
      </c>
      <c r="F19" s="39" t="str">
        <f>VLOOKUP(D19,Datos!$B$8:$E$39,3,)</f>
        <v>Mensual</v>
      </c>
      <c r="G19" s="44"/>
      <c r="H19" s="43">
        <v>1.0</v>
      </c>
      <c r="I19" s="45">
        <f>VLOOKUP(D19,Datos!$B$8:$E$39,4,)</f>
        <v>800000</v>
      </c>
      <c r="J19" s="45">
        <f>(I19*H19)*2</f>
        <v>1600000</v>
      </c>
      <c r="K19" s="40"/>
      <c r="L19" s="1"/>
      <c r="M19" s="1"/>
      <c r="N19" s="1"/>
      <c r="O19" s="1"/>
      <c r="P19" s="1"/>
      <c r="Q19" s="1"/>
      <c r="R19" s="1"/>
      <c r="S19" s="1"/>
      <c r="T19" s="1"/>
      <c r="U19" s="1"/>
      <c r="V19" s="1"/>
      <c r="W19" s="1"/>
      <c r="X19" s="1"/>
      <c r="Y19" s="1"/>
      <c r="Z19" s="1"/>
      <c r="AA19" s="1"/>
    </row>
    <row r="20" ht="15.75" customHeight="1">
      <c r="A20" s="1"/>
      <c r="B20" s="36">
        <v>3.0</v>
      </c>
      <c r="C20" s="51" t="s">
        <v>38</v>
      </c>
      <c r="D20" s="38"/>
      <c r="E20" s="39"/>
      <c r="F20" s="39"/>
      <c r="G20" s="38"/>
      <c r="H20" s="38"/>
      <c r="I20" s="45"/>
      <c r="J20" s="45"/>
      <c r="K20" s="40"/>
      <c r="L20" s="1"/>
      <c r="M20" s="1"/>
      <c r="N20" s="1"/>
      <c r="O20" s="1"/>
      <c r="P20" s="1"/>
      <c r="Q20" s="1"/>
      <c r="R20" s="1"/>
      <c r="S20" s="1"/>
      <c r="T20" s="1"/>
      <c r="U20" s="1"/>
      <c r="V20" s="1"/>
      <c r="W20" s="1"/>
      <c r="X20" s="1"/>
      <c r="Y20" s="1"/>
      <c r="Z20" s="1"/>
      <c r="AA20" s="1"/>
    </row>
    <row r="21" ht="15.75" customHeight="1">
      <c r="A21" s="1"/>
      <c r="B21" s="41"/>
      <c r="C21" s="38"/>
      <c r="D21" s="42" t="s">
        <v>15</v>
      </c>
      <c r="E21" s="39" t="str">
        <f>VLOOKUP(D21,Datos!$B$8:$E$39,2,)</f>
        <v>Labor (Personal)</v>
      </c>
      <c r="F21" s="39" t="str">
        <f>VLOOKUP(D21,Datos!$B$8:$E$39,3,)</f>
        <v>Mensual</v>
      </c>
      <c r="G21" s="43">
        <v>1.0</v>
      </c>
      <c r="H21" s="43">
        <v>4.0</v>
      </c>
      <c r="I21" s="45">
        <f>VLOOKUP(D21,Datos!$B$8:$E$39,4,)</f>
        <v>940000</v>
      </c>
      <c r="J21" s="45">
        <f t="shared" ref="J21:J23" si="1">(I21*H21)</f>
        <v>3760000</v>
      </c>
      <c r="K21" s="40"/>
      <c r="L21" s="1"/>
      <c r="M21" s="1"/>
      <c r="N21" s="1"/>
      <c r="O21" s="1"/>
      <c r="P21" s="1"/>
      <c r="Q21" s="1"/>
      <c r="R21" s="1"/>
      <c r="S21" s="1"/>
      <c r="T21" s="1"/>
      <c r="U21" s="1"/>
      <c r="V21" s="1"/>
      <c r="W21" s="1"/>
      <c r="X21" s="1"/>
      <c r="Y21" s="1"/>
      <c r="Z21" s="1"/>
      <c r="AA21" s="1"/>
    </row>
    <row r="22" ht="15.75" customHeight="1">
      <c r="A22" s="1"/>
      <c r="B22" s="41"/>
      <c r="C22" s="38"/>
      <c r="D22" s="55" t="s">
        <v>39</v>
      </c>
      <c r="E22" s="39" t="str">
        <f>VLOOKUP(D22,Datos!$B$8:$E$39,2,)</f>
        <v>Labor (Personal)</v>
      </c>
      <c r="F22" s="39" t="str">
        <f>VLOOKUP(D22,Datos!$B$8:$E$39,3,)</f>
        <v>Mensual</v>
      </c>
      <c r="G22" s="44">
        <v>1.0</v>
      </c>
      <c r="H22" s="43">
        <v>2.0</v>
      </c>
      <c r="I22" s="45">
        <f>VLOOKUP(D22,Datos!$B$8:$E$39,4,)</f>
        <v>900000</v>
      </c>
      <c r="J22" s="45">
        <f t="shared" si="1"/>
        <v>1800000</v>
      </c>
      <c r="K22" s="40"/>
      <c r="L22" s="1"/>
      <c r="M22" s="1"/>
      <c r="N22" s="1"/>
      <c r="O22" s="1"/>
      <c r="P22" s="1"/>
      <c r="Q22" s="1"/>
      <c r="R22" s="1"/>
      <c r="S22" s="1"/>
      <c r="T22" s="1"/>
      <c r="U22" s="1"/>
      <c r="V22" s="1"/>
      <c r="W22" s="1"/>
      <c r="X22" s="1"/>
      <c r="Y22" s="1"/>
      <c r="Z22" s="1"/>
      <c r="AA22" s="1"/>
    </row>
    <row r="23" ht="15.75" customHeight="1">
      <c r="A23" s="1"/>
      <c r="B23" s="41"/>
      <c r="C23" s="38"/>
      <c r="D23" s="42" t="s">
        <v>20</v>
      </c>
      <c r="E23" s="39" t="str">
        <f>VLOOKUP(D23,Datos!$B$8:$E$39,2,)</f>
        <v>Labor (Personal)</v>
      </c>
      <c r="F23" s="39" t="str">
        <f>VLOOKUP(D23,Datos!$B$8:$E$39,3,)</f>
        <v>Mensual</v>
      </c>
      <c r="G23" s="44">
        <v>1.0</v>
      </c>
      <c r="H23" s="43">
        <v>1.0</v>
      </c>
      <c r="I23" s="45">
        <f>VLOOKUP(D23,Datos!$B$8:$E$39,4,)</f>
        <v>970000</v>
      </c>
      <c r="J23" s="45">
        <f t="shared" si="1"/>
        <v>970000</v>
      </c>
      <c r="K23" s="40"/>
      <c r="L23" s="1"/>
      <c r="M23" s="1"/>
      <c r="N23" s="1"/>
      <c r="O23" s="1"/>
      <c r="P23" s="1"/>
      <c r="Q23" s="1"/>
      <c r="R23" s="1"/>
      <c r="S23" s="1"/>
      <c r="T23" s="1"/>
      <c r="U23" s="1"/>
      <c r="V23" s="1"/>
      <c r="W23" s="1"/>
      <c r="X23" s="1"/>
      <c r="Y23" s="1"/>
      <c r="Z23" s="1"/>
      <c r="AA23" s="1"/>
    </row>
    <row r="24" ht="15.75" customHeight="1">
      <c r="A24" s="1"/>
      <c r="C24" s="56"/>
      <c r="D24" s="47" t="s">
        <v>25</v>
      </c>
      <c r="E24" s="48" t="str">
        <f>VLOOKUP(D24,Datos!$B$8:$E$39,2,)</f>
        <v>Materiales</v>
      </c>
      <c r="F24" s="48" t="str">
        <f>VLOOKUP(D24,Datos!$B$8:$E$39,3,)</f>
        <v>Cantidad</v>
      </c>
      <c r="G24" s="52"/>
      <c r="H24" s="53"/>
      <c r="I24" s="50"/>
      <c r="J24" s="50"/>
      <c r="K24" s="40"/>
      <c r="L24" s="1"/>
      <c r="M24" s="1"/>
      <c r="N24" s="1"/>
      <c r="O24" s="1"/>
      <c r="P24" s="1"/>
      <c r="Q24" s="1"/>
      <c r="R24" s="1"/>
      <c r="S24" s="1"/>
      <c r="T24" s="1"/>
      <c r="U24" s="1"/>
      <c r="V24" s="1"/>
      <c r="W24" s="1"/>
      <c r="X24" s="1"/>
      <c r="Y24" s="1"/>
      <c r="Z24" s="1"/>
      <c r="AA24" s="1"/>
    </row>
    <row r="25" ht="15.75" customHeight="1">
      <c r="A25" s="1"/>
      <c r="C25" s="54"/>
      <c r="D25" s="42" t="s">
        <v>21</v>
      </c>
      <c r="E25" s="39" t="str">
        <f>VLOOKUP(D25,Datos!$B$8:$E$39,2,)</f>
        <v>Labor (Personal)</v>
      </c>
      <c r="F25" s="39" t="str">
        <f>VLOOKUP(D25,Datos!$B$8:$E$39,3,)</f>
        <v>Mensual</v>
      </c>
      <c r="G25" s="44">
        <v>1.0</v>
      </c>
      <c r="H25" s="43">
        <v>2.0</v>
      </c>
      <c r="I25" s="45">
        <f>VLOOKUP(D25,Datos!$B$8:$E$39,4,)</f>
        <v>600000</v>
      </c>
      <c r="J25" s="45">
        <f>(I25*H25)</f>
        <v>1200000</v>
      </c>
      <c r="L25" s="1"/>
      <c r="M25" s="1"/>
      <c r="N25" s="1"/>
      <c r="O25" s="1"/>
      <c r="P25" s="1"/>
      <c r="Q25" s="1"/>
      <c r="R25" s="1"/>
      <c r="S25" s="1"/>
      <c r="T25" s="1"/>
      <c r="U25" s="1"/>
      <c r="V25" s="1"/>
      <c r="W25" s="1"/>
      <c r="X25" s="1"/>
      <c r="Y25" s="1"/>
      <c r="Z25" s="1"/>
      <c r="AA25" s="1"/>
    </row>
    <row r="26" ht="15.75" customHeight="1">
      <c r="A26" s="1"/>
      <c r="C26" s="56"/>
      <c r="D26" s="57" t="s">
        <v>26</v>
      </c>
      <c r="E26" s="48" t="str">
        <f>VLOOKUP(D26,Datos!$B$8:$E$39,2,)</f>
        <v>Licencias</v>
      </c>
      <c r="F26" s="48" t="str">
        <f>VLOOKUP(D26,Datos!$B$8:$E$39,3,)</f>
        <v>Licencias</v>
      </c>
      <c r="G26" s="58">
        <v>1.0</v>
      </c>
      <c r="H26" s="58">
        <v>1.0</v>
      </c>
      <c r="I26" s="50">
        <f>VLOOKUP(D26,Datos!$B$8:$E$39,4,)</f>
        <v>20000</v>
      </c>
      <c r="J26" s="50">
        <f>(I26*H26)*2</f>
        <v>40000</v>
      </c>
      <c r="K26" s="40"/>
      <c r="L26" s="1"/>
      <c r="M26" s="1"/>
      <c r="N26" s="1"/>
      <c r="O26" s="1"/>
      <c r="P26" s="1"/>
      <c r="Q26" s="1"/>
      <c r="R26" s="1"/>
      <c r="S26" s="1"/>
      <c r="T26" s="1"/>
      <c r="U26" s="1"/>
      <c r="V26" s="1"/>
      <c r="W26" s="1"/>
      <c r="X26" s="1"/>
      <c r="Y26" s="1"/>
      <c r="Z26" s="1"/>
      <c r="AA26" s="1"/>
    </row>
    <row r="27" ht="15.75" customHeight="1">
      <c r="A27" s="1"/>
      <c r="B27" s="36">
        <v>4.0</v>
      </c>
      <c r="C27" s="51" t="s">
        <v>40</v>
      </c>
      <c r="D27" s="38"/>
      <c r="E27" s="39"/>
      <c r="F27" s="39"/>
      <c r="G27" s="38"/>
      <c r="H27" s="38"/>
      <c r="I27" s="45"/>
      <c r="J27" s="45"/>
      <c r="K27" s="40"/>
      <c r="L27" s="1"/>
      <c r="M27" s="1"/>
      <c r="N27" s="1"/>
      <c r="O27" s="1"/>
      <c r="P27" s="1"/>
      <c r="Q27" s="1"/>
      <c r="R27" s="1"/>
      <c r="S27" s="1"/>
      <c r="T27" s="1"/>
      <c r="U27" s="1"/>
      <c r="V27" s="1"/>
      <c r="W27" s="1"/>
      <c r="X27" s="1"/>
      <c r="Y27" s="1"/>
      <c r="Z27" s="1"/>
      <c r="AA27" s="1"/>
    </row>
    <row r="28" ht="15.75" customHeight="1">
      <c r="A28" s="1"/>
      <c r="B28" s="41"/>
      <c r="C28" s="38"/>
      <c r="D28" s="42" t="s">
        <v>18</v>
      </c>
      <c r="E28" s="39" t="str">
        <f>VLOOKUP(D28,Datos!$B$8:$E$39,2,)</f>
        <v>Labor (Personal)</v>
      </c>
      <c r="F28" s="39" t="str">
        <f>VLOOKUP(D28,Datos!$B$8:$E$39,3,)</f>
        <v>Mensual</v>
      </c>
      <c r="G28" s="43">
        <v>1.0</v>
      </c>
      <c r="H28" s="43">
        <v>1.0</v>
      </c>
      <c r="I28" s="45">
        <f>VLOOKUP(D28,Datos!$B$8:$E$39,4,)</f>
        <v>725000</v>
      </c>
      <c r="J28" s="45">
        <f>(I28*H28)</f>
        <v>725000</v>
      </c>
      <c r="K28" s="40"/>
      <c r="L28" s="1"/>
      <c r="M28" s="1"/>
      <c r="N28" s="1"/>
      <c r="O28" s="1"/>
      <c r="P28" s="1"/>
      <c r="Q28" s="1"/>
      <c r="R28" s="1"/>
      <c r="S28" s="1"/>
      <c r="T28" s="1"/>
      <c r="U28" s="1"/>
      <c r="V28" s="1"/>
      <c r="W28" s="1"/>
      <c r="X28" s="1"/>
      <c r="Y28" s="1"/>
      <c r="Z28" s="1"/>
      <c r="AA28" s="1"/>
    </row>
    <row r="29" ht="15.75" customHeight="1">
      <c r="A29" s="1"/>
      <c r="B29" s="41"/>
      <c r="C29" s="38"/>
      <c r="D29" s="42" t="s">
        <v>17</v>
      </c>
      <c r="E29" s="39" t="str">
        <f>VLOOKUP(D29, Datos!$B$8:$E$39, 2, FALSE)</f>
        <v>Labor (Personal)</v>
      </c>
      <c r="F29" s="39" t="str">
        <f>VLOOKUP(D29,Datos!$B$8:$E$39,3,)</f>
        <v>Mensual</v>
      </c>
      <c r="G29" s="43"/>
      <c r="H29" s="43"/>
      <c r="I29" s="45"/>
      <c r="J29" s="45"/>
      <c r="K29" s="40"/>
      <c r="L29" s="1"/>
      <c r="M29" s="1"/>
      <c r="N29" s="1"/>
      <c r="O29" s="1"/>
      <c r="P29" s="1"/>
      <c r="Q29" s="1"/>
      <c r="R29" s="1"/>
      <c r="S29" s="1"/>
      <c r="T29" s="1"/>
      <c r="U29" s="1"/>
      <c r="V29" s="1"/>
      <c r="W29" s="1"/>
      <c r="X29" s="1"/>
      <c r="Y29" s="1"/>
      <c r="Z29" s="1"/>
      <c r="AA29" s="1"/>
    </row>
    <row r="30" ht="15.75" customHeight="1">
      <c r="A30" s="1"/>
      <c r="B30" s="41"/>
      <c r="C30" s="38"/>
      <c r="D30" s="59" t="s">
        <v>25</v>
      </c>
      <c r="E30" s="39" t="str">
        <f>VLOOKUP(D30, Datos!$B$8:$E$39, 2, FALSE)</f>
        <v>Materiales</v>
      </c>
      <c r="F30" s="39" t="str">
        <f>VLOOKUP(D30,Datos!$B$8:$E$39,3,)</f>
        <v>Cantidad</v>
      </c>
      <c r="G30" s="43"/>
      <c r="H30" s="43"/>
      <c r="I30" s="45"/>
      <c r="J30" s="45"/>
      <c r="K30" s="4"/>
      <c r="L30" s="1"/>
      <c r="M30" s="1"/>
      <c r="N30" s="1"/>
      <c r="O30" s="1"/>
      <c r="P30" s="1"/>
      <c r="Q30" s="1"/>
      <c r="R30" s="1"/>
      <c r="S30" s="1"/>
      <c r="T30" s="1"/>
      <c r="U30" s="1"/>
      <c r="V30" s="1"/>
      <c r="W30" s="1"/>
      <c r="X30" s="1"/>
      <c r="Y30" s="1"/>
      <c r="Z30" s="1"/>
      <c r="AA30" s="1"/>
    </row>
    <row r="31" ht="15.75" customHeight="1">
      <c r="A31" s="1"/>
      <c r="B31" s="1"/>
      <c r="C31" s="42"/>
      <c r="D31" s="59"/>
      <c r="E31" s="39"/>
      <c r="F31" s="39"/>
      <c r="G31" s="43"/>
      <c r="H31" s="42"/>
      <c r="I31" s="45"/>
      <c r="J31" s="45"/>
      <c r="K31" s="4"/>
      <c r="L31" s="1"/>
      <c r="M31" s="1"/>
      <c r="N31" s="1"/>
      <c r="O31" s="1"/>
      <c r="P31" s="1"/>
      <c r="Q31" s="1"/>
      <c r="R31" s="1"/>
      <c r="S31" s="1"/>
      <c r="T31" s="1"/>
      <c r="U31" s="1"/>
      <c r="V31" s="1"/>
      <c r="W31" s="1"/>
      <c r="X31" s="1"/>
      <c r="Y31" s="1"/>
      <c r="Z31" s="1"/>
      <c r="AA31" s="1"/>
    </row>
    <row r="32" ht="15.75" customHeight="1">
      <c r="A32" s="1"/>
      <c r="B32" s="1"/>
      <c r="C32" s="42"/>
      <c r="D32" s="54"/>
      <c r="E32" s="39"/>
      <c r="F32" s="39"/>
      <c r="G32" s="43"/>
      <c r="H32" s="42"/>
      <c r="I32" s="45"/>
      <c r="J32" s="45"/>
      <c r="K32" s="40"/>
      <c r="L32" s="1"/>
      <c r="M32" s="1"/>
      <c r="N32" s="1"/>
      <c r="O32" s="1"/>
      <c r="P32" s="1"/>
      <c r="Q32" s="1"/>
      <c r="R32" s="1"/>
      <c r="S32" s="1"/>
      <c r="T32" s="1"/>
      <c r="U32" s="1"/>
      <c r="V32" s="1"/>
      <c r="W32" s="1"/>
      <c r="X32" s="1"/>
      <c r="Y32" s="1"/>
      <c r="Z32" s="1"/>
      <c r="AA32" s="1"/>
    </row>
    <row r="33" ht="15.75" customHeight="1">
      <c r="A33" s="1"/>
      <c r="B33" s="8">
        <v>5.0</v>
      </c>
      <c r="C33" s="51" t="s">
        <v>41</v>
      </c>
      <c r="D33" s="38"/>
      <c r="E33" s="39"/>
      <c r="F33" s="39"/>
      <c r="G33" s="38"/>
      <c r="H33" s="38"/>
      <c r="I33" s="45"/>
      <c r="J33" s="45"/>
      <c r="K33" s="40"/>
      <c r="L33" s="1"/>
      <c r="M33" s="1"/>
      <c r="N33" s="1"/>
      <c r="O33" s="1"/>
      <c r="P33" s="1"/>
      <c r="Q33" s="1"/>
      <c r="R33" s="1"/>
      <c r="S33" s="1"/>
      <c r="T33" s="1"/>
      <c r="U33" s="1"/>
      <c r="V33" s="1"/>
      <c r="W33" s="1"/>
      <c r="X33" s="1"/>
      <c r="Y33" s="1"/>
      <c r="Z33" s="1"/>
      <c r="AA33" s="1"/>
    </row>
    <row r="34" ht="15.75" customHeight="1">
      <c r="A34" s="1"/>
      <c r="B34" s="1"/>
      <c r="C34" s="38"/>
      <c r="D34" s="42" t="s">
        <v>23</v>
      </c>
      <c r="E34" s="39" t="str">
        <f>VLOOKUP(D34,Datos!$B$8:$E$39,2,)</f>
        <v>Labor (Personal)</v>
      </c>
      <c r="F34" s="39" t="str">
        <f>VLOOKUP(D34,Datos!$B$8:$E$39,3,)</f>
        <v>Mensual</v>
      </c>
      <c r="G34" s="43"/>
      <c r="H34" s="43"/>
      <c r="I34" s="45"/>
      <c r="J34" s="45"/>
      <c r="K34" s="40"/>
      <c r="L34" s="1"/>
      <c r="M34" s="1"/>
      <c r="N34" s="1"/>
      <c r="O34" s="1"/>
      <c r="P34" s="1"/>
      <c r="Q34" s="1"/>
      <c r="R34" s="1"/>
      <c r="S34" s="1"/>
      <c r="T34" s="1"/>
      <c r="U34" s="1"/>
      <c r="V34" s="1"/>
      <c r="W34" s="1"/>
      <c r="X34" s="1"/>
      <c r="Y34" s="1"/>
      <c r="Z34" s="1"/>
      <c r="AA34" s="1"/>
    </row>
    <row r="35" ht="15.75" customHeight="1">
      <c r="A35" s="1"/>
      <c r="B35" s="1"/>
      <c r="C35" s="38"/>
      <c r="D35" s="42" t="s">
        <v>19</v>
      </c>
      <c r="E35" s="39" t="str">
        <f>VLOOKUP(D35,Datos!$B$8:$E$39,2,)</f>
        <v>Labor (Personal)</v>
      </c>
      <c r="F35" s="39" t="str">
        <f>VLOOKUP(D35,Datos!$B$8:$E$39,3,)</f>
        <v>Mensual</v>
      </c>
      <c r="G35" s="44"/>
      <c r="H35" s="43"/>
      <c r="I35" s="45"/>
      <c r="J35" s="45"/>
      <c r="K35" s="1"/>
      <c r="L35" s="1"/>
      <c r="M35" s="1"/>
      <c r="N35" s="1"/>
      <c r="O35" s="1"/>
      <c r="P35" s="1"/>
      <c r="Q35" s="1"/>
      <c r="R35" s="1"/>
      <c r="S35" s="1"/>
      <c r="T35" s="1"/>
      <c r="U35" s="1"/>
      <c r="V35" s="1"/>
      <c r="W35" s="1"/>
      <c r="X35" s="1"/>
      <c r="Y35" s="1"/>
      <c r="Z35" s="1"/>
      <c r="AA35" s="1"/>
    </row>
    <row r="36" ht="15.75" customHeight="1">
      <c r="A36" s="1"/>
      <c r="B36" s="1"/>
      <c r="C36" s="42"/>
      <c r="D36" s="59" t="s">
        <v>25</v>
      </c>
      <c r="E36" s="39" t="str">
        <f>VLOOKUP(D36, Datos!$B$8:$E$39, 2, FALSE)</f>
        <v>Materiales</v>
      </c>
      <c r="F36" s="39" t="str">
        <f>VLOOKUP(D36,Datos!$B$8:$E$39,3,)</f>
        <v>Cantidad</v>
      </c>
      <c r="G36" s="42"/>
      <c r="H36" s="42"/>
      <c r="I36" s="42"/>
      <c r="J36" s="42"/>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36.25"/>
    <col customWidth="1" min="3" max="3" width="19.75"/>
    <col customWidth="1" min="4" max="4" width="22.0"/>
    <col customWidth="1" min="5" max="5" width="11.88"/>
    <col customWidth="1" min="6" max="6" width="4.75"/>
    <col customWidth="1" min="7" max="7" width="12.75"/>
    <col customWidth="1" min="8" max="26" width="10.0"/>
  </cols>
  <sheetData>
    <row r="1">
      <c r="A1" s="1"/>
      <c r="B1" s="2" t="s">
        <v>0</v>
      </c>
      <c r="C1" s="1"/>
      <c r="D1" s="3" t="s">
        <v>35</v>
      </c>
      <c r="E1" s="1"/>
      <c r="F1" s="1"/>
      <c r="G1" s="1"/>
      <c r="H1" s="1"/>
      <c r="I1" s="1"/>
      <c r="J1" s="1"/>
      <c r="K1" s="1"/>
      <c r="L1" s="1"/>
      <c r="M1" s="1"/>
      <c r="N1" s="1"/>
      <c r="O1" s="1"/>
      <c r="P1" s="1"/>
      <c r="Q1" s="1"/>
      <c r="R1" s="1"/>
      <c r="S1" s="1"/>
      <c r="T1" s="1"/>
      <c r="U1" s="1"/>
      <c r="V1" s="1"/>
      <c r="W1" s="1"/>
      <c r="X1" s="1"/>
      <c r="Y1" s="1"/>
      <c r="Z1" s="1"/>
    </row>
    <row r="2">
      <c r="A2" s="1"/>
      <c r="B2" s="5" t="s">
        <v>2</v>
      </c>
      <c r="C2" s="1"/>
      <c r="D2" s="1"/>
      <c r="E2" s="1"/>
      <c r="F2" s="1"/>
      <c r="G2" s="1"/>
      <c r="H2" s="1"/>
      <c r="I2" s="1"/>
      <c r="J2" s="1"/>
      <c r="K2" s="1"/>
      <c r="L2" s="1"/>
      <c r="M2" s="1"/>
      <c r="N2" s="1"/>
      <c r="O2" s="1"/>
      <c r="P2" s="1"/>
      <c r="Q2" s="1"/>
      <c r="R2" s="1"/>
      <c r="S2" s="1"/>
      <c r="T2" s="1"/>
      <c r="U2" s="1"/>
      <c r="V2" s="1"/>
      <c r="W2" s="1"/>
      <c r="X2" s="1"/>
      <c r="Y2" s="1"/>
      <c r="Z2" s="1"/>
    </row>
    <row r="3">
      <c r="A3" s="1"/>
      <c r="B3" s="27" t="s">
        <v>42</v>
      </c>
      <c r="C3" s="1"/>
      <c r="D3" s="1"/>
      <c r="E3" s="9"/>
      <c r="F3" s="9"/>
      <c r="G3" s="1"/>
      <c r="H3" s="1"/>
      <c r="I3" s="1"/>
      <c r="J3" s="1"/>
      <c r="K3" s="1"/>
      <c r="L3" s="1"/>
      <c r="M3" s="1"/>
      <c r="N3" s="1"/>
      <c r="O3" s="1"/>
      <c r="P3" s="1"/>
      <c r="Q3" s="1"/>
      <c r="R3" s="1"/>
      <c r="S3" s="1"/>
      <c r="T3" s="1"/>
      <c r="U3" s="1"/>
      <c r="V3" s="1"/>
      <c r="W3" s="1"/>
      <c r="X3" s="1"/>
      <c r="Y3" s="1"/>
      <c r="Z3" s="1"/>
    </row>
    <row r="4">
      <c r="A4" s="1"/>
      <c r="B4" s="27" t="s">
        <v>43</v>
      </c>
      <c r="C4" s="1"/>
      <c r="D4" s="1"/>
      <c r="E4" s="9"/>
      <c r="F4" s="13"/>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5" t="s">
        <v>31</v>
      </c>
      <c r="C6" s="15" t="s">
        <v>32</v>
      </c>
      <c r="D6" s="15" t="s">
        <v>9</v>
      </c>
      <c r="E6" s="15" t="s">
        <v>10</v>
      </c>
      <c r="F6" s="1"/>
      <c r="G6" s="1"/>
      <c r="H6" s="1"/>
      <c r="I6" s="1"/>
      <c r="J6" s="1"/>
      <c r="K6" s="1"/>
      <c r="L6" s="1"/>
      <c r="M6" s="1"/>
      <c r="N6" s="1"/>
      <c r="O6" s="1"/>
      <c r="P6" s="1"/>
      <c r="Q6" s="1"/>
      <c r="R6" s="1"/>
      <c r="S6" s="1"/>
      <c r="T6" s="1"/>
      <c r="U6" s="1"/>
      <c r="V6" s="1"/>
      <c r="W6" s="1"/>
      <c r="X6" s="1"/>
      <c r="Y6" s="1"/>
      <c r="Z6" s="1"/>
    </row>
    <row r="7">
      <c r="A7" s="1"/>
      <c r="B7" s="60"/>
      <c r="C7" s="60"/>
      <c r="D7" s="60"/>
      <c r="E7" s="60"/>
      <c r="F7" s="1"/>
      <c r="G7" s="1"/>
      <c r="H7" s="1"/>
      <c r="I7" s="1"/>
      <c r="J7" s="1"/>
      <c r="K7" s="1"/>
      <c r="L7" s="1"/>
      <c r="M7" s="1"/>
      <c r="N7" s="1"/>
      <c r="O7" s="1"/>
      <c r="P7" s="1"/>
      <c r="Q7" s="1"/>
      <c r="R7" s="1"/>
      <c r="S7" s="1"/>
      <c r="T7" s="1"/>
      <c r="U7" s="1"/>
      <c r="V7" s="1"/>
      <c r="W7" s="1"/>
      <c r="X7" s="1"/>
      <c r="Y7" s="1"/>
      <c r="Z7" s="1"/>
    </row>
    <row r="8">
      <c r="A8" s="1"/>
      <c r="B8" s="1" t="s">
        <v>13</v>
      </c>
      <c r="C8" s="18"/>
      <c r="D8" s="61"/>
      <c r="E8" s="62"/>
      <c r="F8" s="1"/>
      <c r="G8" s="1"/>
      <c r="H8" s="1"/>
      <c r="I8" s="1"/>
      <c r="J8" s="1"/>
      <c r="K8" s="1"/>
      <c r="L8" s="1"/>
      <c r="M8" s="1"/>
      <c r="N8" s="1"/>
      <c r="O8" s="1"/>
      <c r="P8" s="1"/>
      <c r="Q8" s="1"/>
      <c r="R8" s="1"/>
      <c r="S8" s="1"/>
      <c r="T8" s="1"/>
      <c r="U8" s="1"/>
      <c r="V8" s="1"/>
      <c r="W8" s="1"/>
      <c r="X8" s="1"/>
      <c r="Y8" s="1"/>
      <c r="Z8" s="1"/>
    </row>
    <row r="9">
      <c r="A9" s="1"/>
      <c r="B9" s="1" t="s">
        <v>14</v>
      </c>
      <c r="C9" s="18" t="s">
        <v>13</v>
      </c>
      <c r="D9" s="61" t="s">
        <v>44</v>
      </c>
      <c r="E9" s="63">
        <v>800000.0</v>
      </c>
      <c r="F9" s="1"/>
      <c r="G9" s="1"/>
      <c r="H9" s="1"/>
      <c r="I9" s="1"/>
      <c r="J9" s="1"/>
      <c r="K9" s="1"/>
      <c r="L9" s="1"/>
      <c r="M9" s="1"/>
      <c r="N9" s="1"/>
      <c r="O9" s="1"/>
      <c r="P9" s="1"/>
      <c r="Q9" s="1"/>
      <c r="R9" s="1"/>
      <c r="S9" s="1"/>
      <c r="T9" s="1"/>
      <c r="U9" s="1"/>
      <c r="V9" s="1"/>
      <c r="W9" s="1"/>
      <c r="X9" s="1"/>
      <c r="Y9" s="1"/>
      <c r="Z9" s="1"/>
    </row>
    <row r="10">
      <c r="A10" s="1"/>
      <c r="B10" s="1" t="s">
        <v>15</v>
      </c>
      <c r="C10" s="18" t="s">
        <v>13</v>
      </c>
      <c r="D10" s="61" t="s">
        <v>44</v>
      </c>
      <c r="E10" s="63">
        <v>940000.0</v>
      </c>
      <c r="F10" s="1"/>
      <c r="G10" s="1"/>
      <c r="H10" s="1"/>
      <c r="I10" s="1"/>
      <c r="J10" s="1"/>
      <c r="K10" s="1"/>
      <c r="L10" s="1"/>
      <c r="M10" s="1"/>
      <c r="N10" s="1"/>
      <c r="O10" s="1"/>
      <c r="P10" s="1"/>
      <c r="Q10" s="1"/>
      <c r="R10" s="1"/>
      <c r="S10" s="1"/>
      <c r="T10" s="1"/>
      <c r="U10" s="1"/>
      <c r="V10" s="1"/>
      <c r="W10" s="1"/>
      <c r="X10" s="1"/>
      <c r="Y10" s="1"/>
      <c r="Z10" s="1"/>
    </row>
    <row r="11">
      <c r="A11" s="1"/>
      <c r="B11" s="1" t="s">
        <v>16</v>
      </c>
      <c r="C11" s="18" t="s">
        <v>13</v>
      </c>
      <c r="D11" s="61" t="s">
        <v>44</v>
      </c>
      <c r="E11" s="63">
        <v>900000.0</v>
      </c>
      <c r="F11" s="1"/>
      <c r="G11" s="1"/>
      <c r="H11" s="1"/>
      <c r="I11" s="1"/>
      <c r="J11" s="1"/>
      <c r="K11" s="1"/>
      <c r="L11" s="1"/>
      <c r="M11" s="1"/>
      <c r="N11" s="1"/>
      <c r="O11" s="63"/>
      <c r="P11" s="1"/>
      <c r="Q11" s="1"/>
      <c r="R11" s="1"/>
      <c r="S11" s="1"/>
      <c r="T11" s="1"/>
      <c r="U11" s="1"/>
      <c r="V11" s="1"/>
      <c r="W11" s="1"/>
      <c r="X11" s="1"/>
      <c r="Y11" s="1"/>
      <c r="Z11" s="1"/>
    </row>
    <row r="12">
      <c r="A12" s="1"/>
      <c r="B12" s="1" t="s">
        <v>17</v>
      </c>
      <c r="C12" s="18" t="s">
        <v>13</v>
      </c>
      <c r="D12" s="61" t="s">
        <v>44</v>
      </c>
      <c r="E12" s="63">
        <v>800000.0</v>
      </c>
      <c r="F12" s="1"/>
      <c r="G12" s="1"/>
      <c r="H12" s="1"/>
      <c r="I12" s="1"/>
      <c r="J12" s="1"/>
      <c r="K12" s="1"/>
      <c r="L12" s="1"/>
      <c r="M12" s="1"/>
      <c r="N12" s="1"/>
      <c r="O12" s="63"/>
      <c r="P12" s="1"/>
      <c r="Q12" s="1"/>
      <c r="R12" s="1"/>
      <c r="S12" s="1"/>
      <c r="T12" s="1"/>
      <c r="U12" s="1"/>
      <c r="V12" s="1"/>
      <c r="W12" s="1"/>
      <c r="X12" s="1"/>
      <c r="Y12" s="1"/>
      <c r="Z12" s="1"/>
    </row>
    <row r="13">
      <c r="A13" s="1"/>
      <c r="B13" s="1" t="s">
        <v>18</v>
      </c>
      <c r="C13" s="18" t="s">
        <v>13</v>
      </c>
      <c r="D13" s="61" t="s">
        <v>44</v>
      </c>
      <c r="E13" s="63">
        <v>725000.0</v>
      </c>
      <c r="F13" s="1"/>
      <c r="G13" s="1"/>
      <c r="H13" s="1"/>
      <c r="I13" s="1"/>
      <c r="J13" s="1"/>
      <c r="K13" s="1"/>
      <c r="L13" s="1"/>
      <c r="M13" s="1"/>
      <c r="N13" s="1"/>
      <c r="O13" s="63"/>
      <c r="P13" s="1"/>
      <c r="Q13" s="1"/>
      <c r="R13" s="1"/>
      <c r="S13" s="1"/>
      <c r="T13" s="1"/>
      <c r="U13" s="1"/>
      <c r="V13" s="1"/>
      <c r="W13" s="1"/>
      <c r="X13" s="1"/>
      <c r="Y13" s="1"/>
      <c r="Z13" s="1"/>
    </row>
    <row r="14">
      <c r="A14" s="1"/>
      <c r="B14" s="1" t="s">
        <v>19</v>
      </c>
      <c r="C14" s="18" t="s">
        <v>13</v>
      </c>
      <c r="D14" s="61" t="s">
        <v>44</v>
      </c>
      <c r="E14" s="63">
        <v>1200000.0</v>
      </c>
      <c r="F14" s="1"/>
      <c r="G14" s="1"/>
      <c r="H14" s="1"/>
      <c r="I14" s="1"/>
      <c r="J14" s="1"/>
      <c r="K14" s="1"/>
      <c r="L14" s="1"/>
      <c r="M14" s="1"/>
      <c r="N14" s="1"/>
      <c r="O14" s="63"/>
      <c r="P14" s="1"/>
      <c r="Q14" s="1"/>
      <c r="R14" s="1"/>
      <c r="S14" s="1"/>
      <c r="T14" s="1"/>
      <c r="U14" s="1"/>
      <c r="V14" s="1"/>
      <c r="W14" s="1"/>
      <c r="X14" s="1"/>
      <c r="Y14" s="1"/>
      <c r="Z14" s="1"/>
    </row>
    <row r="15">
      <c r="A15" s="1"/>
      <c r="B15" s="1" t="s">
        <v>20</v>
      </c>
      <c r="C15" s="18" t="s">
        <v>13</v>
      </c>
      <c r="D15" s="61" t="s">
        <v>44</v>
      </c>
      <c r="E15" s="63">
        <v>970000.0</v>
      </c>
      <c r="F15" s="1"/>
      <c r="G15" s="1"/>
      <c r="H15" s="1"/>
      <c r="I15" s="1"/>
      <c r="J15" s="1"/>
      <c r="K15" s="1"/>
      <c r="L15" s="1"/>
      <c r="M15" s="1"/>
      <c r="N15" s="1"/>
      <c r="O15" s="63"/>
      <c r="P15" s="1"/>
      <c r="Q15" s="1"/>
      <c r="R15" s="1"/>
      <c r="S15" s="1"/>
      <c r="T15" s="1"/>
      <c r="U15" s="1"/>
      <c r="V15" s="1"/>
      <c r="W15" s="1"/>
      <c r="X15" s="1"/>
      <c r="Y15" s="1"/>
      <c r="Z15" s="1"/>
    </row>
    <row r="16">
      <c r="A16" s="1"/>
      <c r="B16" s="1" t="s">
        <v>21</v>
      </c>
      <c r="C16" s="18" t="s">
        <v>13</v>
      </c>
      <c r="D16" s="61" t="s">
        <v>44</v>
      </c>
      <c r="E16" s="63">
        <v>600000.0</v>
      </c>
      <c r="F16" s="1"/>
      <c r="G16" s="1"/>
      <c r="H16" s="1"/>
      <c r="I16" s="1"/>
      <c r="J16" s="1"/>
      <c r="K16" s="1"/>
      <c r="L16" s="1"/>
      <c r="M16" s="1"/>
      <c r="N16" s="1"/>
      <c r="O16" s="63"/>
      <c r="P16" s="1"/>
      <c r="Q16" s="1"/>
      <c r="R16" s="1"/>
      <c r="S16" s="1"/>
      <c r="T16" s="1"/>
      <c r="U16" s="1"/>
      <c r="V16" s="1"/>
      <c r="W16" s="1"/>
      <c r="X16" s="1"/>
      <c r="Y16" s="1"/>
      <c r="Z16" s="1"/>
    </row>
    <row r="17">
      <c r="A17" s="1"/>
      <c r="B17" s="1" t="s">
        <v>22</v>
      </c>
      <c r="C17" s="18" t="s">
        <v>13</v>
      </c>
      <c r="D17" s="61" t="s">
        <v>44</v>
      </c>
      <c r="E17" s="63">
        <v>700000.0</v>
      </c>
      <c r="F17" s="1"/>
      <c r="G17" s="1"/>
      <c r="H17" s="1"/>
      <c r="I17" s="1"/>
      <c r="J17" s="1"/>
      <c r="K17" s="1"/>
      <c r="L17" s="1"/>
      <c r="M17" s="1"/>
      <c r="N17" s="1"/>
      <c r="O17" s="63"/>
      <c r="P17" s="1"/>
      <c r="Q17" s="1"/>
      <c r="R17" s="1"/>
      <c r="S17" s="1"/>
      <c r="T17" s="1"/>
      <c r="U17" s="1"/>
      <c r="V17" s="1"/>
      <c r="W17" s="1"/>
      <c r="X17" s="1"/>
      <c r="Y17" s="1"/>
      <c r="Z17" s="1"/>
    </row>
    <row r="18">
      <c r="A18" s="1"/>
      <c r="B18" s="1" t="s">
        <v>23</v>
      </c>
      <c r="C18" s="18" t="s">
        <v>13</v>
      </c>
      <c r="D18" s="61" t="s">
        <v>44</v>
      </c>
      <c r="E18" s="63">
        <v>1000000.0</v>
      </c>
      <c r="F18" s="1"/>
      <c r="G18" s="1"/>
      <c r="H18" s="1"/>
      <c r="I18" s="1"/>
      <c r="J18" s="1"/>
      <c r="K18" s="1"/>
      <c r="L18" s="1"/>
      <c r="M18" s="1"/>
      <c r="N18" s="1"/>
      <c r="O18" s="63"/>
      <c r="P18" s="1"/>
      <c r="Q18" s="1"/>
      <c r="R18" s="1"/>
      <c r="S18" s="1"/>
      <c r="T18" s="1"/>
      <c r="U18" s="1"/>
      <c r="V18" s="1"/>
      <c r="W18" s="1"/>
      <c r="X18" s="1"/>
      <c r="Y18" s="1"/>
      <c r="Z18" s="1"/>
    </row>
    <row r="19">
      <c r="A19" s="1"/>
      <c r="B19" s="1" t="s">
        <v>24</v>
      </c>
      <c r="C19" s="18"/>
      <c r="D19" s="18"/>
      <c r="E19" s="1"/>
      <c r="F19" s="1"/>
      <c r="G19" s="1"/>
      <c r="H19" s="1"/>
      <c r="I19" s="1"/>
      <c r="J19" s="1"/>
      <c r="K19" s="1"/>
      <c r="L19" s="1"/>
      <c r="M19" s="1"/>
      <c r="N19" s="1"/>
      <c r="O19" s="63"/>
      <c r="P19" s="1"/>
      <c r="Q19" s="1"/>
      <c r="R19" s="1"/>
      <c r="S19" s="1"/>
      <c r="T19" s="1"/>
      <c r="U19" s="1"/>
      <c r="V19" s="1"/>
      <c r="W19" s="1"/>
      <c r="X19" s="1"/>
      <c r="Y19" s="1"/>
      <c r="Z19" s="1"/>
    </row>
    <row r="20">
      <c r="A20" s="1"/>
      <c r="B20" s="1" t="s">
        <v>25</v>
      </c>
      <c r="C20" s="18" t="s">
        <v>24</v>
      </c>
      <c r="D20" s="18" t="s">
        <v>45</v>
      </c>
      <c r="E20" s="63">
        <v>399900.0</v>
      </c>
      <c r="F20" s="1"/>
      <c r="G20" s="1"/>
      <c r="H20" s="1"/>
      <c r="I20" s="1"/>
      <c r="J20" s="1"/>
      <c r="K20" s="1"/>
      <c r="L20" s="1"/>
      <c r="M20" s="1"/>
      <c r="N20" s="1"/>
      <c r="O20" s="63"/>
      <c r="P20" s="1"/>
      <c r="Q20" s="1"/>
      <c r="R20" s="1"/>
      <c r="S20" s="1"/>
      <c r="T20" s="1"/>
      <c r="U20" s="1"/>
      <c r="V20" s="1"/>
      <c r="W20" s="1"/>
      <c r="X20" s="1"/>
      <c r="Y20" s="1"/>
      <c r="Z20" s="1"/>
    </row>
    <row r="21">
      <c r="A21" s="1"/>
      <c r="B21" s="1" t="s">
        <v>25</v>
      </c>
      <c r="C21" s="18" t="s">
        <v>24</v>
      </c>
      <c r="D21" s="18" t="s">
        <v>45</v>
      </c>
      <c r="E21" s="63">
        <v>399900.0</v>
      </c>
      <c r="F21" s="1"/>
      <c r="G21" s="1"/>
      <c r="H21" s="1"/>
      <c r="I21" s="1"/>
      <c r="J21" s="1"/>
      <c r="K21" s="1"/>
      <c r="L21" s="1"/>
      <c r="M21" s="1"/>
      <c r="N21" s="1"/>
      <c r="O21" s="1"/>
      <c r="P21" s="1"/>
      <c r="Q21" s="1"/>
      <c r="R21" s="1"/>
      <c r="S21" s="1"/>
      <c r="T21" s="1"/>
      <c r="U21" s="1"/>
      <c r="V21" s="1"/>
      <c r="W21" s="1"/>
      <c r="X21" s="1"/>
      <c r="Y21" s="1"/>
      <c r="Z21" s="1"/>
    </row>
    <row r="22">
      <c r="A22" s="1"/>
      <c r="B22" s="1" t="s">
        <v>25</v>
      </c>
      <c r="C22" s="18" t="s">
        <v>24</v>
      </c>
      <c r="D22" s="18" t="s">
        <v>45</v>
      </c>
      <c r="E22" s="63">
        <v>399900.0</v>
      </c>
      <c r="F22" s="1"/>
      <c r="G22" s="1"/>
      <c r="H22" s="1"/>
      <c r="I22" s="1"/>
      <c r="J22" s="1"/>
      <c r="K22" s="1"/>
      <c r="L22" s="1"/>
      <c r="M22" s="1"/>
      <c r="N22" s="1"/>
      <c r="O22" s="63"/>
      <c r="P22" s="1"/>
      <c r="Q22" s="1"/>
      <c r="R22" s="1"/>
      <c r="S22" s="1"/>
      <c r="T22" s="1"/>
      <c r="U22" s="1"/>
      <c r="V22" s="1"/>
      <c r="W22" s="1"/>
      <c r="X22" s="1"/>
      <c r="Y22" s="1"/>
      <c r="Z22" s="1"/>
    </row>
    <row r="23">
      <c r="A23" s="1"/>
      <c r="B23" s="1" t="s">
        <v>25</v>
      </c>
      <c r="C23" s="18" t="s">
        <v>24</v>
      </c>
      <c r="D23" s="18" t="s">
        <v>45</v>
      </c>
      <c r="E23" s="63">
        <v>399900.0</v>
      </c>
      <c r="F23" s="1"/>
      <c r="G23" s="1"/>
      <c r="H23" s="1"/>
      <c r="I23" s="1"/>
      <c r="J23" s="1"/>
      <c r="K23" s="1"/>
      <c r="L23" s="1"/>
      <c r="M23" s="1"/>
      <c r="N23" s="1"/>
      <c r="O23" s="63"/>
      <c r="P23" s="1"/>
      <c r="Q23" s="1"/>
      <c r="R23" s="1"/>
      <c r="S23" s="1"/>
      <c r="T23" s="1"/>
      <c r="U23" s="1"/>
      <c r="V23" s="1"/>
      <c r="W23" s="1"/>
      <c r="X23" s="1"/>
      <c r="Y23" s="1"/>
      <c r="Z23" s="1"/>
    </row>
    <row r="24" ht="15.75" customHeight="1">
      <c r="A24" s="1"/>
      <c r="B24" s="1" t="s">
        <v>26</v>
      </c>
      <c r="C24" s="61" t="s">
        <v>46</v>
      </c>
      <c r="D24" s="61" t="s">
        <v>46</v>
      </c>
      <c r="E24" s="63">
        <v>20000.0</v>
      </c>
      <c r="F24" s="1"/>
      <c r="G24" s="1"/>
      <c r="H24" s="1"/>
      <c r="I24" s="1"/>
      <c r="J24" s="1"/>
      <c r="K24" s="1"/>
      <c r="L24" s="1"/>
      <c r="M24" s="1"/>
      <c r="N24" s="1"/>
      <c r="O24" s="63"/>
      <c r="P24" s="1"/>
      <c r="Q24" s="1"/>
      <c r="R24" s="1"/>
      <c r="S24" s="1"/>
      <c r="T24" s="1"/>
      <c r="U24" s="1"/>
      <c r="V24" s="1"/>
      <c r="W24" s="1"/>
      <c r="X24" s="1"/>
      <c r="Y24" s="1"/>
      <c r="Z24" s="1"/>
    </row>
    <row r="25" ht="15.75" customHeight="1">
      <c r="A25" s="1"/>
      <c r="B25" s="18"/>
      <c r="C25" s="18"/>
      <c r="D25" s="18"/>
      <c r="E25" s="19"/>
      <c r="F25" s="1"/>
      <c r="G25" s="1"/>
      <c r="H25" s="1"/>
      <c r="I25" s="1"/>
      <c r="J25" s="1"/>
      <c r="K25" s="1"/>
      <c r="L25" s="1"/>
      <c r="M25" s="1"/>
      <c r="N25" s="1"/>
      <c r="O25" s="63"/>
      <c r="P25" s="1"/>
      <c r="Q25" s="1"/>
      <c r="R25" s="1"/>
      <c r="S25" s="1"/>
      <c r="T25" s="1"/>
      <c r="U25" s="1"/>
      <c r="V25" s="1"/>
      <c r="W25" s="1"/>
      <c r="X25" s="1"/>
      <c r="Y25" s="1"/>
      <c r="Z25" s="1"/>
    </row>
    <row r="26" ht="15.75" customHeight="1">
      <c r="A26" s="1"/>
      <c r="B26" s="18"/>
      <c r="C26" s="18"/>
      <c r="D26" s="18"/>
      <c r="E26" s="19"/>
      <c r="F26" s="1"/>
      <c r="G26" s="1"/>
      <c r="H26" s="1"/>
      <c r="I26" s="1"/>
      <c r="J26" s="1"/>
      <c r="K26" s="1"/>
      <c r="L26" s="1"/>
      <c r="M26" s="1"/>
      <c r="N26" s="1"/>
      <c r="O26" s="63"/>
      <c r="P26" s="1"/>
      <c r="Q26" s="1"/>
      <c r="R26" s="1"/>
      <c r="S26" s="1"/>
      <c r="T26" s="1"/>
      <c r="U26" s="1"/>
      <c r="V26" s="1"/>
      <c r="W26" s="1"/>
      <c r="X26" s="1"/>
      <c r="Y26" s="1"/>
      <c r="Z26" s="1"/>
    </row>
    <row r="27" ht="15.75" customHeight="1">
      <c r="A27" s="1"/>
      <c r="B27" s="18"/>
      <c r="C27" s="18"/>
      <c r="D27" s="18"/>
      <c r="E27" s="19"/>
      <c r="F27" s="1"/>
      <c r="G27" s="1"/>
      <c r="H27" s="1"/>
      <c r="I27" s="1"/>
      <c r="J27" s="1"/>
      <c r="K27" s="1"/>
      <c r="L27" s="1"/>
      <c r="M27" s="1"/>
      <c r="N27" s="1"/>
      <c r="O27" s="1"/>
      <c r="P27" s="1"/>
      <c r="Q27" s="1"/>
      <c r="R27" s="1"/>
      <c r="S27" s="1"/>
      <c r="T27" s="1"/>
      <c r="U27" s="1"/>
      <c r="V27" s="1"/>
      <c r="W27" s="1"/>
      <c r="X27" s="1"/>
      <c r="Y27" s="1"/>
      <c r="Z27" s="1"/>
    </row>
    <row r="28" ht="15.75" customHeight="1">
      <c r="A28" s="1"/>
      <c r="B28" s="18"/>
      <c r="C28" s="18"/>
      <c r="D28" s="18"/>
      <c r="E28" s="19"/>
      <c r="F28" s="1"/>
      <c r="G28" s="1"/>
      <c r="H28" s="1"/>
      <c r="I28" s="1"/>
      <c r="J28" s="1"/>
      <c r="K28" s="1"/>
      <c r="L28" s="1"/>
      <c r="M28" s="1"/>
      <c r="N28" s="1"/>
      <c r="O28" s="1"/>
      <c r="P28" s="1"/>
      <c r="Q28" s="1"/>
      <c r="R28" s="1"/>
      <c r="S28" s="1"/>
      <c r="T28" s="1"/>
      <c r="U28" s="1"/>
      <c r="V28" s="1"/>
      <c r="W28" s="1"/>
      <c r="X28" s="1"/>
      <c r="Y28" s="1"/>
      <c r="Z28" s="1"/>
    </row>
    <row r="29" ht="15.75" customHeight="1">
      <c r="A29" s="1"/>
      <c r="B29" s="18"/>
      <c r="C29" s="18"/>
      <c r="D29" s="18"/>
      <c r="E29" s="19"/>
      <c r="F29" s="1"/>
      <c r="G29" s="1"/>
      <c r="H29" s="1"/>
      <c r="I29" s="1"/>
      <c r="J29" s="1"/>
      <c r="K29" s="1"/>
      <c r="L29" s="1"/>
      <c r="M29" s="1"/>
      <c r="N29" s="1"/>
      <c r="O29" s="1"/>
      <c r="P29" s="1"/>
      <c r="Q29" s="1"/>
      <c r="R29" s="1"/>
      <c r="S29" s="1"/>
      <c r="T29" s="1"/>
      <c r="U29" s="1"/>
      <c r="V29" s="1"/>
      <c r="W29" s="1"/>
      <c r="X29" s="1"/>
      <c r="Y29" s="1"/>
      <c r="Z29" s="1"/>
    </row>
    <row r="30" ht="15.75" customHeight="1">
      <c r="A30" s="1"/>
      <c r="B30" s="18"/>
      <c r="C30" s="18"/>
      <c r="D30" s="18"/>
      <c r="E30" s="19"/>
      <c r="F30" s="1"/>
      <c r="G30" s="1"/>
      <c r="H30" s="1"/>
      <c r="I30" s="1"/>
      <c r="J30" s="1"/>
      <c r="K30" s="1"/>
      <c r="L30" s="1"/>
      <c r="M30" s="1"/>
      <c r="N30" s="1"/>
      <c r="O30" s="1"/>
      <c r="P30" s="1"/>
      <c r="Q30" s="1"/>
      <c r="R30" s="1"/>
      <c r="S30" s="1"/>
      <c r="T30" s="1"/>
      <c r="U30" s="1"/>
      <c r="V30" s="1"/>
      <c r="W30" s="1"/>
      <c r="X30" s="1"/>
      <c r="Y30" s="1"/>
      <c r="Z30" s="1"/>
    </row>
    <row r="31" ht="15.75" customHeight="1">
      <c r="A31" s="1"/>
      <c r="B31" s="18"/>
      <c r="C31" s="18"/>
      <c r="D31" s="18"/>
      <c r="E31" s="19"/>
      <c r="F31" s="1"/>
      <c r="G31" s="1"/>
      <c r="H31" s="1"/>
      <c r="I31" s="1"/>
      <c r="J31" s="1"/>
      <c r="K31" s="1"/>
      <c r="L31" s="1"/>
      <c r="M31" s="1"/>
      <c r="N31" s="1"/>
      <c r="O31" s="1"/>
      <c r="P31" s="1"/>
      <c r="Q31" s="1"/>
      <c r="R31" s="1"/>
      <c r="S31" s="1"/>
      <c r="T31" s="1"/>
      <c r="U31" s="1"/>
      <c r="V31" s="1"/>
      <c r="W31" s="1"/>
      <c r="X31" s="1"/>
      <c r="Y31" s="1"/>
      <c r="Z31" s="1"/>
    </row>
    <row r="32" ht="15.75" customHeight="1">
      <c r="A32" s="1"/>
      <c r="B32" s="18"/>
      <c r="C32" s="18"/>
      <c r="D32" s="18"/>
      <c r="E32" s="19"/>
      <c r="F32" s="1"/>
      <c r="G32" s="1"/>
      <c r="H32" s="1"/>
      <c r="I32" s="1"/>
      <c r="J32" s="1"/>
      <c r="K32" s="1"/>
      <c r="L32" s="1"/>
      <c r="M32" s="1"/>
      <c r="N32" s="1"/>
      <c r="O32" s="1"/>
      <c r="P32" s="1"/>
      <c r="Q32" s="1"/>
      <c r="R32" s="1"/>
      <c r="S32" s="1"/>
      <c r="T32" s="1"/>
      <c r="U32" s="1"/>
      <c r="V32" s="1"/>
      <c r="W32" s="1"/>
      <c r="X32" s="1"/>
      <c r="Y32" s="1"/>
      <c r="Z32" s="1"/>
    </row>
    <row r="33" ht="15.75" customHeight="1">
      <c r="A33" s="1"/>
      <c r="B33" s="18"/>
      <c r="C33" s="18"/>
      <c r="D33" s="18"/>
      <c r="E33" s="19"/>
      <c r="F33" s="1"/>
      <c r="G33" s="1"/>
      <c r="H33" s="1"/>
      <c r="I33" s="1"/>
      <c r="J33" s="1"/>
      <c r="K33" s="1"/>
      <c r="L33" s="1"/>
      <c r="M33" s="1"/>
      <c r="N33" s="1"/>
      <c r="O33" s="1"/>
      <c r="P33" s="1"/>
      <c r="Q33" s="1"/>
      <c r="R33" s="1"/>
      <c r="S33" s="1"/>
      <c r="T33" s="1"/>
      <c r="U33" s="1"/>
      <c r="V33" s="1"/>
      <c r="W33" s="1"/>
      <c r="X33" s="1"/>
      <c r="Y33" s="1"/>
      <c r="Z33" s="1"/>
    </row>
    <row r="34" ht="15.75" customHeight="1">
      <c r="A34" s="1"/>
      <c r="B34" s="18"/>
      <c r="C34" s="18"/>
      <c r="D34" s="18"/>
      <c r="E34" s="19"/>
      <c r="F34" s="1"/>
      <c r="G34" s="1"/>
      <c r="H34" s="1"/>
      <c r="I34" s="1"/>
      <c r="J34" s="1"/>
      <c r="K34" s="1"/>
      <c r="L34" s="1"/>
      <c r="M34" s="1"/>
      <c r="N34" s="1"/>
      <c r="O34" s="1"/>
      <c r="P34" s="1"/>
      <c r="Q34" s="1"/>
      <c r="R34" s="1"/>
      <c r="S34" s="1"/>
      <c r="T34" s="1"/>
      <c r="U34" s="1"/>
      <c r="V34" s="1"/>
      <c r="W34" s="1"/>
      <c r="X34" s="1"/>
      <c r="Y34" s="1"/>
      <c r="Z34" s="1"/>
    </row>
    <row r="35" ht="15.75" customHeight="1">
      <c r="A35" s="1"/>
      <c r="B35" s="18"/>
      <c r="C35" s="18"/>
      <c r="D35" s="18"/>
      <c r="E35" s="19"/>
      <c r="F35" s="1"/>
      <c r="G35" s="1"/>
      <c r="H35" s="1"/>
      <c r="I35" s="1"/>
      <c r="J35" s="1"/>
      <c r="K35" s="1"/>
      <c r="L35" s="1"/>
      <c r="M35" s="1"/>
      <c r="N35" s="1"/>
      <c r="O35" s="1"/>
      <c r="P35" s="1"/>
      <c r="Q35" s="1"/>
      <c r="R35" s="1"/>
      <c r="S35" s="1"/>
      <c r="T35" s="1"/>
      <c r="U35" s="1"/>
      <c r="V35" s="1"/>
      <c r="W35" s="1"/>
      <c r="X35" s="1"/>
      <c r="Y35" s="1"/>
      <c r="Z35" s="1"/>
    </row>
    <row r="36" ht="15.75" customHeight="1">
      <c r="A36" s="1"/>
      <c r="B36" s="18"/>
      <c r="C36" s="18"/>
      <c r="D36" s="18"/>
      <c r="E36" s="19"/>
      <c r="F36" s="1"/>
      <c r="G36" s="1"/>
      <c r="H36" s="1"/>
      <c r="I36" s="1"/>
      <c r="J36" s="1"/>
      <c r="K36" s="1"/>
      <c r="L36" s="1"/>
      <c r="M36" s="1"/>
      <c r="N36" s="1"/>
      <c r="O36" s="1"/>
      <c r="P36" s="1"/>
      <c r="Q36" s="1"/>
      <c r="R36" s="1"/>
      <c r="S36" s="1"/>
      <c r="T36" s="1"/>
      <c r="U36" s="1"/>
      <c r="V36" s="1"/>
      <c r="W36" s="1"/>
      <c r="X36" s="1"/>
      <c r="Y36" s="1"/>
      <c r="Z36" s="1"/>
    </row>
    <row r="37" ht="15.75" customHeight="1">
      <c r="A37" s="1"/>
      <c r="B37" s="18"/>
      <c r="C37" s="18"/>
      <c r="D37" s="18"/>
      <c r="E37" s="19"/>
      <c r="F37" s="1"/>
      <c r="G37" s="1"/>
      <c r="H37" s="1"/>
      <c r="I37" s="1"/>
      <c r="J37" s="1"/>
      <c r="K37" s="1"/>
      <c r="L37" s="1"/>
      <c r="M37" s="1"/>
      <c r="N37" s="1"/>
      <c r="O37" s="1"/>
      <c r="P37" s="1"/>
      <c r="Q37" s="1"/>
      <c r="R37" s="1"/>
      <c r="S37" s="1"/>
      <c r="T37" s="1"/>
      <c r="U37" s="1"/>
      <c r="V37" s="1"/>
      <c r="W37" s="1"/>
      <c r="X37" s="1"/>
      <c r="Y37" s="1"/>
      <c r="Z37" s="1"/>
    </row>
    <row r="38" ht="15.75" customHeight="1">
      <c r="A38" s="1"/>
      <c r="B38" s="18"/>
      <c r="C38" s="18"/>
      <c r="D38" s="18"/>
      <c r="E38" s="19"/>
      <c r="F38" s="1"/>
      <c r="G38" s="1"/>
      <c r="H38" s="1"/>
      <c r="I38" s="1"/>
      <c r="J38" s="1"/>
      <c r="K38" s="1"/>
      <c r="L38" s="1"/>
      <c r="M38" s="1"/>
      <c r="N38" s="1"/>
      <c r="O38" s="1"/>
      <c r="P38" s="1"/>
      <c r="Q38" s="1"/>
      <c r="R38" s="1"/>
      <c r="S38" s="1"/>
      <c r="T38" s="1"/>
      <c r="U38" s="1"/>
      <c r="V38" s="1"/>
      <c r="W38" s="1"/>
      <c r="X38" s="1"/>
      <c r="Y38" s="1"/>
      <c r="Z38" s="1"/>
    </row>
    <row r="39" ht="15.75" customHeight="1">
      <c r="A39" s="1"/>
      <c r="B39" s="18"/>
      <c r="C39" s="18"/>
      <c r="D39" s="18"/>
      <c r="E39" s="19"/>
      <c r="F39" s="1"/>
      <c r="G39" s="1"/>
      <c r="H39" s="1"/>
      <c r="I39" s="1"/>
      <c r="J39" s="1"/>
      <c r="K39" s="1"/>
      <c r="L39" s="1"/>
      <c r="M39" s="1"/>
      <c r="N39" s="1"/>
      <c r="O39" s="1"/>
      <c r="P39" s="1"/>
      <c r="Q39" s="1"/>
      <c r="R39" s="1"/>
      <c r="S39" s="1"/>
      <c r="T39" s="1"/>
      <c r="U39" s="1"/>
      <c r="V39" s="1"/>
      <c r="W39" s="1"/>
      <c r="X39" s="1"/>
      <c r="Y39" s="1"/>
      <c r="Z39" s="1"/>
    </row>
    <row r="40" ht="15.75" customHeight="1">
      <c r="A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9"/>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9"/>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9"/>
      <c r="F43" s="1"/>
      <c r="G43" s="1"/>
      <c r="H43" s="1"/>
      <c r="I43" s="1"/>
      <c r="J43" s="1"/>
      <c r="K43" s="1"/>
      <c r="L43" s="1"/>
      <c r="M43" s="1"/>
      <c r="N43" s="1"/>
      <c r="O43" s="1"/>
      <c r="P43" s="1"/>
      <c r="Q43" s="1"/>
      <c r="R43" s="1"/>
      <c r="S43" s="1"/>
      <c r="T43" s="1"/>
      <c r="U43" s="1"/>
      <c r="V43" s="1"/>
      <c r="W43" s="1"/>
      <c r="X43" s="1"/>
      <c r="Y43" s="1"/>
      <c r="Z43" s="1"/>
    </row>
    <row r="44" ht="15.75" customHeight="1">
      <c r="A44" s="1"/>
      <c r="B44" s="18"/>
      <c r="C44" s="1"/>
      <c r="D44" s="1"/>
      <c r="E44" s="64"/>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65"/>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6" width="10.0"/>
  </cols>
  <sheetData>
    <row r="1">
      <c r="A1" s="1"/>
      <c r="B1" s="2" t="s">
        <v>0</v>
      </c>
      <c r="C1" s="1"/>
      <c r="D1" s="66"/>
      <c r="E1" s="1"/>
      <c r="F1" s="1"/>
      <c r="G1" s="1"/>
      <c r="H1" s="1"/>
      <c r="I1" s="1"/>
      <c r="J1" s="1"/>
      <c r="K1" s="1"/>
      <c r="L1" s="1"/>
      <c r="M1" s="1"/>
      <c r="N1" s="1"/>
      <c r="O1" s="1"/>
      <c r="P1" s="1"/>
      <c r="Q1" s="1"/>
      <c r="R1" s="1"/>
      <c r="S1" s="1"/>
      <c r="T1" s="1"/>
      <c r="U1" s="1"/>
      <c r="V1" s="1"/>
      <c r="W1" s="1"/>
      <c r="X1" s="1"/>
      <c r="Y1" s="1"/>
      <c r="Z1" s="1"/>
    </row>
    <row r="2">
      <c r="A2" s="1"/>
      <c r="B2" s="5"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67" t="s">
        <v>47</v>
      </c>
      <c r="C4" s="1"/>
      <c r="D4" s="1"/>
      <c r="E4" s="1"/>
      <c r="F4" s="1"/>
      <c r="G4" s="1"/>
      <c r="H4" s="1"/>
      <c r="I4" s="1"/>
      <c r="J4" s="1"/>
      <c r="K4" s="1"/>
      <c r="L4" s="1"/>
      <c r="M4" s="1"/>
      <c r="N4" s="1"/>
      <c r="O4" s="1"/>
      <c r="P4" s="1"/>
      <c r="Q4" s="1"/>
      <c r="R4" s="1"/>
      <c r="S4" s="1"/>
      <c r="T4" s="1"/>
      <c r="U4" s="1"/>
      <c r="V4" s="1"/>
      <c r="W4" s="1"/>
      <c r="X4" s="1"/>
      <c r="Y4" s="1"/>
      <c r="Z4" s="1"/>
    </row>
    <row r="5">
      <c r="A5" s="1"/>
      <c r="B5" s="67" t="s">
        <v>48</v>
      </c>
      <c r="C5" s="1" t="s">
        <v>49</v>
      </c>
      <c r="D5" s="1"/>
      <c r="E5" s="1"/>
      <c r="F5" s="1"/>
      <c r="G5" s="1"/>
      <c r="H5" s="1"/>
      <c r="I5" s="1"/>
      <c r="J5" s="1"/>
      <c r="K5" s="1"/>
      <c r="L5" s="1"/>
      <c r="M5" s="1"/>
      <c r="N5" s="1"/>
      <c r="O5" s="1"/>
      <c r="P5" s="1"/>
      <c r="Q5" s="1"/>
      <c r="R5" s="1"/>
      <c r="S5" s="1"/>
      <c r="T5" s="1"/>
      <c r="U5" s="1"/>
      <c r="V5" s="1"/>
      <c r="W5" s="1"/>
      <c r="X5" s="1"/>
      <c r="Y5" s="1"/>
      <c r="Z5" s="1"/>
    </row>
    <row r="6">
      <c r="A6" s="1"/>
      <c r="B6" s="15" t="s">
        <v>50</v>
      </c>
      <c r="C6" s="15" t="s">
        <v>51</v>
      </c>
      <c r="D6" s="1"/>
      <c r="E6" s="1"/>
      <c r="F6" s="1"/>
      <c r="G6" s="1"/>
      <c r="H6" s="1"/>
      <c r="I6" s="1"/>
      <c r="J6" s="1"/>
      <c r="K6" s="1"/>
      <c r="L6" s="1"/>
      <c r="M6" s="1"/>
      <c r="N6" s="1"/>
      <c r="O6" s="1"/>
      <c r="P6" s="1"/>
      <c r="Q6" s="1"/>
      <c r="R6" s="1"/>
      <c r="S6" s="1"/>
      <c r="T6" s="1"/>
      <c r="U6" s="1"/>
      <c r="V6" s="1"/>
      <c r="W6" s="1"/>
      <c r="X6" s="1"/>
      <c r="Y6" s="1"/>
      <c r="Z6" s="1"/>
    </row>
    <row r="7">
      <c r="A7" s="1"/>
      <c r="B7" s="60"/>
      <c r="C7" s="60"/>
      <c r="D7" s="18"/>
      <c r="E7" s="60"/>
      <c r="F7" s="1"/>
      <c r="G7" s="1"/>
      <c r="H7" s="1"/>
      <c r="I7" s="1"/>
      <c r="J7" s="1"/>
      <c r="K7" s="1"/>
      <c r="L7" s="1"/>
      <c r="M7" s="1"/>
      <c r="N7" s="1"/>
      <c r="O7" s="1"/>
      <c r="P7" s="1"/>
      <c r="Q7" s="1"/>
      <c r="R7" s="1"/>
      <c r="S7" s="1"/>
      <c r="T7" s="1"/>
      <c r="U7" s="1"/>
      <c r="V7" s="1"/>
      <c r="W7" s="1"/>
      <c r="X7" s="1"/>
      <c r="Y7" s="1"/>
      <c r="Z7" s="1"/>
    </row>
    <row r="8">
      <c r="A8" s="1"/>
      <c r="B8" s="68" t="s">
        <v>31</v>
      </c>
      <c r="C8" s="69" t="s">
        <v>52</v>
      </c>
      <c r="D8" s="18"/>
      <c r="E8" s="19"/>
      <c r="F8" s="1"/>
      <c r="G8" s="1"/>
      <c r="H8" s="1"/>
      <c r="I8" s="1"/>
      <c r="J8" s="1"/>
      <c r="K8" s="1"/>
      <c r="L8" s="1"/>
      <c r="M8" s="1"/>
      <c r="N8" s="1"/>
      <c r="O8" s="1"/>
      <c r="P8" s="1"/>
      <c r="Q8" s="1"/>
      <c r="R8" s="1"/>
      <c r="S8" s="1"/>
      <c r="T8" s="1"/>
      <c r="U8" s="1"/>
      <c r="V8" s="1"/>
      <c r="W8" s="1"/>
      <c r="X8" s="1"/>
      <c r="Y8" s="1"/>
      <c r="Z8" s="1"/>
    </row>
    <row r="9">
      <c r="A9" s="1"/>
      <c r="B9" s="68" t="s">
        <v>32</v>
      </c>
      <c r="C9" s="69" t="s">
        <v>53</v>
      </c>
      <c r="D9" s="1"/>
      <c r="E9" s="1"/>
      <c r="F9" s="1"/>
      <c r="G9" s="1"/>
      <c r="H9" s="1"/>
      <c r="I9" s="1"/>
      <c r="J9" s="1"/>
      <c r="K9" s="1"/>
      <c r="L9" s="1"/>
      <c r="M9" s="1"/>
      <c r="N9" s="1"/>
      <c r="O9" s="1"/>
      <c r="P9" s="1"/>
      <c r="Q9" s="1"/>
      <c r="R9" s="1"/>
      <c r="S9" s="1"/>
      <c r="T9" s="1"/>
      <c r="U9" s="1"/>
      <c r="V9" s="1"/>
      <c r="W9" s="1"/>
      <c r="X9" s="1"/>
      <c r="Y9" s="1"/>
      <c r="Z9" s="1"/>
    </row>
    <row r="10">
      <c r="A10" s="1"/>
      <c r="B10" s="68" t="s">
        <v>9</v>
      </c>
      <c r="C10" s="69" t="s">
        <v>54</v>
      </c>
      <c r="D10" s="1"/>
      <c r="E10" s="1"/>
      <c r="F10" s="1"/>
      <c r="G10" s="1"/>
      <c r="H10" s="1"/>
      <c r="I10" s="1"/>
      <c r="J10" s="1"/>
      <c r="K10" s="1"/>
      <c r="L10" s="1"/>
      <c r="M10" s="1"/>
      <c r="N10" s="1"/>
      <c r="O10" s="1"/>
      <c r="P10" s="1"/>
      <c r="Q10" s="1"/>
      <c r="R10" s="1"/>
      <c r="S10" s="1"/>
      <c r="T10" s="1"/>
      <c r="U10" s="1"/>
      <c r="V10" s="1"/>
      <c r="W10" s="1"/>
      <c r="X10" s="1"/>
      <c r="Y10" s="1"/>
      <c r="Z10" s="1"/>
    </row>
    <row r="11">
      <c r="A11" s="1"/>
      <c r="B11" s="68" t="s">
        <v>10</v>
      </c>
      <c r="C11" s="69" t="s">
        <v>55</v>
      </c>
      <c r="D11" s="1"/>
      <c r="E11" s="1"/>
      <c r="F11" s="1"/>
      <c r="G11" s="1"/>
      <c r="H11" s="1"/>
      <c r="I11" s="1"/>
      <c r="J11" s="1"/>
      <c r="K11" s="1"/>
      <c r="L11" s="1"/>
      <c r="M11" s="1"/>
      <c r="N11" s="1"/>
      <c r="O11" s="1"/>
      <c r="P11" s="1"/>
      <c r="Q11" s="1"/>
      <c r="R11" s="1"/>
      <c r="S11" s="1"/>
      <c r="T11" s="1"/>
      <c r="U11" s="1"/>
      <c r="V11" s="1"/>
      <c r="W11" s="1"/>
      <c r="X11" s="1"/>
      <c r="Y11" s="1"/>
      <c r="Z11" s="1"/>
    </row>
    <row r="12">
      <c r="A12" s="1"/>
      <c r="B12" s="18"/>
      <c r="C12" s="70"/>
      <c r="D12" s="1"/>
      <c r="E12" s="1"/>
      <c r="F12" s="1"/>
      <c r="G12" s="1"/>
      <c r="H12" s="1"/>
      <c r="I12" s="1"/>
      <c r="J12" s="1"/>
      <c r="K12" s="1"/>
      <c r="L12" s="1"/>
      <c r="M12" s="1"/>
      <c r="N12" s="1"/>
      <c r="O12" s="1"/>
      <c r="P12" s="1"/>
      <c r="Q12" s="1"/>
      <c r="R12" s="1"/>
      <c r="S12" s="1"/>
      <c r="T12" s="1"/>
      <c r="U12" s="1"/>
      <c r="V12" s="1"/>
      <c r="W12" s="1"/>
      <c r="X12" s="1"/>
      <c r="Y12" s="1"/>
      <c r="Z12" s="1"/>
    </row>
    <row r="13">
      <c r="A13" s="1"/>
      <c r="B13" s="67" t="s">
        <v>56</v>
      </c>
      <c r="C13" s="1"/>
      <c r="D13" s="1"/>
      <c r="E13" s="1"/>
      <c r="F13" s="1"/>
      <c r="G13" s="1"/>
      <c r="H13" s="1"/>
      <c r="I13" s="1"/>
      <c r="J13" s="1"/>
      <c r="K13" s="1"/>
      <c r="L13" s="1"/>
      <c r="M13" s="1"/>
      <c r="N13" s="1"/>
      <c r="O13" s="1"/>
      <c r="P13" s="1"/>
      <c r="Q13" s="1"/>
      <c r="R13" s="1"/>
      <c r="S13" s="1"/>
      <c r="T13" s="1"/>
      <c r="U13" s="1"/>
      <c r="V13" s="1"/>
      <c r="W13" s="1"/>
      <c r="X13" s="1"/>
      <c r="Y13" s="1"/>
      <c r="Z13" s="1"/>
    </row>
    <row r="14">
      <c r="A14" s="1"/>
      <c r="B14" s="67" t="s">
        <v>48</v>
      </c>
      <c r="C14" s="71" t="s">
        <v>57</v>
      </c>
      <c r="D14" s="1"/>
      <c r="E14" s="1"/>
      <c r="F14" s="1"/>
      <c r="G14" s="1"/>
      <c r="H14" s="1"/>
      <c r="I14" s="1"/>
      <c r="J14" s="1"/>
      <c r="K14" s="1"/>
      <c r="L14" s="1"/>
      <c r="M14" s="1"/>
      <c r="N14" s="1"/>
      <c r="O14" s="1"/>
      <c r="P14" s="1"/>
      <c r="Q14" s="1"/>
      <c r="R14" s="1"/>
      <c r="S14" s="1"/>
      <c r="T14" s="1"/>
      <c r="U14" s="1"/>
      <c r="V14" s="1"/>
      <c r="W14" s="1"/>
      <c r="X14" s="1"/>
      <c r="Y14" s="1"/>
      <c r="Z14" s="1"/>
    </row>
    <row r="15">
      <c r="A15" s="1"/>
      <c r="B15" s="15" t="s">
        <v>50</v>
      </c>
      <c r="C15" s="15" t="s">
        <v>51</v>
      </c>
      <c r="D15" s="1"/>
      <c r="E15" s="1"/>
      <c r="F15" s="1"/>
      <c r="G15" s="1"/>
      <c r="H15" s="1"/>
      <c r="I15" s="1"/>
      <c r="J15" s="1"/>
      <c r="K15" s="1"/>
      <c r="L15" s="1"/>
      <c r="M15" s="1"/>
      <c r="N15" s="1"/>
      <c r="O15" s="1"/>
      <c r="P15" s="1"/>
      <c r="Q15" s="1"/>
      <c r="R15" s="1"/>
      <c r="S15" s="1"/>
      <c r="T15" s="1"/>
      <c r="U15" s="1"/>
      <c r="V15" s="1"/>
      <c r="W15" s="1"/>
      <c r="X15" s="1"/>
      <c r="Y15" s="1"/>
      <c r="Z15" s="1"/>
    </row>
    <row r="16">
      <c r="A16" s="1"/>
      <c r="B16" s="60"/>
      <c r="C16" s="60"/>
      <c r="D16" s="18"/>
      <c r="E16" s="60"/>
      <c r="F16" s="1"/>
      <c r="G16" s="1"/>
      <c r="H16" s="1"/>
      <c r="I16" s="1"/>
      <c r="J16" s="1"/>
      <c r="K16" s="1"/>
      <c r="L16" s="1"/>
      <c r="M16" s="1"/>
      <c r="N16" s="1"/>
      <c r="O16" s="1"/>
      <c r="P16" s="1"/>
      <c r="Q16" s="1"/>
      <c r="R16" s="1"/>
      <c r="S16" s="1"/>
      <c r="T16" s="1"/>
      <c r="U16" s="1"/>
      <c r="V16" s="1"/>
      <c r="W16" s="1"/>
      <c r="X16" s="1"/>
      <c r="Y16" s="1"/>
      <c r="Z16" s="1"/>
    </row>
    <row r="17">
      <c r="A17" s="1"/>
      <c r="B17" s="68" t="s">
        <v>29</v>
      </c>
      <c r="C17" s="69" t="s">
        <v>58</v>
      </c>
      <c r="D17" s="18"/>
      <c r="E17" s="19"/>
      <c r="F17" s="1"/>
      <c r="G17" s="1"/>
      <c r="H17" s="1"/>
      <c r="I17" s="1"/>
      <c r="J17" s="1"/>
      <c r="K17" s="1"/>
      <c r="L17" s="1"/>
      <c r="M17" s="1"/>
      <c r="N17" s="1"/>
      <c r="O17" s="1"/>
      <c r="P17" s="1"/>
      <c r="Q17" s="1"/>
      <c r="R17" s="1"/>
      <c r="S17" s="1"/>
      <c r="T17" s="1"/>
      <c r="U17" s="1"/>
      <c r="V17" s="1"/>
      <c r="W17" s="1"/>
      <c r="X17" s="1"/>
      <c r="Y17" s="1"/>
      <c r="Z17" s="1"/>
    </row>
    <row r="18">
      <c r="A18" s="1"/>
      <c r="B18" s="68" t="s">
        <v>30</v>
      </c>
      <c r="C18" s="69" t="s">
        <v>59</v>
      </c>
      <c r="D18" s="1"/>
      <c r="E18" s="1"/>
      <c r="F18" s="1"/>
      <c r="G18" s="1"/>
      <c r="H18" s="1"/>
      <c r="I18" s="1"/>
      <c r="J18" s="1"/>
      <c r="K18" s="1"/>
      <c r="L18" s="1"/>
      <c r="M18" s="1"/>
      <c r="N18" s="1"/>
      <c r="O18" s="1"/>
      <c r="P18" s="1"/>
      <c r="Q18" s="1"/>
      <c r="R18" s="1"/>
      <c r="S18" s="1"/>
      <c r="T18" s="1"/>
      <c r="U18" s="1"/>
      <c r="V18" s="1"/>
      <c r="W18" s="1"/>
      <c r="X18" s="1"/>
      <c r="Y18" s="1"/>
      <c r="Z18" s="1"/>
    </row>
    <row r="19">
      <c r="A19" s="1"/>
      <c r="B19" s="68" t="s">
        <v>31</v>
      </c>
      <c r="C19" s="69" t="s">
        <v>60</v>
      </c>
      <c r="D19" s="1"/>
      <c r="E19" s="1"/>
      <c r="F19" s="1"/>
      <c r="G19" s="1"/>
      <c r="H19" s="1"/>
      <c r="I19" s="1"/>
      <c r="J19" s="1"/>
      <c r="K19" s="1"/>
      <c r="L19" s="1"/>
      <c r="M19" s="1"/>
      <c r="N19" s="1"/>
      <c r="O19" s="1"/>
      <c r="P19" s="1"/>
      <c r="Q19" s="1"/>
      <c r="R19" s="1"/>
      <c r="S19" s="1"/>
      <c r="T19" s="1"/>
      <c r="U19" s="1"/>
      <c r="V19" s="1"/>
      <c r="W19" s="1"/>
      <c r="X19" s="1"/>
      <c r="Y19" s="1"/>
      <c r="Z19" s="1"/>
    </row>
    <row r="20">
      <c r="A20" s="1"/>
      <c r="B20" s="68" t="s">
        <v>32</v>
      </c>
      <c r="C20" s="69" t="s">
        <v>61</v>
      </c>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68" t="s">
        <v>9</v>
      </c>
      <c r="C21" s="69" t="s">
        <v>62</v>
      </c>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68" t="s">
        <v>33</v>
      </c>
      <c r="C22" s="69" t="s">
        <v>63</v>
      </c>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68" t="s">
        <v>10</v>
      </c>
      <c r="C23" s="69" t="s">
        <v>64</v>
      </c>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68" t="s">
        <v>11</v>
      </c>
      <c r="C24" s="69" t="s">
        <v>65</v>
      </c>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67" t="s">
        <v>66</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67" t="s">
        <v>48</v>
      </c>
      <c r="C27" s="71" t="s">
        <v>67</v>
      </c>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5" t="s">
        <v>50</v>
      </c>
      <c r="C28" s="15" t="s">
        <v>51</v>
      </c>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60"/>
      <c r="C29" s="60"/>
      <c r="D29" s="18"/>
      <c r="E29" s="60"/>
      <c r="F29" s="1"/>
      <c r="G29" s="1"/>
      <c r="H29" s="1"/>
      <c r="I29" s="1"/>
      <c r="J29" s="1"/>
      <c r="K29" s="1"/>
      <c r="L29" s="1"/>
      <c r="M29" s="1"/>
      <c r="N29" s="1"/>
      <c r="O29" s="1"/>
      <c r="P29" s="1"/>
      <c r="Q29" s="1"/>
      <c r="R29" s="1"/>
      <c r="S29" s="1"/>
      <c r="T29" s="1"/>
      <c r="U29" s="1"/>
      <c r="V29" s="1"/>
      <c r="W29" s="1"/>
      <c r="X29" s="1"/>
      <c r="Y29" s="1"/>
      <c r="Z29" s="1"/>
    </row>
    <row r="30" ht="15.75" customHeight="1">
      <c r="A30" s="1"/>
      <c r="B30" s="68" t="s">
        <v>7</v>
      </c>
      <c r="C30" s="69" t="s">
        <v>68</v>
      </c>
      <c r="D30" s="18"/>
      <c r="E30" s="19"/>
      <c r="F30" s="1"/>
      <c r="G30" s="1"/>
      <c r="H30" s="1"/>
      <c r="I30" s="1"/>
      <c r="J30" s="1"/>
      <c r="K30" s="1"/>
      <c r="L30" s="1"/>
      <c r="M30" s="1"/>
      <c r="N30" s="1"/>
      <c r="O30" s="1"/>
      <c r="P30" s="1"/>
      <c r="Q30" s="1"/>
      <c r="R30" s="1"/>
      <c r="S30" s="1"/>
      <c r="T30" s="1"/>
      <c r="U30" s="1"/>
      <c r="V30" s="1"/>
      <c r="W30" s="1"/>
      <c r="X30" s="1"/>
      <c r="Y30" s="1"/>
      <c r="Z30" s="1"/>
    </row>
    <row r="31" ht="15.75" customHeight="1">
      <c r="A31" s="1"/>
      <c r="B31" s="68" t="s">
        <v>8</v>
      </c>
      <c r="C31" s="69" t="s">
        <v>60</v>
      </c>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68" t="s">
        <v>9</v>
      </c>
      <c r="C32" s="69" t="s">
        <v>62</v>
      </c>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68" t="s">
        <v>10</v>
      </c>
      <c r="C33" s="69" t="s">
        <v>64</v>
      </c>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68" t="s">
        <v>11</v>
      </c>
      <c r="C34" s="69" t="s">
        <v>69</v>
      </c>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