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rlajerman/Desktop/RP/racunalniski-praktikum/10-razpredelnice/"/>
    </mc:Choice>
  </mc:AlternateContent>
  <xr:revisionPtr revIDLastSave="0" documentId="13_ncr:1_{364CC112-A0D0-CE44-8F87-6F8E36474987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18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4" l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<sst xmlns="http://schemas.openxmlformats.org/spreadsheetml/2006/main" count="22" uniqueCount="21">
  <si>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</si>
  <si>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</si>
  <si>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</si>
  <si>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</si>
  <si>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</si>
  <si>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</si>
  <si>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</si>
  <si>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</si>
  <si>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</si>
  <si>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</si>
  <si>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Grand Total</t>
  </si>
  <si>
    <t>May</t>
  </si>
  <si>
    <t>Jun</t>
  </si>
  <si>
    <t>Jul</t>
  </si>
  <si>
    <t>Aug</t>
  </si>
  <si>
    <t>Sep</t>
  </si>
  <si>
    <t>Oct</t>
  </si>
  <si>
    <t>Average of Poraba</t>
  </si>
  <si>
    <t>Sum of Prevoženo</t>
  </si>
  <si>
    <t>Vrednosti</t>
  </si>
  <si>
    <t>Mesec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</si>
</sst>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\ &quot;€/l&quot;"/>
    <numFmt numFmtId="170" formatCode="#,##0.00\ &quot;€&quot;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8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9" formatCode="0.000"/>
    </dxf>
    <dxf>
      <numFmt numFmtId="2" formatCode="0.00"/>
    </dxf>
    <dxf>
      <numFmt numFmtId="168" formatCode="0.0000"/>
    </dxf>
    <dxf>
      <numFmt numFmtId="167" formatCode="0.00000"/>
    </dxf>
    <dxf>
      <numFmt numFmtId="166" formatCode="0.000000"/>
    </dxf>
    <dxf>
      <numFmt numFmtId="173" formatCode="0.0000000"/>
    </dxf>
    <dxf>
      <numFmt numFmtId="172" formatCode="0.00000000"/>
    </dxf>
    <dxf>
      <numFmt numFmtId="2" formatCode="0.00"/>
      <fill>
        <patternFill patternType="none">
          <fgColor indexed="64"/>
          <bgColor auto="1"/>
        </patternFill>
      </fill>
    </dxf>
    <dxf>
      <numFmt numFmtId="170" formatCode="#,##0.00\ &quot;€&quot;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Jerman" refreshedDate="45631.672096643517" createdVersion="8" refreshedVersion="8" minRefreshableVersion="3" recordCount="19" xr:uid="{0C84EBEA-3B31-1342-B8C2-DE71474E3A78}">
  <cacheSource type="worksheet">
    <worksheetSource name="realna_poraba_cupra__2"/>
  </cacheSource>
  <cacheFields count="9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8"/>
    </cacheField>
    <cacheField name="Litri" numFmtId="2">
      <sharedItems containsSemiMixedTypes="0" containsString="0" containsNumber="1" minValue="34.04" maxValue="43.1"/>
    </cacheField>
    <cacheField name="Plačano" numFmtId="170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MixedTypes="1" containsNumber="1" containsInteger="1" minValue="446" maxValue="683" count="19">
        <s v=""/>
        <n v="614"/>
        <n v="660"/>
        <n v="515"/>
        <n v="618"/>
        <n v="683"/>
        <n v="549"/>
        <n v="580"/>
        <n v="561"/>
        <n v="563"/>
        <n v="617"/>
        <n v="540"/>
        <n v="598"/>
        <n v="475"/>
        <n v="532"/>
        <n v="446"/>
        <n v="533"/>
        <n v="602"/>
        <n v="583"/>
      </sharedItems>
    </cacheField>
    <cacheField name="Poraba" numFmtId="0">
      <sharedItems containsMixedTypes="1" containsNumber="1" minValue="6.3103953147877023" maxValue="8.1008968609865484" count="19">
        <s v=""/>
        <n v="7.006514657980456"/>
        <n v="6.3136363636363644"/>
        <n v="6.6097087378640769"/>
        <n v="6.8640776699029127"/>
        <n v="6.3103953147877023"/>
        <n v="6.9544626593806917"/>
        <n v="7.0103448275862066"/>
        <n v="6.9821746880570412"/>
        <n v="7.1563055062166967"/>
        <n v="6.6466774716369521"/>
        <n v="6.8851851851851844"/>
        <n v="6.9331103678929766"/>
        <n v="7.5726315789473686"/>
        <n v="7.2819548872180455"/>
        <n v="8.1008968609865484"/>
        <n v="7.2251407129455911"/>
        <n v="6.4518272425249172"/>
        <n v="7.1578044596912509"/>
      </sharedItems>
    </cacheField>
    <cacheField name="Prikaz" numFmtId="2">
      <sharedItems containsString="0" containsBlank="1" containsNumber="1" minValue="6.3103953147877023" maxValue="8.1008968609865484"/>
    </cacheField>
    <cacheField name="Days (Datum)" numFmtId="0" databaseField="0">
      <fieldGroup base="0">
        <rangePr groupBy="days" startDate="2023-05-05T00:00:00" endDate="2023-10-15T00:00:00"/>
        <groupItems count="368">
          <s v="&lt;5.5.23"/>
          <s v="1.Jan"/>
          <s v="2.Jan"/>
          <s v="3.Jan"/>
          <s v="4.Jan"/>
          <s v="5.Jan"/>
          <s v="6.Jan"/>
          <s v="7.Jan"/>
          <s v="8.Jan"/>
          <s v="9.Jan"/>
          <s v="10.Jan"/>
          <s v="11.Jan"/>
          <s v="12.Jan"/>
          <s v="13.Jan"/>
          <s v="14.Jan"/>
          <s v="15.Jan"/>
          <s v="16.Jan"/>
          <s v="17.Jan"/>
          <s v="18.Jan"/>
          <s v="19.Jan"/>
          <s v="20.Jan"/>
          <s v="21.Jan"/>
          <s v="22.Jan"/>
          <s v="23.Jan"/>
          <s v="24.Jan"/>
          <s v="25.Jan"/>
          <s v="26.Jan"/>
          <s v="27.Jan"/>
          <s v="28.Jan"/>
          <s v="29.Jan"/>
          <s v="30.Jan"/>
          <s v="31.Jan"/>
          <s v="1.Feb"/>
          <s v="2.Feb"/>
          <s v="3.Feb"/>
          <s v="4.Feb"/>
          <s v="5.Feb"/>
          <s v="6.Feb"/>
          <s v="7.Feb"/>
          <s v="8.Feb"/>
          <s v="9.Feb"/>
          <s v="10.Feb"/>
          <s v="11.Feb"/>
          <s v="12.Feb"/>
          <s v="13.Feb"/>
          <s v="14.Feb"/>
          <s v="15.Feb"/>
          <s v="16.Feb"/>
          <s v="17.Feb"/>
          <s v="18.Feb"/>
          <s v="19.Feb"/>
          <s v="20.Feb"/>
          <s v="21.Feb"/>
          <s v="22.Feb"/>
          <s v="23.Feb"/>
          <s v="24.Feb"/>
          <s v="25.Feb"/>
          <s v="26.Feb"/>
          <s v="27.Feb"/>
          <s v="28.Feb"/>
          <s v="29.Feb"/>
          <s v="1.Mar"/>
          <s v="2.Mar"/>
          <s v="3.Mar"/>
          <s v="4.Mar"/>
          <s v="5.Mar"/>
          <s v="6.Mar"/>
          <s v="7.Mar"/>
          <s v="8.Mar"/>
          <s v="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1.Apr"/>
          <s v="2.Apr"/>
          <s v="3.Apr"/>
          <s v="4.Apr"/>
          <s v="5.Apr"/>
          <s v="6.Apr"/>
          <s v="7.Apr"/>
          <s v="8.Apr"/>
          <s v="9.Apr"/>
          <s v="10.Apr"/>
          <s v="11.Apr"/>
          <s v="12.Apr"/>
          <s v="13.Apr"/>
          <s v="14.Apr"/>
          <s v="15.Apr"/>
          <s v="16.Apr"/>
          <s v="17.Apr"/>
          <s v="18.Apr"/>
          <s v="19.Apr"/>
          <s v="20.Apr"/>
          <s v="21.Apr"/>
          <s v="22.Apr"/>
          <s v="23.Apr"/>
          <s v="24.Apr"/>
          <s v="25.Apr"/>
          <s v="26.Apr"/>
          <s v="27.Apr"/>
          <s v="28.Apr"/>
          <s v="29.Apr"/>
          <s v="30.Apr"/>
          <s v="1.May"/>
          <s v="2.May"/>
          <s v="3.May"/>
          <s v="4.May"/>
          <s v="5.May"/>
          <s v="6.May"/>
          <s v="7.May"/>
          <s v="8.May"/>
          <s v="9.May"/>
          <s v="10.May"/>
          <s v="11.May"/>
          <s v="12.May"/>
          <s v="13.May"/>
          <s v="14.May"/>
          <s v="15.May"/>
          <s v="16.May"/>
          <s v="17.May"/>
          <s v="18.May"/>
          <s v="19.May"/>
          <s v="20.May"/>
          <s v="21.May"/>
          <s v="22.May"/>
          <s v="23.May"/>
          <s v="24.May"/>
          <s v="25.May"/>
          <s v="26.May"/>
          <s v="27.May"/>
          <s v="28.May"/>
          <s v="29.May"/>
          <s v="30.May"/>
          <s v="31.May"/>
          <s v="1.Jun"/>
          <s v="2.Jun"/>
          <s v="3.Jun"/>
          <s v="4.Jun"/>
          <s v="5.Jun"/>
          <s v="6.Jun"/>
          <s v="7.Jun"/>
          <s v="8.Jun"/>
          <s v="9.Jun"/>
          <s v="10.Jun"/>
          <s v="11.Jun"/>
          <s v="12.Jun"/>
          <s v="13.Jun"/>
          <s v="14.Jun"/>
          <s v="15.Jun"/>
          <s v="16.Jun"/>
          <s v="17.Jun"/>
          <s v="18.Jun"/>
          <s v="19.Jun"/>
          <s v="20.Jun"/>
          <s v="21.Jun"/>
          <s v="22.Jun"/>
          <s v="23.Jun"/>
          <s v="24.Jun"/>
          <s v="25.Jun"/>
          <s v="26.Jun"/>
          <s v="27.Jun"/>
          <s v="28.Jun"/>
          <s v="29.Jun"/>
          <s v="30.Jun"/>
          <s v="1.Jul"/>
          <s v="2.Jul"/>
          <s v="3.Jul"/>
          <s v="4.Jul"/>
          <s v="5.Jul"/>
          <s v="6.Jul"/>
          <s v="7.Jul"/>
          <s v="8.Jul"/>
          <s v="9.Jul"/>
          <s v="10.Jul"/>
          <s v="11.Jul"/>
          <s v="12.Jul"/>
          <s v="13.Jul"/>
          <s v="14.Jul"/>
          <s v="15.Jul"/>
          <s v="16.Jul"/>
          <s v="17.Jul"/>
          <s v="18.Jul"/>
          <s v="19.Jul"/>
          <s v="20.Jul"/>
          <s v="21.Jul"/>
          <s v="22.Jul"/>
          <s v="23.Jul"/>
          <s v="24.Jul"/>
          <s v="25.Jul"/>
          <s v="26.Jul"/>
          <s v="27.Jul"/>
          <s v="28.Jul"/>
          <s v="29.Jul"/>
          <s v="30.Jul"/>
          <s v="31.Jul"/>
          <s v="1.Aug"/>
          <s v="2.Aug"/>
          <s v="3.Aug"/>
          <s v="4.Aug"/>
          <s v="5.Aug"/>
          <s v="6.Aug"/>
          <s v="7.Aug"/>
          <s v="8.Aug"/>
          <s v="9.Aug"/>
          <s v="10.Aug"/>
          <s v="11.Aug"/>
          <s v="12.Aug"/>
          <s v="13.Aug"/>
          <s v="14.Aug"/>
          <s v="15.Aug"/>
          <s v="16.Aug"/>
          <s v="17.Aug"/>
          <s v="18.Aug"/>
          <s v="19.Aug"/>
          <s v="20.Aug"/>
          <s v="21.Aug"/>
          <s v="22.Aug"/>
          <s v="23.Aug"/>
          <s v="24.Aug"/>
          <s v="25.Aug"/>
          <s v="26.Aug"/>
          <s v="27.Aug"/>
          <s v="28.Aug"/>
          <s v="29.Aug"/>
          <s v="30.Aug"/>
          <s v="31.Aug"/>
          <s v="1.Sep"/>
          <s v="2.Sep"/>
          <s v="3.Sep"/>
          <s v="4.Sep"/>
          <s v="5.Sep"/>
          <s v="6.Sep"/>
          <s v="7.Sep"/>
          <s v="8.Sep"/>
          <s v="9.Sep"/>
          <s v="10.Sep"/>
          <s v="11.Sep"/>
          <s v="12.Sep"/>
          <s v="13.Sep"/>
          <s v="14.Sep"/>
          <s v="15.Sep"/>
          <s v="16.Sep"/>
          <s v="17.Sep"/>
          <s v="18.Sep"/>
          <s v="19.Sep"/>
          <s v="20.Sep"/>
          <s v="21.Sep"/>
          <s v="22.Sep"/>
          <s v="23.Sep"/>
          <s v="24.Sep"/>
          <s v="25.Sep"/>
          <s v="26.Sep"/>
          <s v="27.Sep"/>
          <s v="28.Sep"/>
          <s v="29.Sep"/>
          <s v="30.Sep"/>
          <s v="1.Oct"/>
          <s v="2.Oct"/>
          <s v="3.Oct"/>
          <s v="4.Oct"/>
          <s v="5.Oct"/>
          <s v="6.Oct"/>
          <s v="7.Oct"/>
          <s v="8.Oct"/>
          <s v="9.Oct"/>
          <s v="10.Oct"/>
          <s v="11.Oct"/>
          <s v="12.Oct"/>
          <s v="13.Oct"/>
          <s v="14.Oct"/>
          <s v="15.Oct"/>
          <s v="16.Oct"/>
          <s v="17.Oct"/>
          <s v="18.Oct"/>
          <s v="19.Oct"/>
          <s v="20.Oct"/>
          <s v="21.Oct"/>
          <s v="22.Oct"/>
          <s v="23.Oct"/>
          <s v="24.Oct"/>
          <s v="25.Oct"/>
          <s v="26.Oct"/>
          <s v="27.Oct"/>
          <s v="28.Oct"/>
          <s v="29.Oct"/>
          <s v="30.Oct"/>
          <s v="31.Oct"/>
          <s v="1.Nov"/>
          <s v="2.Nov"/>
          <s v="3.Nov"/>
          <s v="4.Nov"/>
          <s v="5.Nov"/>
          <s v="6.Nov"/>
          <s v="7.Nov"/>
          <s v="8.Nov"/>
          <s v="9.Nov"/>
          <s v="10.Nov"/>
          <s v="11.Nov"/>
          <s v="12.Nov"/>
          <s v="13.Nov"/>
          <s v="14.Nov"/>
          <s v="15.Nov"/>
          <s v="16.Nov"/>
          <s v="17.Nov"/>
          <s v="18.Nov"/>
          <s v="19.Nov"/>
          <s v="20.Nov"/>
          <s v="21.Nov"/>
          <s v="22.Nov"/>
          <s v="23.Nov"/>
          <s v="24.Nov"/>
          <s v="25.Nov"/>
          <s v="26.Nov"/>
          <s v="27.Nov"/>
          <s v="28.Nov"/>
          <s v="29.Nov"/>
          <s v="30.Nov"/>
          <s v="1.Dec"/>
          <s v="2.Dec"/>
          <s v="3.Dec"/>
          <s v="4.Dec"/>
          <s v="5.Dec"/>
          <s v="6.Dec"/>
          <s v="7.Dec"/>
          <s v="8.Dec"/>
          <s v="9.Dec"/>
          <s v="10.Dec"/>
          <s v="11.Dec"/>
          <s v="12.Dec"/>
          <s v="13.Dec"/>
          <s v="14.Dec"/>
          <s v="15.Dec"/>
          <s v="16.Dec"/>
          <s v="17.Dec"/>
          <s v="18.Dec"/>
          <s v="19.Dec"/>
          <s v="20.Dec"/>
          <s v="21.Dec"/>
          <s v="22.Dec"/>
          <s v="23.Dec"/>
          <s v="24.Dec"/>
          <s v="25.Dec"/>
          <s v="26.Dec"/>
          <s v="27.Dec"/>
          <s v="28.Dec"/>
          <s v="29.Dec"/>
          <s v="30.Dec"/>
          <s v="31.Dec"/>
          <s v="&gt;15.10.23"/>
        </groupItems>
      </fieldGroup>
    </cacheField>
    <cacheField name="Months (Datum)" numFmtId="0" databaseField="0">
      <fieldGroup base="0">
        <rangePr groupBy="months" startDate="2023-05-05T00:00:00" endDate="2023-10-15T00:00:00"/>
        <groupItems count="14">
          <s v="&lt;5.5.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.10.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x v="0"/>
    <x v="0"/>
    <m/>
  </r>
  <r>
    <x v="1"/>
    <n v="43.02"/>
    <n v="59.797800000000002"/>
    <n v="42521"/>
    <x v="1"/>
    <x v="1"/>
    <n v="7.006514657980456"/>
  </r>
  <r>
    <x v="2"/>
    <n v="41.67"/>
    <n v="57.921299999999995"/>
    <n v="43181"/>
    <x v="2"/>
    <x v="2"/>
    <n v="6.3136363636363644"/>
  </r>
  <r>
    <x v="3"/>
    <n v="34.04"/>
    <n v="47.043279999999996"/>
    <n v="43696"/>
    <x v="3"/>
    <x v="3"/>
    <n v="6.6097087378640769"/>
  </r>
  <r>
    <x v="4"/>
    <n v="42.42"/>
    <n v="59.897039999999997"/>
    <n v="44314"/>
    <x v="4"/>
    <x v="4"/>
    <n v="6.8640776699029127"/>
  </r>
  <r>
    <x v="5"/>
    <n v="43.1"/>
    <n v="60.857199999999999"/>
    <n v="44997"/>
    <x v="5"/>
    <x v="5"/>
    <n v="6.3103953147877023"/>
  </r>
  <r>
    <x v="6"/>
    <n v="38.18"/>
    <n v="54.368319999999997"/>
    <n v="45546"/>
    <x v="6"/>
    <x v="6"/>
    <n v="6.9544626593806917"/>
  </r>
  <r>
    <x v="7"/>
    <n v="40.659999999999997"/>
    <n v="58.713039999999992"/>
    <n v="46126"/>
    <x v="7"/>
    <x v="7"/>
    <n v="7.0103448275862066"/>
  </r>
  <r>
    <x v="8"/>
    <n v="39.17"/>
    <n v="56.561480000000003"/>
    <n v="46687"/>
    <x v="8"/>
    <x v="8"/>
    <n v="6.9821746880570412"/>
  </r>
  <r>
    <x v="9"/>
    <n v="40.29"/>
    <n v="58.662239999999997"/>
    <n v="47250"/>
    <x v="9"/>
    <x v="9"/>
    <n v="7.1563055062166967"/>
  </r>
  <r>
    <x v="10"/>
    <n v="41.01"/>
    <n v="59.710559999999994"/>
    <n v="47867"/>
    <x v="10"/>
    <x v="10"/>
    <n v="6.6466774716369521"/>
  </r>
  <r>
    <x v="11"/>
    <n v="37.18"/>
    <n v="56.178979999999996"/>
    <n v="48407"/>
    <x v="11"/>
    <x v="11"/>
    <n v="6.8851851851851844"/>
  </r>
  <r>
    <x v="12"/>
    <n v="41.46"/>
    <n v="62.646059999999999"/>
    <n v="49005"/>
    <x v="12"/>
    <x v="12"/>
    <n v="6.9331103678929766"/>
  </r>
  <r>
    <x v="13"/>
    <n v="35.97"/>
    <n v="55.537680000000002"/>
    <n v="49480"/>
    <x v="13"/>
    <x v="13"/>
    <n v="7.5726315789473686"/>
  </r>
  <r>
    <x v="14"/>
    <n v="38.74"/>
    <n v="60.085740000000001"/>
    <n v="50012"/>
    <x v="14"/>
    <x v="14"/>
    <n v="7.2819548872180455"/>
  </r>
  <r>
    <x v="15"/>
    <n v="36.130000000000003"/>
    <n v="56.03763"/>
    <n v="50458"/>
    <x v="15"/>
    <x v="15"/>
    <n v="8.1008968609865484"/>
  </r>
  <r>
    <x v="16"/>
    <n v="38.51"/>
    <n v="61.153880000000001"/>
    <n v="50991"/>
    <x v="16"/>
    <x v="16"/>
    <n v="7.2251407129455911"/>
  </r>
  <r>
    <x v="17"/>
    <n v="38.840000000000003"/>
    <n v="61.677920000000007"/>
    <n v="51593"/>
    <x v="17"/>
    <x v="17"/>
    <n v="6.4518272425249172"/>
  </r>
  <r>
    <x v="18"/>
    <n v="41.73"/>
    <n v="64.097279999999998"/>
    <n v="52176"/>
    <x v="18"/>
    <x v="18"/>
    <n v="7.15780445969125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AA1160-A578-9842-A57E-9F8551FF6831}" name="PivotTable5" cacheId="18" dataOnRows="1" applyNumberFormats="0" applyBorderFormats="0" applyFontFormats="0" applyPatternFormats="0" applyAlignmentFormats="0" applyWidthHeightFormats="1" dataCaption="Vrednosti" updatedVersion="8" minRefreshableVersion="3" useAutoFormatting="1" itemPrintTitles="1" createdVersion="8" indent="0" outline="1" outlineData="1" multipleFieldFilters="0" colHeaderCaption="Mesec">
  <location ref="K30:R33" firstHeaderRow="1" firstDataRow="2" firstDataCol="1"/>
  <pivotFields count="9">
    <pivotField numFmtId="14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umFmtId="2" showAll="0"/>
    <pivotField numFmtId="170" showAll="0"/>
    <pivotField numFmtId="3" showAll="0"/>
    <pivotField dataField="1" showAll="0">
      <items count="20">
        <item x="15"/>
        <item x="13"/>
        <item x="3"/>
        <item x="14"/>
        <item x="16"/>
        <item x="11"/>
        <item x="6"/>
        <item x="8"/>
        <item x="9"/>
        <item x="7"/>
        <item x="18"/>
        <item x="12"/>
        <item x="17"/>
        <item x="1"/>
        <item x="10"/>
        <item x="4"/>
        <item x="2"/>
        <item x="5"/>
        <item x="0"/>
        <item t="default"/>
      </items>
    </pivotField>
    <pivotField dataField="1" showAll="0">
      <items count="20">
        <item x="5"/>
        <item x="2"/>
        <item x="17"/>
        <item x="3"/>
        <item x="10"/>
        <item x="4"/>
        <item x="11"/>
        <item x="12"/>
        <item x="6"/>
        <item x="8"/>
        <item x="1"/>
        <item x="7"/>
        <item x="9"/>
        <item x="18"/>
        <item x="16"/>
        <item x="14"/>
        <item x="13"/>
        <item x="15"/>
        <item x="0"/>
        <item t="default"/>
      </items>
    </pivotField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1">
    <field x="8"/>
  </colFields>
  <colItems count="7"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2">
    <dataField name="Sum of Prevoženo" fld="4" baseField="0" baseItem="0"/>
    <dataField name="Average of Poraba" fld="5" subtotal="average" baseField="0" baseItem="0"/>
  </dataFields>
  <formats count="1">
    <format dxfId="10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/>
  <tableColumns count="7">
    <tableColumn id="1" xr3:uid="{E4C5B71E-FC31-5C41-A064-103F27749A97}" uniqueName="1" name="Datum" queryTableFieldId="1" dataDxfId="27"/>
    <tableColumn id="2" xr3:uid="{6DC2697C-FCB3-8A47-945B-8CD05834AA8C}" uniqueName="2" name="Litri" queryTableFieldId="2" dataDxfId="19"/>
    <tableColumn id="3" xr3:uid="{19DBC541-3ADF-4E48-8786-6E42DA219788}" uniqueName="3" name="Plačano" queryTableFieldId="3" dataDxfId="17"/>
    <tableColumn id="4" xr3:uid="{3238A9AD-2FC0-0E49-9EE3-7019C05B366B}" uniqueName="4" name="Števec" queryTableFieldId="4" dataDxfId="18"/>
    <tableColumn id="5" xr3:uid="{E0B5480D-9C8F-CA4C-941D-AE9FDE0CDFDC}" uniqueName="5" name="Prevoženo" queryTableFieldId="5" dataDxfId="26"/>
    <tableColumn id="6" xr3:uid="{1DEAFC6B-8470-6742-BAB3-957B7429D133}" uniqueName="6" name="Poraba" queryTableFieldId="6" dataDxfId="25"/>
    <tableColumn id="11" xr3:uid="{911769A8-5CFE-8245-A64B-38797D90A3B5}" uniqueName="11" name="Prikaz" queryTableFieldId="11" dataDxfId="16">
      <calculatedColumnFormula>realna_poraba_cupra__2[[#This Row],[Litri]]/realna_poraba_cupra__2[[#This Row],[Prevoženo]]*100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24" tableBorderDxfId="23" totalsRowBorderDxfId="22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21"/>
    <tableColumn id="2" xr3:uid="{079EA12A-47EB-F54A-8E37-30D8BCE75150}" name="Bencin" dataDxfId="2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R33"/>
  <sheetViews>
    <sheetView tabSelected="1" topLeftCell="F21" zoomScale="120" zoomScaleNormal="120" workbookViewId="0">
      <selection activeCell="M40" sqref="M40"/>
    </sheetView>
  </sheetViews>
  <sheetFormatPr baseColWidth="10" defaultRowHeight="15" x14ac:dyDescent="0.2"/>
  <cols>
    <col min="1" max="1" width="3.83203125" customWidth="1"/>
    <col min="2" max="2" width="16.33203125" bestFit="1" customWidth="1"/>
    <col min="3" max="3" width="14.83203125" bestFit="1" customWidth="1"/>
    <col min="4" max="4" width="5.5" bestFit="1" customWidth="1"/>
    <col min="5" max="5" width="5" bestFit="1" customWidth="1"/>
    <col min="6" max="6" width="5.83203125" bestFit="1" customWidth="1"/>
    <col min="7" max="7" width="5.6640625" bestFit="1" customWidth="1"/>
    <col min="8" max="8" width="5.5" bestFit="1" customWidth="1"/>
    <col min="9" max="9" width="10" bestFit="1" customWidth="1"/>
    <col min="10" max="10" width="11.83203125" bestFit="1" customWidth="1"/>
    <col min="11" max="11" width="14.6640625" bestFit="1" customWidth="1"/>
    <col min="12" max="12" width="8.83203125" bestFit="1" customWidth="1"/>
    <col min="13" max="17" width="5.1640625" bestFit="1" customWidth="1"/>
    <col min="18" max="18" width="10" bestFit="1" customWidth="1"/>
    <col min="19" max="19" width="4.83203125" bestFit="1" customWidth="1"/>
    <col min="20" max="22" width="5.83203125" bestFit="1" customWidth="1"/>
    <col min="23" max="24" width="6.6640625" bestFit="1" customWidth="1"/>
    <col min="25" max="25" width="5.5" bestFit="1" customWidth="1"/>
    <col min="26" max="28" width="6.5" bestFit="1" customWidth="1"/>
    <col min="29" max="29" width="5.33203125" bestFit="1" customWidth="1"/>
    <col min="30" max="30" width="6.33203125" bestFit="1" customWidth="1"/>
    <col min="31" max="31" width="10" bestFit="1" customWidth="1"/>
    <col min="32" max="32" width="8.83203125" bestFit="1" customWidth="1"/>
    <col min="33" max="33" width="11.33203125" bestFit="1" customWidth="1"/>
    <col min="34" max="34" width="8.83203125" bestFit="1" customWidth="1"/>
    <col min="35" max="35" width="11.33203125" bestFit="1" customWidth="1"/>
    <col min="36" max="36" width="8.83203125" bestFit="1" customWidth="1"/>
    <col min="37" max="37" width="11.33203125" bestFit="1" customWidth="1"/>
    <col min="38" max="38" width="7.83203125" bestFit="1" customWidth="1"/>
    <col min="39" max="39" width="10.33203125" bestFit="1" customWidth="1"/>
    <col min="40" max="40" width="8.83203125" bestFit="1" customWidth="1"/>
    <col min="41" max="41" width="11.33203125" bestFit="1" customWidth="1"/>
    <col min="42" max="42" width="8.83203125" bestFit="1" customWidth="1"/>
    <col min="43" max="43" width="11.33203125" bestFit="1" customWidth="1"/>
    <col min="44" max="44" width="8.83203125" bestFit="1" customWidth="1"/>
    <col min="45" max="45" width="11.33203125" bestFit="1" customWidth="1"/>
    <col min="46" max="46" width="8.83203125" bestFit="1" customWidth="1"/>
    <col min="47" max="47" width="11.33203125" bestFit="1" customWidth="1"/>
    <col min="48" max="48" width="9.83203125" bestFit="1" customWidth="1"/>
    <col min="49" max="49" width="12.33203125" bestFit="1" customWidth="1"/>
    <col min="50" max="50" width="10" bestFit="1" customWidth="1"/>
  </cols>
  <sheetData>
    <row r="2" spans="2:11" x14ac:dyDescent="0.2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2">
      <c r="B3" s="1">
        <v>45051</v>
      </c>
      <c r="C3" s="3">
        <v>41.17</v>
      </c>
      <c r="D3" s="5">
        <f>INDEX(Table3[Bencin],MATCH(realna_poraba_cupra__2[[#This Row],[Datum]],Table3[Veljavnost],1))*C3</f>
        <v>58.296720000000001</v>
      </c>
      <c r="E3" s="2">
        <v>41907</v>
      </c>
      <c r="F3" t="s">
        <v>4</v>
      </c>
      <c r="G3" t="s">
        <v>4</v>
      </c>
      <c r="H3" s="3"/>
      <c r="J3" s="1">
        <v>44930</v>
      </c>
      <c r="K3" s="4">
        <v>1.276</v>
      </c>
    </row>
    <row r="4" spans="2:11" x14ac:dyDescent="0.2">
      <c r="B4" s="1">
        <v>45059</v>
      </c>
      <c r="C4" s="3">
        <v>43.02</v>
      </c>
      <c r="D4" s="5">
        <f>INDEX(Table3[Bencin],MATCH(realna_poraba_cupra__2[[#This Row],[Datum]],Table3[Veljavnost],1))*C4</f>
        <v>59.797800000000002</v>
      </c>
      <c r="E4" s="2">
        <v>42521</v>
      </c>
      <c r="F4" s="2">
        <f>realna_poraba_cupra__2[[#This Row],[Števec]]-E3</f>
        <v>614</v>
      </c>
      <c r="G4" s="3">
        <f>realna_poraba_cupra__2[[#This Row],[Litri]]/realna_poraba_cupra__2[[#This Row],[Prevoženo]]*100</f>
        <v>7.006514657980456</v>
      </c>
      <c r="H4" s="3">
        <f>realna_poraba_cupra__2[[#This Row],[Litri]]/realna_poraba_cupra__2[[#This Row],[Prevoženo]]*100</f>
        <v>7.006514657980456</v>
      </c>
      <c r="J4" s="1">
        <v>44943</v>
      </c>
      <c r="K4" s="4">
        <v>1.288</v>
      </c>
    </row>
    <row r="5" spans="2:11" x14ac:dyDescent="0.2">
      <c r="B5" s="1">
        <v>45068</v>
      </c>
      <c r="C5" s="3">
        <v>41.67</v>
      </c>
      <c r="D5" s="5">
        <f>INDEX(Table3[Bencin],MATCH(realna_poraba_cupra__2[[#This Row],[Datum]],Table3[Veljavnost],1))*C5</f>
        <v>57.921299999999995</v>
      </c>
      <c r="E5" s="2">
        <v>43181</v>
      </c>
      <c r="F5" s="2">
        <f>realna_poraba_cupra__2[[#This Row],[Števec]]-E4</f>
        <v>660</v>
      </c>
      <c r="G5" s="3">
        <f>realna_poraba_cupra__2[[#This Row],[Litri]]/realna_poraba_cupra__2[[#This Row],[Prevoženo]]*100</f>
        <v>6.3136363636363644</v>
      </c>
      <c r="H5" s="3">
        <f>realna_poraba_cupra__2[[#This Row],[Litri]]/realna_poraba_cupra__2[[#This Row],[Prevoženo]]*100</f>
        <v>6.3136363636363644</v>
      </c>
      <c r="J5" s="1">
        <v>44957</v>
      </c>
      <c r="K5" s="4">
        <v>1.355</v>
      </c>
    </row>
    <row r="6" spans="2:11" x14ac:dyDescent="0.2">
      <c r="B6" s="1">
        <v>45073</v>
      </c>
      <c r="C6" s="3">
        <v>34.04</v>
      </c>
      <c r="D6" s="5">
        <f>INDEX(Table3[Bencin],MATCH(realna_poraba_cupra__2[[#This Row],[Datum]],Table3[Veljavnost],1))*C6</f>
        <v>47.043279999999996</v>
      </c>
      <c r="E6" s="2">
        <v>43696</v>
      </c>
      <c r="F6" s="2">
        <f>realna_poraba_cupra__2[[#This Row],[Števec]]-E5</f>
        <v>515</v>
      </c>
      <c r="G6" s="3">
        <f>realna_poraba_cupra__2[[#This Row],[Litri]]/realna_poraba_cupra__2[[#This Row],[Prevoženo]]*100</f>
        <v>6.6097087378640769</v>
      </c>
      <c r="H6" s="3">
        <f>realna_poraba_cupra__2[[#This Row],[Litri]]/realna_poraba_cupra__2[[#This Row],[Prevoženo]]*100</f>
        <v>6.6097087378640769</v>
      </c>
      <c r="J6" s="1">
        <v>44971</v>
      </c>
      <c r="K6" s="4">
        <v>1.355</v>
      </c>
    </row>
    <row r="7" spans="2:11" x14ac:dyDescent="0.2">
      <c r="B7" s="1">
        <v>45085</v>
      </c>
      <c r="C7" s="3">
        <v>42.42</v>
      </c>
      <c r="D7" s="5">
        <f>INDEX(Table3[Bencin],MATCH(realna_poraba_cupra__2[[#This Row],[Datum]],Table3[Veljavnost],1))*C7</f>
        <v>59.897039999999997</v>
      </c>
      <c r="E7" s="2">
        <v>44314</v>
      </c>
      <c r="F7" s="2">
        <f>realna_poraba_cupra__2[[#This Row],[Števec]]-E6</f>
        <v>618</v>
      </c>
      <c r="G7" s="3">
        <f>realna_poraba_cupra__2[[#This Row],[Litri]]/realna_poraba_cupra__2[[#This Row],[Prevoženo]]*100</f>
        <v>6.8640776699029127</v>
      </c>
      <c r="H7" s="3">
        <f>realna_poraba_cupra__2[[#This Row],[Litri]]/realna_poraba_cupra__2[[#This Row],[Prevoženo]]*100</f>
        <v>6.8640776699029127</v>
      </c>
      <c r="J7" s="1">
        <v>44985</v>
      </c>
      <c r="K7" s="4">
        <v>1.359</v>
      </c>
    </row>
    <row r="8" spans="2:11" x14ac:dyDescent="0.2">
      <c r="B8" s="1">
        <v>45093</v>
      </c>
      <c r="C8" s="3">
        <v>43.1</v>
      </c>
      <c r="D8" s="5">
        <f>INDEX(Table3[Bencin],MATCH(realna_poraba_cupra__2[[#This Row],[Datum]],Table3[Veljavnost],1))*C8</f>
        <v>60.857199999999999</v>
      </c>
      <c r="E8" s="2">
        <v>44997</v>
      </c>
      <c r="F8" s="2">
        <f>realna_poraba_cupra__2[[#This Row],[Števec]]-E7</f>
        <v>683</v>
      </c>
      <c r="G8" s="3">
        <f>realna_poraba_cupra__2[[#This Row],[Litri]]/realna_poraba_cupra__2[[#This Row],[Prevoženo]]*100</f>
        <v>6.3103953147877023</v>
      </c>
      <c r="H8" s="3">
        <f>realna_poraba_cupra__2[[#This Row],[Litri]]/realna_poraba_cupra__2[[#This Row],[Prevoženo]]*100</f>
        <v>6.3103953147877023</v>
      </c>
      <c r="J8" s="1">
        <v>44999</v>
      </c>
      <c r="K8" s="4">
        <v>1.3740000000000001</v>
      </c>
    </row>
    <row r="9" spans="2:11" x14ac:dyDescent="0.2">
      <c r="B9" s="1">
        <v>45099</v>
      </c>
      <c r="C9" s="3">
        <v>38.18</v>
      </c>
      <c r="D9" s="5">
        <f>INDEX(Table3[Bencin],MATCH(realna_poraba_cupra__2[[#This Row],[Datum]],Table3[Veljavnost],1))*C9</f>
        <v>54.368319999999997</v>
      </c>
      <c r="E9" s="2">
        <v>45546</v>
      </c>
      <c r="F9" s="2">
        <f>realna_poraba_cupra__2[[#This Row],[Števec]]-E8</f>
        <v>549</v>
      </c>
      <c r="G9" s="3">
        <f>realna_poraba_cupra__2[[#This Row],[Litri]]/realna_poraba_cupra__2[[#This Row],[Prevoženo]]*100</f>
        <v>6.9544626593806917</v>
      </c>
      <c r="H9" s="3">
        <f>realna_poraba_cupra__2[[#This Row],[Litri]]/realna_poraba_cupra__2[[#This Row],[Prevoženo]]*100</f>
        <v>6.9544626593806917</v>
      </c>
      <c r="J9" s="1">
        <v>45013</v>
      </c>
      <c r="K9" s="4">
        <v>1.3740000000000001</v>
      </c>
    </row>
    <row r="10" spans="2:11" x14ac:dyDescent="0.2">
      <c r="B10" s="1">
        <v>45113</v>
      </c>
      <c r="C10" s="3">
        <v>40.659999999999997</v>
      </c>
      <c r="D10" s="5">
        <f>INDEX(Table3[Bencin],MATCH(realna_poraba_cupra__2[[#This Row],[Datum]],Table3[Veljavnost],1))*C10</f>
        <v>58.713039999999992</v>
      </c>
      <c r="E10" s="2">
        <v>46126</v>
      </c>
      <c r="F10" s="2">
        <f>realna_poraba_cupra__2[[#This Row],[Števec]]-E9</f>
        <v>580</v>
      </c>
      <c r="G10" s="3">
        <f>realna_poraba_cupra__2[[#This Row],[Litri]]/realna_poraba_cupra__2[[#This Row],[Prevoženo]]*100</f>
        <v>7.0103448275862066</v>
      </c>
      <c r="H10" s="3">
        <f>realna_poraba_cupra__2[[#This Row],[Litri]]/realna_poraba_cupra__2[[#This Row],[Prevoženo]]*100</f>
        <v>7.0103448275862066</v>
      </c>
      <c r="J10" s="1">
        <v>45028</v>
      </c>
      <c r="K10" s="4">
        <v>1.4159999999999999</v>
      </c>
    </row>
    <row r="11" spans="2:11" x14ac:dyDescent="0.2">
      <c r="B11" s="1">
        <v>45122</v>
      </c>
      <c r="C11" s="3">
        <v>39.17</v>
      </c>
      <c r="D11" s="5">
        <f>INDEX(Table3[Bencin],MATCH(realna_poraba_cupra__2[[#This Row],[Datum]],Table3[Veljavnost],1))*C11</f>
        <v>56.561480000000003</v>
      </c>
      <c r="E11" s="2">
        <v>46687</v>
      </c>
      <c r="F11" s="2">
        <f>realna_poraba_cupra__2[[#This Row],[Števec]]-E10</f>
        <v>561</v>
      </c>
      <c r="G11" s="3">
        <f>realna_poraba_cupra__2[[#This Row],[Litri]]/realna_poraba_cupra__2[[#This Row],[Prevoženo]]*100</f>
        <v>6.9821746880570412</v>
      </c>
      <c r="H11" s="3">
        <f>realna_poraba_cupra__2[[#This Row],[Litri]]/realna_poraba_cupra__2[[#This Row],[Prevoženo]]*100</f>
        <v>6.9821746880570412</v>
      </c>
      <c r="J11" s="1">
        <v>45041</v>
      </c>
      <c r="K11" s="4">
        <v>1.4159999999999999</v>
      </c>
    </row>
    <row r="12" spans="2:11" x14ac:dyDescent="0.2">
      <c r="B12" s="1">
        <v>45129</v>
      </c>
      <c r="C12" s="3">
        <v>40.29</v>
      </c>
      <c r="D12" s="5">
        <f>INDEX(Table3[Bencin],MATCH(realna_poraba_cupra__2[[#This Row],[Datum]],Table3[Veljavnost],1))*C12</f>
        <v>58.662239999999997</v>
      </c>
      <c r="E12" s="2">
        <v>47250</v>
      </c>
      <c r="F12" s="2">
        <f>realna_poraba_cupra__2[[#This Row],[Števec]]-E11</f>
        <v>563</v>
      </c>
      <c r="G12" s="3">
        <f>realna_poraba_cupra__2[[#This Row],[Litri]]/realna_poraba_cupra__2[[#This Row],[Prevoženo]]*100</f>
        <v>7.1563055062166967</v>
      </c>
      <c r="H12" s="3">
        <f>realna_poraba_cupra__2[[#This Row],[Litri]]/realna_poraba_cupra__2[[#This Row],[Prevoženo]]*100</f>
        <v>7.1563055062166967</v>
      </c>
      <c r="J12" s="1">
        <v>45055</v>
      </c>
      <c r="K12" s="4">
        <v>1.39</v>
      </c>
    </row>
    <row r="13" spans="2:11" x14ac:dyDescent="0.2">
      <c r="B13" s="1">
        <v>45138</v>
      </c>
      <c r="C13" s="3">
        <v>41.01</v>
      </c>
      <c r="D13" s="5">
        <f>INDEX(Table3[Bencin],MATCH(realna_poraba_cupra__2[[#This Row],[Datum]],Table3[Veljavnost],1))*C13</f>
        <v>59.710559999999994</v>
      </c>
      <c r="E13" s="2">
        <v>47867</v>
      </c>
      <c r="F13" s="2">
        <f>realna_poraba_cupra__2[[#This Row],[Števec]]-E12</f>
        <v>617</v>
      </c>
      <c r="G13" s="3">
        <f>realna_poraba_cupra__2[[#This Row],[Litri]]/realna_poraba_cupra__2[[#This Row],[Prevoženo]]*100</f>
        <v>6.6466774716369521</v>
      </c>
      <c r="H13" s="3">
        <f>realna_poraba_cupra__2[[#This Row],[Litri]]/realna_poraba_cupra__2[[#This Row],[Prevoženo]]*100</f>
        <v>6.6466774716369521</v>
      </c>
      <c r="J13" s="1">
        <v>45069</v>
      </c>
      <c r="K13" s="4">
        <v>1.3819999999999999</v>
      </c>
    </row>
    <row r="14" spans="2:11" x14ac:dyDescent="0.2">
      <c r="B14" s="1">
        <v>45151</v>
      </c>
      <c r="C14" s="3">
        <v>37.18</v>
      </c>
      <c r="D14" s="5">
        <f>INDEX(Table3[Bencin],MATCH(realna_poraba_cupra__2[[#This Row],[Datum]],Table3[Veljavnost],1))*C14</f>
        <v>56.178979999999996</v>
      </c>
      <c r="E14" s="2">
        <v>48407</v>
      </c>
      <c r="F14" s="2">
        <f>realna_poraba_cupra__2[[#This Row],[Števec]]-E13</f>
        <v>540</v>
      </c>
      <c r="G14" s="3">
        <f>realna_poraba_cupra__2[[#This Row],[Litri]]/realna_poraba_cupra__2[[#This Row],[Prevoženo]]*100</f>
        <v>6.8851851851851844</v>
      </c>
      <c r="H14" s="3">
        <f>realna_poraba_cupra__2[[#This Row],[Litri]]/realna_poraba_cupra__2[[#This Row],[Prevoženo]]*100</f>
        <v>6.8851851851851844</v>
      </c>
      <c r="J14" s="1">
        <v>45083</v>
      </c>
      <c r="K14" s="4">
        <v>1.4119999999999999</v>
      </c>
    </row>
    <row r="15" spans="2:11" x14ac:dyDescent="0.2">
      <c r="B15" s="1">
        <v>45163</v>
      </c>
      <c r="C15" s="3">
        <v>41.46</v>
      </c>
      <c r="D15" s="5">
        <f>INDEX(Table3[Bencin],MATCH(realna_poraba_cupra__2[[#This Row],[Datum]],Table3[Veljavnost],1))*C15</f>
        <v>62.646059999999999</v>
      </c>
      <c r="E15" s="2">
        <v>49005</v>
      </c>
      <c r="F15" s="2">
        <f>realna_poraba_cupra__2[[#This Row],[Števec]]-E14</f>
        <v>598</v>
      </c>
      <c r="G15" s="3">
        <f>realna_poraba_cupra__2[[#This Row],[Litri]]/realna_poraba_cupra__2[[#This Row],[Prevoženo]]*100</f>
        <v>6.9331103678929766</v>
      </c>
      <c r="H15" s="3">
        <f>realna_poraba_cupra__2[[#This Row],[Litri]]/realna_poraba_cupra__2[[#This Row],[Prevoženo]]*100</f>
        <v>6.9331103678929766</v>
      </c>
      <c r="J15" s="1">
        <v>45097</v>
      </c>
      <c r="K15" s="4">
        <v>1.4239999999999999</v>
      </c>
    </row>
    <row r="16" spans="2:11" x14ac:dyDescent="0.2">
      <c r="B16" s="1">
        <v>45175</v>
      </c>
      <c r="C16" s="3">
        <v>35.97</v>
      </c>
      <c r="D16" s="5">
        <f>INDEX(Table3[Bencin],MATCH(realna_poraba_cupra__2[[#This Row],[Datum]],Table3[Veljavnost],1))*C16</f>
        <v>55.537680000000002</v>
      </c>
      <c r="E16" s="2">
        <v>49480</v>
      </c>
      <c r="F16" s="2">
        <f>realna_poraba_cupra__2[[#This Row],[Števec]]-E15</f>
        <v>475</v>
      </c>
      <c r="G16" s="3">
        <f>realna_poraba_cupra__2[[#This Row],[Litri]]/realna_poraba_cupra__2[[#This Row],[Prevoženo]]*100</f>
        <v>7.5726315789473686</v>
      </c>
      <c r="H16" s="3">
        <f>realna_poraba_cupra__2[[#This Row],[Litri]]/realna_poraba_cupra__2[[#This Row],[Prevoženo]]*100</f>
        <v>7.5726315789473686</v>
      </c>
      <c r="J16" s="1">
        <v>45111</v>
      </c>
      <c r="K16" s="4">
        <v>1.444</v>
      </c>
    </row>
    <row r="17" spans="2:18" x14ac:dyDescent="0.2">
      <c r="B17" s="1">
        <v>45184</v>
      </c>
      <c r="C17" s="3">
        <v>38.74</v>
      </c>
      <c r="D17" s="5">
        <f>INDEX(Table3[Bencin],MATCH(realna_poraba_cupra__2[[#This Row],[Datum]],Table3[Veljavnost],1))*C17</f>
        <v>60.085740000000001</v>
      </c>
      <c r="E17" s="2">
        <v>50012</v>
      </c>
      <c r="F17" s="2">
        <f>realna_poraba_cupra__2[[#This Row],[Števec]]-E16</f>
        <v>532</v>
      </c>
      <c r="G17" s="3">
        <f>realna_poraba_cupra__2[[#This Row],[Litri]]/realna_poraba_cupra__2[[#This Row],[Prevoženo]]*100</f>
        <v>7.2819548872180455</v>
      </c>
      <c r="H17" s="3">
        <f>realna_poraba_cupra__2[[#This Row],[Litri]]/realna_poraba_cupra__2[[#This Row],[Prevoženo]]*100</f>
        <v>7.2819548872180455</v>
      </c>
      <c r="J17" s="1">
        <v>45125</v>
      </c>
      <c r="K17" s="4">
        <v>1.456</v>
      </c>
    </row>
    <row r="18" spans="2:18" x14ac:dyDescent="0.2">
      <c r="B18" s="1">
        <v>45191</v>
      </c>
      <c r="C18" s="3">
        <v>36.130000000000003</v>
      </c>
      <c r="D18" s="5">
        <f>INDEX(Table3[Bencin],MATCH(realna_poraba_cupra__2[[#This Row],[Datum]],Table3[Veljavnost],1))*C18</f>
        <v>56.03763</v>
      </c>
      <c r="E18" s="2">
        <v>50458</v>
      </c>
      <c r="F18" s="2">
        <f>realna_poraba_cupra__2[[#This Row],[Števec]]-E17</f>
        <v>446</v>
      </c>
      <c r="G18" s="3">
        <f>realna_poraba_cupra__2[[#This Row],[Litri]]/realna_poraba_cupra__2[[#This Row],[Prevoženo]]*100</f>
        <v>8.1008968609865484</v>
      </c>
      <c r="H18" s="3">
        <f>realna_poraba_cupra__2[[#This Row],[Litri]]/realna_poraba_cupra__2[[#This Row],[Prevoženo]]*100</f>
        <v>8.1008968609865484</v>
      </c>
      <c r="J18" s="1">
        <v>45139</v>
      </c>
      <c r="K18" s="4">
        <v>1.5109999999999999</v>
      </c>
    </row>
    <row r="19" spans="2:18" x14ac:dyDescent="0.2">
      <c r="B19" s="1">
        <v>45198</v>
      </c>
      <c r="C19" s="3">
        <v>38.51</v>
      </c>
      <c r="D19" s="5">
        <f>INDEX(Table3[Bencin],MATCH(realna_poraba_cupra__2[[#This Row],[Datum]],Table3[Veljavnost],1))*C19</f>
        <v>61.153880000000001</v>
      </c>
      <c r="E19" s="2">
        <v>50991</v>
      </c>
      <c r="F19" s="2">
        <f>realna_poraba_cupra__2[[#This Row],[Števec]]-E18</f>
        <v>533</v>
      </c>
      <c r="G19" s="3">
        <f>realna_poraba_cupra__2[[#This Row],[Litri]]/realna_poraba_cupra__2[[#This Row],[Prevoženo]]*100</f>
        <v>7.2251407129455911</v>
      </c>
      <c r="H19" s="3">
        <f>realna_poraba_cupra__2[[#This Row],[Litri]]/realna_poraba_cupra__2[[#This Row],[Prevoženo]]*100</f>
        <v>7.2251407129455911</v>
      </c>
      <c r="J19" s="1">
        <v>45155</v>
      </c>
      <c r="K19" s="4">
        <v>1.5109999999999999</v>
      </c>
    </row>
    <row r="20" spans="2:18" x14ac:dyDescent="0.2">
      <c r="B20" s="1">
        <v>45205</v>
      </c>
      <c r="C20" s="3">
        <v>38.840000000000003</v>
      </c>
      <c r="D20" s="5">
        <f>INDEX(Table3[Bencin],MATCH(realna_poraba_cupra__2[[#This Row],[Datum]],Table3[Veljavnost],1))*C20</f>
        <v>61.677920000000007</v>
      </c>
      <c r="E20" s="2">
        <v>51593</v>
      </c>
      <c r="F20" s="2">
        <f>realna_poraba_cupra__2[[#This Row],[Števec]]-E19</f>
        <v>602</v>
      </c>
      <c r="G20" s="3">
        <f>realna_poraba_cupra__2[[#This Row],[Litri]]/realna_poraba_cupra__2[[#This Row],[Prevoženo]]*100</f>
        <v>6.4518272425249172</v>
      </c>
      <c r="H20" s="3">
        <f>realna_poraba_cupra__2[[#This Row],[Litri]]/realna_poraba_cupra__2[[#This Row],[Prevoženo]]*100</f>
        <v>6.4518272425249172</v>
      </c>
      <c r="J20" s="1">
        <v>45167</v>
      </c>
      <c r="K20" s="4">
        <v>1.544</v>
      </c>
    </row>
    <row r="21" spans="2:18" x14ac:dyDescent="0.2">
      <c r="B21" s="1">
        <v>45213</v>
      </c>
      <c r="C21" s="3">
        <v>41.73</v>
      </c>
      <c r="D21" s="5">
        <f>INDEX(Table3[Bencin],MATCH(realna_poraba_cupra__2[[#This Row],[Datum]],Table3[Veljavnost],1))*C21</f>
        <v>64.097279999999998</v>
      </c>
      <c r="E21" s="2">
        <v>52176</v>
      </c>
      <c r="F21" s="2">
        <f>realna_poraba_cupra__2[[#This Row],[Števec]]-E20</f>
        <v>583</v>
      </c>
      <c r="G21" s="3">
        <f>realna_poraba_cupra__2[[#This Row],[Litri]]/realna_poraba_cupra__2[[#This Row],[Prevoženo]]*100</f>
        <v>7.1578044596912509</v>
      </c>
      <c r="H21" s="3">
        <f>realna_poraba_cupra__2[[#This Row],[Litri]]/realna_poraba_cupra__2[[#This Row],[Prevoženo]]*100</f>
        <v>7.1578044596912509</v>
      </c>
      <c r="J21" s="1">
        <v>45181</v>
      </c>
      <c r="K21" s="4">
        <v>1.5509999999999999</v>
      </c>
    </row>
    <row r="22" spans="2:18" x14ac:dyDescent="0.2">
      <c r="J22" s="1">
        <v>45195</v>
      </c>
      <c r="K22" s="4">
        <v>1.5880000000000001</v>
      </c>
    </row>
    <row r="23" spans="2:18" x14ac:dyDescent="0.2">
      <c r="J23" s="1">
        <v>45209</v>
      </c>
      <c r="K23" s="4">
        <v>1.536</v>
      </c>
    </row>
    <row r="24" spans="2:18" x14ac:dyDescent="0.2">
      <c r="J24" s="1">
        <v>45223</v>
      </c>
      <c r="K24" s="4">
        <v>1.536</v>
      </c>
    </row>
    <row r="25" spans="2:18" x14ac:dyDescent="0.2">
      <c r="J25" s="1">
        <v>45237</v>
      </c>
      <c r="K25" s="4">
        <v>1.534</v>
      </c>
    </row>
    <row r="30" spans="2:18" x14ac:dyDescent="0.2">
      <c r="L30" s="6" t="s">
        <v>20</v>
      </c>
    </row>
    <row r="31" spans="2:18" x14ac:dyDescent="0.2">
      <c r="K31" s="6" t="s">
        <v>19</v>
      </c>
      <c r="L31" t="s">
        <v>11</v>
      </c>
      <c r="M31" t="s">
        <v>12</v>
      </c>
      <c r="N31" t="s">
        <v>13</v>
      </c>
      <c r="O31" t="s">
        <v>14</v>
      </c>
      <c r="P31" t="s">
        <v>15</v>
      </c>
      <c r="Q31" t="s">
        <v>16</v>
      </c>
      <c r="R31" t="s">
        <v>10</v>
      </c>
    </row>
    <row r="32" spans="2:18" x14ac:dyDescent="0.2">
      <c r="K32" s="7" t="s">
        <v>18</v>
      </c>
      <c r="L32" s="8">
        <v>1789</v>
      </c>
      <c r="M32" s="8">
        <v>1850</v>
      </c>
      <c r="N32" s="8">
        <v>2321</v>
      </c>
      <c r="O32" s="8">
        <v>1138</v>
      </c>
      <c r="P32" s="8">
        <v>1986</v>
      </c>
      <c r="Q32" s="8">
        <v>1185</v>
      </c>
      <c r="R32" s="8">
        <v>10269</v>
      </c>
    </row>
    <row r="33" spans="11:18" x14ac:dyDescent="0.2">
      <c r="K33" s="7" t="s">
        <v>17</v>
      </c>
      <c r="L33" s="3">
        <v>6.643286586493633</v>
      </c>
      <c r="M33" s="3">
        <v>6.7096452146904353</v>
      </c>
      <c r="N33" s="3">
        <v>6.9488756233742244</v>
      </c>
      <c r="O33" s="3">
        <v>6.909147776539081</v>
      </c>
      <c r="P33" s="3">
        <v>7.5451560100243888</v>
      </c>
      <c r="Q33" s="3">
        <v>6.8048158511080841</v>
      </c>
      <c r="R33" s="3">
        <v>6.9701582884689435</v>
      </c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{0B5E3080-6BF7-E14B-826A-B5260891BD80}</x14:id>
        </ext>
      </extLst>
    </cfRule>
  </conditionalFormatting>
  <pageMargins left="0.7" right="0.7" top="0.75" bottom="0.75" header="0.3" footer="0.3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5E3080-6BF7-E14B-826A-B5260891BD80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Karla Jerman</cp:lastModifiedBy>
  <dcterms:created xsi:type="dcterms:W3CDTF">2007-10-01T06:54:22Z</dcterms:created>
  <dcterms:modified xsi:type="dcterms:W3CDTF">2024-12-05T15:18:50Z</dcterms:modified>
</cp:coreProperties>
</file>