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la\OneDrive\Documentos\KARLA SPANO\CURSOS\DIO - Programação\Curso Excel Avançado com IA\"/>
    </mc:Choice>
  </mc:AlternateContent>
  <xr:revisionPtr revIDLastSave="0" documentId="13_ncr:1_{786A7DF5-9FC2-41F8-8BB5-9ADEF0580A29}" xr6:coauthVersionLast="47" xr6:coauthVersionMax="47" xr10:uidLastSave="{00000000-0000-0000-0000-000000000000}"/>
  <bookViews>
    <workbookView xWindow="13890" yWindow="-16200" windowWidth="14925" windowHeight="15585" tabRatio="419" xr2:uid="{69562610-77EF-44CB-8FBD-35D2A4C1FE6D}"/>
  </bookViews>
  <sheets>
    <sheet name="APP" sheetId="1" r:id="rId1"/>
    <sheet name="Planilha2" sheetId="2" r:id="rId2"/>
  </sheets>
  <definedNames>
    <definedName name="Aporte">APP!$D$23</definedName>
    <definedName name="patrimonio">APP!$D$26</definedName>
    <definedName name="qtd_anos">APP!$D$24</definedName>
    <definedName name="Rendimento_carteira">APP!$D$19</definedName>
    <definedName name="Sugestao_investimento">APP!$D$20</definedName>
    <definedName name="taxa_mensal">APP!$D$25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" i="1" l="1"/>
  <c r="C43" i="1"/>
  <c r="C44" i="1"/>
  <c r="C45" i="1"/>
  <c r="C46" i="1"/>
  <c r="D46" i="1" s="1"/>
  <c r="C41" i="1"/>
  <c r="D41" i="1" s="1"/>
  <c r="H4" i="2"/>
  <c r="G4" i="2"/>
  <c r="A3" i="2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C38" i="1"/>
  <c r="D26" i="1"/>
  <c r="D27" i="1" s="1"/>
  <c r="D20" i="1"/>
  <c r="C31" i="1"/>
  <c r="D31" i="1" s="1"/>
  <c r="C32" i="1"/>
  <c r="D32" i="1" s="1"/>
  <c r="C33" i="1"/>
  <c r="D33" i="1" s="1"/>
  <c r="C34" i="1"/>
  <c r="D34" i="1" s="1"/>
  <c r="C30" i="1"/>
  <c r="D30" i="1" s="1"/>
  <c r="D44" i="1" l="1"/>
  <c r="D45" i="1"/>
  <c r="D43" i="1"/>
  <c r="D42" i="1"/>
  <c r="D47" i="1" l="1"/>
</calcChain>
</file>

<file path=xl/sharedStrings.xml><?xml version="1.0" encoding="utf-8"?>
<sst xmlns="http://schemas.openxmlformats.org/spreadsheetml/2006/main" count="70" uniqueCount="32">
  <si>
    <t>INVESTIMENTO MENSAL</t>
  </si>
  <si>
    <t>Por quantos anos?</t>
  </si>
  <si>
    <t>Taxa de rendimento mensal?</t>
  </si>
  <si>
    <t>Patrimônio acumulado?</t>
  </si>
  <si>
    <t>Dividendos Mensais?</t>
  </si>
  <si>
    <t>Quanto investir por mês?</t>
  </si>
  <si>
    <t>Quanto em 2 anos?</t>
  </si>
  <si>
    <t>Quanto em 5 anos?</t>
  </si>
  <si>
    <t>Quanto em 10 anos?</t>
  </si>
  <si>
    <t>Quanto em 20 anos?</t>
  </si>
  <si>
    <t>Cenários</t>
  </si>
  <si>
    <t>Quanto em 30 anos?</t>
  </si>
  <si>
    <t>Dividendo</t>
  </si>
  <si>
    <t>Rendimento Carteira</t>
  </si>
  <si>
    <t>Salário</t>
  </si>
  <si>
    <t>CONFIGURAÇÕES</t>
  </si>
  <si>
    <t>Conservador</t>
  </si>
  <si>
    <t>Moderado</t>
  </si>
  <si>
    <t>Agressivo</t>
  </si>
  <si>
    <t>VALOR A SER INVDESTIDO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</si>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</sst>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0"/>
      <name val="Aptos Narrow"/>
      <family val="2"/>
    </font>
    <font>
      <b/>
      <sz val="14"/>
      <color theme="0"/>
      <name val="Segoe UI Black"/>
      <family val="2"/>
    </font>
    <font>
      <b/>
      <sz val="11"/>
      <color theme="0"/>
      <name val="Segoe UI Black"/>
      <family val="2"/>
    </font>
    <font>
      <b/>
      <sz val="18"/>
      <color theme="0"/>
      <name val="Segoe UI Black"/>
      <family val="2"/>
    </font>
    <font>
      <b/>
      <sz val="12"/>
      <color theme="5" tint="-0.499984740745262"/>
      <name val="Aptos Narrow"/>
      <family val="2"/>
    </font>
    <font>
      <b/>
      <sz val="11"/>
      <color theme="5" tint="-0.499984740745262"/>
      <name val="Calibri"/>
      <family val="2"/>
      <scheme val="minor"/>
    </font>
    <font>
      <sz val="12"/>
      <color theme="1"/>
      <name val="Segoe UI"/>
      <family val="2"/>
    </font>
    <font>
      <b/>
      <sz val="12"/>
      <color theme="1"/>
      <name val="Segoe UI"/>
      <family val="2"/>
    </font>
    <font>
      <sz val="11"/>
      <color theme="1"/>
      <name val="Segoe UI"/>
      <family val="2"/>
    </font>
    <font>
      <b/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medium">
        <color theme="0" tint="-4.9989318521683403E-2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indexed="64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/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 style="medium">
        <color theme="0" tint="-0.14996795556505021"/>
      </top>
      <bottom style="medium">
        <color indexed="64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indexed="64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medium">
        <color theme="0" tint="-4.9989318521683403E-2"/>
      </right>
      <top style="medium">
        <color theme="0" tint="-0.14996795556505021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0.14996795556505021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theme="0" tint="-0.14996795556505021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/>
    </xf>
    <xf numFmtId="0" fontId="0" fillId="4" borderId="0" xfId="0" applyFill="1"/>
    <xf numFmtId="0" fontId="4" fillId="0" borderId="0" xfId="0" applyFont="1"/>
    <xf numFmtId="0" fontId="6" fillId="3" borderId="2" xfId="0" applyFont="1" applyFill="1" applyBorder="1" applyAlignment="1">
      <alignment vertical="center"/>
    </xf>
    <xf numFmtId="0" fontId="5" fillId="5" borderId="2" xfId="0" applyFont="1" applyFill="1" applyBorder="1" applyAlignment="1">
      <alignment vertical="center"/>
    </xf>
    <xf numFmtId="0" fontId="0" fillId="0" borderId="0" xfId="0" applyAlignment="1">
      <alignment horizontal="left"/>
    </xf>
    <xf numFmtId="0" fontId="8" fillId="3" borderId="2" xfId="0" applyFont="1" applyFill="1" applyBorder="1" applyAlignment="1">
      <alignment horizontal="center" vertical="center"/>
    </xf>
    <xf numFmtId="0" fontId="10" fillId="7" borderId="0" xfId="0" applyFont="1" applyFill="1" applyAlignment="1">
      <alignment horizontal="left" indent="5"/>
    </xf>
    <xf numFmtId="0" fontId="11" fillId="7" borderId="0" xfId="0" applyFont="1" applyFill="1" applyAlignment="1">
      <alignment horizontal="center"/>
    </xf>
    <xf numFmtId="0" fontId="3" fillId="4" borderId="0" xfId="0" applyFont="1" applyFill="1"/>
    <xf numFmtId="164" fontId="3" fillId="4" borderId="0" xfId="0" applyNumberFormat="1" applyFont="1" applyFill="1" applyAlignment="1">
      <alignment horizontal="center"/>
    </xf>
    <xf numFmtId="10" fontId="0" fillId="0" borderId="0" xfId="0" applyNumberFormat="1" applyAlignment="1">
      <alignment horizontal="center"/>
    </xf>
    <xf numFmtId="164" fontId="0" fillId="0" borderId="0" xfId="0" applyNumberFormat="1"/>
    <xf numFmtId="0" fontId="3" fillId="8" borderId="0" xfId="0" applyFont="1" applyFill="1" applyAlignment="1">
      <alignment horizontal="center"/>
    </xf>
    <xf numFmtId="0" fontId="3" fillId="8" borderId="0" xfId="0" applyFont="1" applyFill="1"/>
    <xf numFmtId="164" fontId="3" fillId="8" borderId="0" xfId="0" applyNumberFormat="1" applyFont="1" applyFill="1"/>
    <xf numFmtId="0" fontId="0" fillId="0" borderId="4" xfId="0" applyBorder="1"/>
    <xf numFmtId="0" fontId="0" fillId="0" borderId="4" xfId="0" applyBorder="1" applyAlignment="1">
      <alignment horizontal="center"/>
    </xf>
    <xf numFmtId="10" fontId="0" fillId="0" borderId="4" xfId="0" applyNumberForma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2" fillId="2" borderId="0" xfId="2"/>
    <xf numFmtId="0" fontId="7" fillId="5" borderId="1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12" fillId="6" borderId="16" xfId="0" applyFont="1" applyFill="1" applyBorder="1" applyAlignment="1">
      <alignment horizontal="left" indent="5"/>
    </xf>
    <xf numFmtId="0" fontId="12" fillId="6" borderId="17" xfId="0" applyFont="1" applyFill="1" applyBorder="1" applyAlignment="1">
      <alignment horizontal="left" indent="5"/>
    </xf>
    <xf numFmtId="0" fontId="12" fillId="6" borderId="19" xfId="0" applyFont="1" applyFill="1" applyBorder="1" applyAlignment="1">
      <alignment horizontal="left" indent="5"/>
    </xf>
    <xf numFmtId="0" fontId="12" fillId="6" borderId="20" xfId="0" applyFont="1" applyFill="1" applyBorder="1" applyAlignment="1">
      <alignment horizontal="left" indent="5"/>
    </xf>
    <xf numFmtId="0" fontId="12" fillId="6" borderId="22" xfId="0" applyFont="1" applyFill="1" applyBorder="1" applyAlignment="1">
      <alignment horizontal="left" indent="5"/>
    </xf>
    <xf numFmtId="0" fontId="12" fillId="6" borderId="23" xfId="0" applyFont="1" applyFill="1" applyBorder="1" applyAlignment="1">
      <alignment horizontal="left" indent="5"/>
    </xf>
    <xf numFmtId="164" fontId="13" fillId="0" borderId="18" xfId="1" applyNumberFormat="1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10" fontId="13" fillId="0" borderId="21" xfId="0" applyNumberFormat="1" applyFont="1" applyBorder="1" applyAlignment="1">
      <alignment horizontal="center"/>
    </xf>
    <xf numFmtId="0" fontId="13" fillId="4" borderId="25" xfId="0" applyFont="1" applyFill="1" applyBorder="1" applyAlignment="1">
      <alignment horizontal="left" indent="5"/>
    </xf>
    <xf numFmtId="0" fontId="13" fillId="4" borderId="26" xfId="0" applyFont="1" applyFill="1" applyBorder="1" applyAlignment="1">
      <alignment horizontal="left" indent="5"/>
    </xf>
    <xf numFmtId="8" fontId="13" fillId="4" borderId="27" xfId="0" applyNumberFormat="1" applyFont="1" applyFill="1" applyBorder="1" applyAlignment="1">
      <alignment horizontal="center"/>
    </xf>
    <xf numFmtId="0" fontId="13" fillId="4" borderId="14" xfId="0" applyFont="1" applyFill="1" applyBorder="1" applyAlignment="1">
      <alignment horizontal="left" indent="5"/>
    </xf>
    <xf numFmtId="0" fontId="13" fillId="4" borderId="28" xfId="0" applyFont="1" applyFill="1" applyBorder="1" applyAlignment="1">
      <alignment horizontal="left" indent="5"/>
    </xf>
    <xf numFmtId="8" fontId="13" fillId="4" borderId="15" xfId="0" applyNumberFormat="1" applyFont="1" applyFill="1" applyBorder="1" applyAlignment="1">
      <alignment horizontal="center"/>
    </xf>
    <xf numFmtId="164" fontId="12" fillId="0" borderId="18" xfId="1" applyNumberFormat="1" applyFont="1" applyBorder="1" applyAlignment="1">
      <alignment horizontal="center"/>
    </xf>
    <xf numFmtId="10" fontId="12" fillId="0" borderId="21" xfId="1" applyNumberFormat="1" applyFont="1" applyBorder="1" applyAlignment="1">
      <alignment horizontal="center"/>
    </xf>
    <xf numFmtId="164" fontId="12" fillId="6" borderId="24" xfId="1" applyNumberFormat="1" applyFont="1" applyFill="1" applyBorder="1" applyAlignment="1">
      <alignment horizontal="center"/>
    </xf>
    <xf numFmtId="0" fontId="12" fillId="4" borderId="5" xfId="0" applyFont="1" applyFill="1" applyBorder="1" applyAlignment="1">
      <alignment horizontal="left" indent="5"/>
    </xf>
    <xf numFmtId="8" fontId="14" fillId="4" borderId="6" xfId="0" applyNumberFormat="1" applyFont="1" applyFill="1" applyBorder="1" applyAlignment="1">
      <alignment horizontal="center"/>
    </xf>
    <xf numFmtId="8" fontId="12" fillId="4" borderId="7" xfId="0" applyNumberFormat="1" applyFont="1" applyFill="1" applyBorder="1" applyAlignment="1">
      <alignment horizontal="center"/>
    </xf>
    <xf numFmtId="0" fontId="12" fillId="4" borderId="8" xfId="0" applyFont="1" applyFill="1" applyBorder="1" applyAlignment="1">
      <alignment horizontal="left" indent="5"/>
    </xf>
    <xf numFmtId="8" fontId="14" fillId="4" borderId="9" xfId="0" applyNumberFormat="1" applyFont="1" applyFill="1" applyBorder="1" applyAlignment="1">
      <alignment horizontal="center"/>
    </xf>
    <xf numFmtId="8" fontId="12" fillId="4" borderId="10" xfId="0" applyNumberFormat="1" applyFont="1" applyFill="1" applyBorder="1" applyAlignment="1">
      <alignment horizontal="center"/>
    </xf>
    <xf numFmtId="0" fontId="12" fillId="4" borderId="11" xfId="0" applyFont="1" applyFill="1" applyBorder="1" applyAlignment="1">
      <alignment horizontal="left" indent="5"/>
    </xf>
    <xf numFmtId="8" fontId="14" fillId="4" borderId="12" xfId="0" applyNumberFormat="1" applyFont="1" applyFill="1" applyBorder="1" applyAlignment="1">
      <alignment horizontal="center"/>
    </xf>
    <xf numFmtId="8" fontId="12" fillId="4" borderId="13" xfId="0" applyNumberFormat="1" applyFon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15" fillId="9" borderId="0" xfId="0" applyFont="1" applyFill="1" applyAlignment="1">
      <alignment horizontal="center"/>
    </xf>
    <xf numFmtId="10" fontId="15" fillId="9" borderId="0" xfId="0" applyNumberFormat="1" applyFont="1" applyFill="1" applyAlignment="1">
      <alignment horizontal="center"/>
    </xf>
    <xf numFmtId="9" fontId="0" fillId="0" borderId="0" xfId="3" applyFont="1"/>
    <xf numFmtId="9" fontId="2" fillId="2" borderId="0" xfId="3" applyFont="1" applyFill="1"/>
    <xf numFmtId="0" fontId="0" fillId="10" borderId="0" xfId="0" applyFill="1"/>
    <xf numFmtId="0" fontId="0" fillId="10" borderId="0" xfId="0" applyFill="1" applyAlignment="1">
      <alignment horizontal="center"/>
    </xf>
    <xf numFmtId="10" fontId="0" fillId="10" borderId="0" xfId="0" applyNumberFormat="1" applyFill="1" applyAlignment="1">
      <alignment horizontal="center"/>
    </xf>
  </cellXfs>
  <cellStyles count="4">
    <cellStyle name="Moeda" xfId="1" builtinId="4"/>
    <cellStyle name="Neutro" xfId="2" builtinId="28"/>
    <cellStyle name="Normal" xfId="0" builtinId="0"/>
    <cellStyle name="Porcentagem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APP!$C$40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APP!$B$41:$B$46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APP!$C$41:$C$46</c:f>
              <c:numCache>
                <c:formatCode>0.00%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51-4254-AF3C-36C271477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589344</xdr:colOff>
      <xdr:row>1</xdr:row>
      <xdr:rowOff>83820</xdr:rowOff>
    </xdr:from>
    <xdr:to>
      <xdr:col>3</xdr:col>
      <xdr:colOff>1640758</xdr:colOff>
      <xdr:row>14</xdr:row>
      <xdr:rowOff>59854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56B1A8F9-104F-2B5A-F734-94FA61F3DD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3224" b="654"/>
        <a:stretch>
          <a:fillRect/>
        </a:stretch>
      </xdr:blipFill>
      <xdr:spPr>
        <a:xfrm>
          <a:off x="589344" y="268175"/>
          <a:ext cx="8671414" cy="2411853"/>
        </a:xfrm>
        <a:prstGeom prst="rect">
          <a:avLst/>
        </a:prstGeom>
        <a:effectLst>
          <a:softEdge rad="12700"/>
        </a:effectLst>
      </xdr:spPr>
    </xdr:pic>
    <xdr:clientData/>
  </xdr:twoCellAnchor>
  <xdr:twoCellAnchor>
    <xdr:from>
      <xdr:col>1</xdr:col>
      <xdr:colOff>46393</xdr:colOff>
      <xdr:row>47</xdr:row>
      <xdr:rowOff>131564</xdr:rowOff>
    </xdr:from>
    <xdr:to>
      <xdr:col>3</xdr:col>
      <xdr:colOff>1637108</xdr:colOff>
      <xdr:row>68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2736B9-F392-24A7-04CD-E5FFAF4123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D250D-9A9B-430B-884A-884B0DEADEDB}">
  <dimension ref="A10:H47"/>
  <sheetViews>
    <sheetView showGridLines="0" tabSelected="1" topLeftCell="B1" zoomScale="96" zoomScaleNormal="96" workbookViewId="0">
      <selection activeCell="C71" sqref="C71"/>
    </sheetView>
  </sheetViews>
  <sheetFormatPr defaultColWidth="0" defaultRowHeight="14.4" x14ac:dyDescent="0.3"/>
  <cols>
    <col min="1" max="1" width="8.88671875" customWidth="1"/>
    <col min="2" max="2" width="55.6640625" customWidth="1"/>
    <col min="3" max="3" width="46.5546875" style="1" customWidth="1"/>
    <col min="4" max="4" width="24" customWidth="1"/>
    <col min="5" max="5" width="3.88671875" customWidth="1"/>
    <col min="6" max="6" width="3.77734375" style="1" customWidth="1"/>
    <col min="7" max="7" width="3.21875" customWidth="1"/>
    <col min="8" max="8" width="3.6640625" customWidth="1"/>
    <col min="9" max="11" width="8.88671875" hidden="1" customWidth="1"/>
    <col min="12" max="16384" width="8.88671875" hidden="1"/>
  </cols>
  <sheetData>
    <row r="10" ht="18" customHeight="1" x14ac:dyDescent="0.3"/>
    <row r="16" ht="15" thickBot="1" x14ac:dyDescent="0.35"/>
    <row r="17" spans="1:4" ht="27" customHeight="1" x14ac:dyDescent="0.3">
      <c r="B17" s="23" t="s">
        <v>15</v>
      </c>
      <c r="C17" s="24"/>
      <c r="D17" s="5"/>
    </row>
    <row r="18" spans="1:4" ht="19.8" thickBot="1" x14ac:dyDescent="0.5">
      <c r="B18" s="29" t="s">
        <v>14</v>
      </c>
      <c r="C18" s="30"/>
      <c r="D18" s="44">
        <v>2000</v>
      </c>
    </row>
    <row r="19" spans="1:4" ht="19.8" thickBot="1" x14ac:dyDescent="0.5">
      <c r="B19" s="31" t="s">
        <v>13</v>
      </c>
      <c r="C19" s="32"/>
      <c r="D19" s="45">
        <v>6.0000000000000001E-3</v>
      </c>
    </row>
    <row r="20" spans="1:4" ht="19.8" thickBot="1" x14ac:dyDescent="0.5">
      <c r="B20" s="33" t="s">
        <v>13</v>
      </c>
      <c r="C20" s="34"/>
      <c r="D20" s="46">
        <f>D18*30%</f>
        <v>600</v>
      </c>
    </row>
    <row r="21" spans="1:4" ht="15" thickBot="1" x14ac:dyDescent="0.35">
      <c r="B21" s="6"/>
      <c r="C21" s="6"/>
    </row>
    <row r="22" spans="1:4" ht="27.6" customHeight="1" x14ac:dyDescent="0.3">
      <c r="B22" s="25" t="s">
        <v>0</v>
      </c>
      <c r="C22" s="26"/>
      <c r="D22" s="4"/>
    </row>
    <row r="23" spans="1:4" ht="19.8" thickBot="1" x14ac:dyDescent="0.5">
      <c r="B23" s="29" t="s">
        <v>5</v>
      </c>
      <c r="C23" s="30"/>
      <c r="D23" s="35">
        <v>200</v>
      </c>
    </row>
    <row r="24" spans="1:4" ht="19.8" thickBot="1" x14ac:dyDescent="0.5">
      <c r="B24" s="31" t="s">
        <v>1</v>
      </c>
      <c r="C24" s="32"/>
      <c r="D24" s="36">
        <v>5</v>
      </c>
    </row>
    <row r="25" spans="1:4" ht="19.8" thickBot="1" x14ac:dyDescent="0.5">
      <c r="B25" s="31" t="s">
        <v>2</v>
      </c>
      <c r="C25" s="32"/>
      <c r="D25" s="37">
        <v>1.0789999999999999E-2</v>
      </c>
    </row>
    <row r="26" spans="1:4" ht="19.8" thickBot="1" x14ac:dyDescent="0.5">
      <c r="B26" s="38" t="s">
        <v>3</v>
      </c>
      <c r="C26" s="39"/>
      <c r="D26" s="40">
        <f>FV(taxa_mensal,qtd_anos*12,-Aporte)</f>
        <v>16755.382799697527</v>
      </c>
    </row>
    <row r="27" spans="1:4" ht="19.8" thickBot="1" x14ac:dyDescent="0.5">
      <c r="B27" s="41" t="s">
        <v>4</v>
      </c>
      <c r="C27" s="42"/>
      <c r="D27" s="43">
        <f>D26*$D$19</f>
        <v>100.53229679818516</v>
      </c>
    </row>
    <row r="28" spans="1:4" ht="15" thickBot="1" x14ac:dyDescent="0.35"/>
    <row r="29" spans="1:4" ht="27.6" customHeight="1" x14ac:dyDescent="0.3">
      <c r="B29" s="27" t="s">
        <v>10</v>
      </c>
      <c r="C29" s="28"/>
      <c r="D29" s="7" t="s">
        <v>12</v>
      </c>
    </row>
    <row r="30" spans="1:4" ht="19.2" x14ac:dyDescent="0.45">
      <c r="A30" s="3">
        <v>2</v>
      </c>
      <c r="B30" s="47" t="s">
        <v>6</v>
      </c>
      <c r="C30" s="48">
        <f>FV($D$25,A30*12,$D$23*-1)</f>
        <v>5445.5254595290435</v>
      </c>
      <c r="D30" s="49">
        <f>C30*Rendimento_carteira</f>
        <v>32.673152757174265</v>
      </c>
    </row>
    <row r="31" spans="1:4" ht="19.2" x14ac:dyDescent="0.45">
      <c r="A31" s="3">
        <v>5</v>
      </c>
      <c r="B31" s="50" t="s">
        <v>7</v>
      </c>
      <c r="C31" s="51">
        <f>FV($D$25,A31*12,$D$23*-1)</f>
        <v>16755.382799697527</v>
      </c>
      <c r="D31" s="52">
        <f>C31*Rendimento_carteira</f>
        <v>100.53229679818516</v>
      </c>
    </row>
    <row r="32" spans="1:4" ht="19.2" x14ac:dyDescent="0.45">
      <c r="A32" s="3">
        <v>10</v>
      </c>
      <c r="B32" s="50" t="s">
        <v>8</v>
      </c>
      <c r="C32" s="51">
        <f>FV($D$25,A32*12,$D$23*-1)</f>
        <v>48656.842506034438</v>
      </c>
      <c r="D32" s="52">
        <f>C32*Rendimento_carteira</f>
        <v>291.94105503620665</v>
      </c>
    </row>
    <row r="33" spans="1:4" ht="19.2" x14ac:dyDescent="0.45">
      <c r="A33" s="3">
        <v>20</v>
      </c>
      <c r="B33" s="50" t="s">
        <v>9</v>
      </c>
      <c r="C33" s="51">
        <f>FV($D$25,A33*12,$D$23*-1)</f>
        <v>225039.68001941612</v>
      </c>
      <c r="D33" s="52">
        <f>C33*Rendimento_carteira</f>
        <v>1350.2380801164968</v>
      </c>
    </row>
    <row r="34" spans="1:4" ht="19.8" thickBot="1" x14ac:dyDescent="0.5">
      <c r="A34" s="3">
        <v>30</v>
      </c>
      <c r="B34" s="53" t="s">
        <v>11</v>
      </c>
      <c r="C34" s="54">
        <f>FV($D$25,A34*12,$D$23*-1)</f>
        <v>864433.93100094295</v>
      </c>
      <c r="D34" s="55">
        <f>C34*Rendimento_carteira</f>
        <v>5186.6035860056581</v>
      </c>
    </row>
    <row r="37" spans="1:4" ht="15.6" x14ac:dyDescent="0.3">
      <c r="B37" s="8" t="s">
        <v>20</v>
      </c>
      <c r="C37" s="9" t="s">
        <v>17</v>
      </c>
      <c r="D37" s="9"/>
    </row>
    <row r="38" spans="1:4" x14ac:dyDescent="0.3">
      <c r="B38" s="10" t="s">
        <v>19</v>
      </c>
      <c r="C38" s="11">
        <f>Aporte</f>
        <v>200</v>
      </c>
      <c r="D38" s="2"/>
    </row>
    <row r="40" spans="1:4" x14ac:dyDescent="0.3">
      <c r="B40" s="14" t="s">
        <v>21</v>
      </c>
      <c r="C40" s="14" t="s">
        <v>22</v>
      </c>
      <c r="D40" s="15" t="s">
        <v>23</v>
      </c>
    </row>
    <row r="41" spans="1:4" x14ac:dyDescent="0.3">
      <c r="B41" s="1" t="s">
        <v>24</v>
      </c>
      <c r="C41" s="12">
        <f>VLOOKUP($C$37&amp;"-"&amp;B41,Planilha2!$A:$D,4,FALSE)</f>
        <v>0.32</v>
      </c>
      <c r="D41" s="13">
        <f>C41*$C$38</f>
        <v>64</v>
      </c>
    </row>
    <row r="42" spans="1:4" x14ac:dyDescent="0.3">
      <c r="B42" s="1" t="s">
        <v>25</v>
      </c>
      <c r="C42" s="12">
        <f>VLOOKUP($C$37&amp;"-"&amp;B42,Planilha2!$A:$D,4,FALSE)</f>
        <v>0.35</v>
      </c>
      <c r="D42" s="13">
        <f t="shared" ref="D42:D46" si="0">C42*$C$38</f>
        <v>70</v>
      </c>
    </row>
    <row r="43" spans="1:4" x14ac:dyDescent="0.3">
      <c r="B43" s="1" t="s">
        <v>26</v>
      </c>
      <c r="C43" s="12">
        <f>VLOOKUP($C$37&amp;"-"&amp;B43,Planilha2!$A:$D,4,FALSE)</f>
        <v>0.08</v>
      </c>
      <c r="D43" s="13">
        <f t="shared" si="0"/>
        <v>16</v>
      </c>
    </row>
    <row r="44" spans="1:4" x14ac:dyDescent="0.3">
      <c r="B44" s="1" t="s">
        <v>27</v>
      </c>
      <c r="C44" s="12">
        <f>VLOOKUP($C$37&amp;"-"&amp;B44,Planilha2!$A:$D,4,FALSE)</f>
        <v>0.05</v>
      </c>
      <c r="D44" s="13">
        <f t="shared" si="0"/>
        <v>10</v>
      </c>
    </row>
    <row r="45" spans="1:4" x14ac:dyDescent="0.3">
      <c r="B45" s="1" t="s">
        <v>28</v>
      </c>
      <c r="C45" s="12">
        <f>VLOOKUP($C$37&amp;"-"&amp;B45,Planilha2!$A:$D,4,FALSE)</f>
        <v>0.1</v>
      </c>
      <c r="D45" s="13">
        <f t="shared" si="0"/>
        <v>20</v>
      </c>
    </row>
    <row r="46" spans="1:4" x14ac:dyDescent="0.3">
      <c r="B46" s="1" t="s">
        <v>29</v>
      </c>
      <c r="C46" s="12">
        <f>VLOOKUP($C$37&amp;"-"&amp;B46,Planilha2!$A:$D,4,FALSE)</f>
        <v>0.1</v>
      </c>
      <c r="D46" s="13">
        <f t="shared" si="0"/>
        <v>20</v>
      </c>
    </row>
    <row r="47" spans="1:4" x14ac:dyDescent="0.3">
      <c r="B47" s="15"/>
      <c r="C47" s="14"/>
      <c r="D47" s="16">
        <f>SUM(D41:D46)</f>
        <v>200</v>
      </c>
    </row>
  </sheetData>
  <mergeCells count="11">
    <mergeCell ref="B29:C29"/>
    <mergeCell ref="B25:C25"/>
    <mergeCell ref="B23:C23"/>
    <mergeCell ref="B24:C24"/>
    <mergeCell ref="B26:C26"/>
    <mergeCell ref="B27:C27"/>
    <mergeCell ref="B17:C17"/>
    <mergeCell ref="B18:C18"/>
    <mergeCell ref="B19:C19"/>
    <mergeCell ref="B20:C20"/>
    <mergeCell ref="B22:C22"/>
  </mergeCells>
  <dataValidations count="1">
    <dataValidation type="list" allowBlank="1" showInputMessage="1" showErrorMessage="1" sqref="C37" xr:uid="{22FA0EC9-896E-445A-B9B5-10DDD73CB88F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5C9A0-13BE-437D-BDA4-F390B4690ABB}">
  <dimension ref="A2:H20"/>
  <sheetViews>
    <sheetView workbookViewId="0">
      <selection activeCell="C26" sqref="C26"/>
    </sheetView>
  </sheetViews>
  <sheetFormatPr defaultRowHeight="14.4" x14ac:dyDescent="0.3"/>
  <cols>
    <col min="1" max="1" width="30.44140625" bestFit="1" customWidth="1"/>
    <col min="2" max="2" width="15.21875" style="1" customWidth="1"/>
    <col min="3" max="3" width="23.21875" style="1" customWidth="1"/>
    <col min="4" max="4" width="8.88671875" style="12"/>
    <col min="7" max="7" width="16.109375" bestFit="1" customWidth="1"/>
    <col min="8" max="8" width="11.6640625" style="59" customWidth="1"/>
  </cols>
  <sheetData>
    <row r="2" spans="1:8" ht="15.6" x14ac:dyDescent="0.3">
      <c r="A2" s="57" t="s">
        <v>31</v>
      </c>
      <c r="B2" s="57" t="s">
        <v>20</v>
      </c>
      <c r="C2" s="57" t="s">
        <v>21</v>
      </c>
      <c r="D2" s="58" t="s">
        <v>30</v>
      </c>
    </row>
    <row r="3" spans="1:8" x14ac:dyDescent="0.3">
      <c r="A3" t="str">
        <f>B3&amp;"-"&amp;C3</f>
        <v>Conservador-PAPEL</v>
      </c>
      <c r="B3" s="1" t="s">
        <v>16</v>
      </c>
      <c r="C3" s="1" t="s">
        <v>24</v>
      </c>
      <c r="D3" s="12">
        <v>0.3</v>
      </c>
      <c r="H3" s="59" t="s">
        <v>30</v>
      </c>
    </row>
    <row r="4" spans="1:8" x14ac:dyDescent="0.3">
      <c r="A4" t="str">
        <f t="shared" ref="A4:A20" si="0">B4&amp;"-"&amp;C4</f>
        <v>Conservador-TIJOLO</v>
      </c>
      <c r="B4" s="1" t="s">
        <v>16</v>
      </c>
      <c r="C4" s="1" t="s">
        <v>25</v>
      </c>
      <c r="D4" s="12">
        <v>0.5</v>
      </c>
      <c r="G4" s="22" t="str">
        <f>A10</f>
        <v>Moderado-TIJOLO</v>
      </c>
      <c r="H4" s="60">
        <f>VLOOKUP(G4,$A:$D,4,FALSE)</f>
        <v>0.35</v>
      </c>
    </row>
    <row r="5" spans="1:8" x14ac:dyDescent="0.3">
      <c r="A5" t="str">
        <f t="shared" si="0"/>
        <v>Conservador-HÍBRIDOS</v>
      </c>
      <c r="B5" s="1" t="s">
        <v>16</v>
      </c>
      <c r="C5" s="1" t="s">
        <v>26</v>
      </c>
      <c r="D5" s="12">
        <v>0.1</v>
      </c>
    </row>
    <row r="6" spans="1:8" x14ac:dyDescent="0.3">
      <c r="A6" t="str">
        <f t="shared" si="0"/>
        <v>Conservador-FOFs</v>
      </c>
      <c r="B6" s="1" t="s">
        <v>16</v>
      </c>
      <c r="C6" s="1" t="s">
        <v>27</v>
      </c>
      <c r="D6" s="12">
        <v>0.1</v>
      </c>
    </row>
    <row r="7" spans="1:8" x14ac:dyDescent="0.3">
      <c r="A7" t="str">
        <f t="shared" si="0"/>
        <v>Conservador-DESENVOLVIMENTO</v>
      </c>
      <c r="B7" s="1" t="s">
        <v>16</v>
      </c>
      <c r="C7" s="1" t="s">
        <v>28</v>
      </c>
      <c r="D7" s="12">
        <v>0</v>
      </c>
    </row>
    <row r="8" spans="1:8" ht="15" thickBot="1" x14ac:dyDescent="0.35">
      <c r="A8" s="17" t="str">
        <f t="shared" si="0"/>
        <v>Conservador-HOTELARIAS</v>
      </c>
      <c r="B8" s="18" t="s">
        <v>16</v>
      </c>
      <c r="C8" s="18" t="s">
        <v>29</v>
      </c>
      <c r="D8" s="19">
        <v>0</v>
      </c>
    </row>
    <row r="9" spans="1:8" x14ac:dyDescent="0.3">
      <c r="A9" s="20" t="str">
        <f t="shared" si="0"/>
        <v>Moderado-PAPEL</v>
      </c>
      <c r="B9" s="21" t="s">
        <v>17</v>
      </c>
      <c r="C9" s="21" t="s">
        <v>24</v>
      </c>
      <c r="D9" s="56">
        <v>0.32</v>
      </c>
    </row>
    <row r="10" spans="1:8" x14ac:dyDescent="0.3">
      <c r="A10" s="61" t="str">
        <f t="shared" si="0"/>
        <v>Moderado-TIJOLO</v>
      </c>
      <c r="B10" s="62" t="s">
        <v>17</v>
      </c>
      <c r="C10" s="62" t="s">
        <v>25</v>
      </c>
      <c r="D10" s="63">
        <v>0.35</v>
      </c>
    </row>
    <row r="11" spans="1:8" x14ac:dyDescent="0.3">
      <c r="A11" t="str">
        <f t="shared" si="0"/>
        <v>Moderado-HÍBRIDOS</v>
      </c>
      <c r="B11" s="1" t="s">
        <v>17</v>
      </c>
      <c r="C11" s="1" t="s">
        <v>26</v>
      </c>
      <c r="D11" s="12">
        <v>0.08</v>
      </c>
    </row>
    <row r="12" spans="1:8" x14ac:dyDescent="0.3">
      <c r="A12" t="str">
        <f t="shared" si="0"/>
        <v>Moderado-FOFs</v>
      </c>
      <c r="B12" s="1" t="s">
        <v>17</v>
      </c>
      <c r="C12" s="1" t="s">
        <v>27</v>
      </c>
      <c r="D12" s="12">
        <v>0.05</v>
      </c>
    </row>
    <row r="13" spans="1:8" x14ac:dyDescent="0.3">
      <c r="A13" t="str">
        <f t="shared" si="0"/>
        <v>Moderado-DESENVOLVIMENTO</v>
      </c>
      <c r="B13" s="1" t="s">
        <v>17</v>
      </c>
      <c r="C13" s="1" t="s">
        <v>28</v>
      </c>
      <c r="D13" s="12">
        <v>0.1</v>
      </c>
    </row>
    <row r="14" spans="1:8" ht="15" thickBot="1" x14ac:dyDescent="0.35">
      <c r="A14" s="17" t="str">
        <f t="shared" si="0"/>
        <v>Moderado-HOTELARIAS</v>
      </c>
      <c r="B14" s="18" t="s">
        <v>17</v>
      </c>
      <c r="C14" s="18" t="s">
        <v>29</v>
      </c>
      <c r="D14" s="19">
        <v>0.1</v>
      </c>
    </row>
    <row r="15" spans="1:8" x14ac:dyDescent="0.3">
      <c r="A15" t="str">
        <f t="shared" si="0"/>
        <v>Agressivo-PAPEL</v>
      </c>
      <c r="B15" s="1" t="s">
        <v>18</v>
      </c>
      <c r="C15" s="1" t="s">
        <v>24</v>
      </c>
      <c r="D15" s="12">
        <v>0.5</v>
      </c>
    </row>
    <row r="16" spans="1:8" x14ac:dyDescent="0.3">
      <c r="A16" t="str">
        <f t="shared" si="0"/>
        <v>Agressivo-TIJOLO</v>
      </c>
      <c r="B16" s="1" t="s">
        <v>18</v>
      </c>
      <c r="C16" s="1" t="s">
        <v>25</v>
      </c>
      <c r="D16" s="12">
        <v>0.1</v>
      </c>
    </row>
    <row r="17" spans="1:4" x14ac:dyDescent="0.3">
      <c r="A17" t="str">
        <f t="shared" si="0"/>
        <v>Agressivo-HÍBRIDOS</v>
      </c>
      <c r="B17" s="1" t="s">
        <v>18</v>
      </c>
      <c r="C17" s="1" t="s">
        <v>26</v>
      </c>
      <c r="D17" s="12">
        <v>0.05</v>
      </c>
    </row>
    <row r="18" spans="1:4" x14ac:dyDescent="0.3">
      <c r="A18" t="str">
        <f t="shared" si="0"/>
        <v>Agressivo-FOFs</v>
      </c>
      <c r="B18" s="1" t="s">
        <v>18</v>
      </c>
      <c r="C18" s="1" t="s">
        <v>27</v>
      </c>
      <c r="D18" s="12">
        <v>0.05</v>
      </c>
    </row>
    <row r="19" spans="1:4" x14ac:dyDescent="0.3">
      <c r="A19" t="str">
        <f t="shared" si="0"/>
        <v>Agressivo-DESENVOLVIMENTO</v>
      </c>
      <c r="B19" s="1" t="s">
        <v>18</v>
      </c>
      <c r="C19" s="1" t="s">
        <v>28</v>
      </c>
      <c r="D19" s="12">
        <v>0.2</v>
      </c>
    </row>
    <row r="20" spans="1:4" ht="15" thickBot="1" x14ac:dyDescent="0.35">
      <c r="A20" s="17" t="str">
        <f t="shared" si="0"/>
        <v>Agressivo-HOTELARIAS</v>
      </c>
      <c r="B20" s="18" t="s">
        <v>18</v>
      </c>
      <c r="C20" s="18" t="s">
        <v>29</v>
      </c>
      <c r="D20" s="19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6</vt:i4>
      </vt:variant>
    </vt:vector>
  </HeadingPairs>
  <TitlesOfParts>
    <vt:vector size="8" baseType="lpstr">
      <vt:lpstr>APP</vt:lpstr>
      <vt:lpstr>Planilha2</vt:lpstr>
      <vt:lpstr>Aporte</vt:lpstr>
      <vt:lpstr>patrimonio</vt:lpstr>
      <vt:lpstr>qtd_anos</vt:lpstr>
      <vt:lpstr>Rendimento_carteira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Spano</dc:creator>
  <cp:lastModifiedBy>Karla Spano</cp:lastModifiedBy>
  <dcterms:created xsi:type="dcterms:W3CDTF">2025-08-29T00:56:35Z</dcterms:created>
  <dcterms:modified xsi:type="dcterms:W3CDTF">2025-08-30T21:51:19Z</dcterms:modified>
</cp:coreProperties>
</file>